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thesdaworkshops1997-my.sharepoint.com/personal/admin_bethesdaworkshops_org/Documents/Bethesda Shared Files/Active Admin/Financial/Budgets/2021 Budget/"/>
    </mc:Choice>
  </mc:AlternateContent>
  <xr:revisionPtr revIDLastSave="0" documentId="8_{9FF52C42-1E6E-41CC-A453-B9AD2D71EC3A}" xr6:coauthVersionLast="47" xr6:coauthVersionMax="47" xr10:uidLastSave="{00000000-0000-0000-0000-000000000000}"/>
  <bookViews>
    <workbookView xWindow="1185" yWindow="165" windowWidth="27405" windowHeight="15165" activeTab="1" xr2:uid="{328907A5-1194-4DE0-9E4D-BA5E3DCC5D5A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" l="1"/>
  <c r="E46" i="2"/>
  <c r="E38" i="2"/>
  <c r="E31" i="2"/>
  <c r="E12" i="2"/>
  <c r="E11" i="2"/>
  <c r="E7" i="2"/>
  <c r="E27" i="2" s="1"/>
  <c r="I66" i="1"/>
  <c r="G66" i="1"/>
  <c r="E66" i="1"/>
  <c r="I62" i="1"/>
  <c r="I63" i="1"/>
  <c r="I64" i="1"/>
  <c r="I65" i="1"/>
  <c r="I61" i="1"/>
  <c r="E47" i="2" l="1"/>
  <c r="E14" i="2"/>
  <c r="I58" i="1"/>
  <c r="I56" i="1"/>
  <c r="I55" i="1"/>
  <c r="I54" i="1"/>
  <c r="I51" i="1"/>
  <c r="I42" i="1"/>
  <c r="I43" i="1"/>
  <c r="I44" i="1"/>
  <c r="I45" i="1"/>
  <c r="I46" i="1"/>
  <c r="I41" i="1"/>
  <c r="I34" i="1"/>
  <c r="I35" i="1"/>
  <c r="I36" i="1"/>
  <c r="I37" i="1"/>
  <c r="I33" i="1"/>
  <c r="I30" i="1"/>
  <c r="I29" i="1"/>
  <c r="I19" i="1"/>
  <c r="I20" i="1"/>
  <c r="I21" i="1"/>
  <c r="I22" i="1"/>
  <c r="I23" i="1"/>
  <c r="I24" i="1"/>
  <c r="I25" i="1"/>
  <c r="I26" i="1"/>
  <c r="I18" i="1"/>
  <c r="I10" i="1"/>
  <c r="I11" i="1"/>
  <c r="I12" i="1"/>
  <c r="I13" i="1"/>
  <c r="I9" i="1"/>
  <c r="I6" i="1"/>
  <c r="I5" i="1"/>
  <c r="G57" i="1"/>
  <c r="G47" i="1"/>
  <c r="G38" i="1"/>
  <c r="G31" i="1"/>
  <c r="G27" i="1"/>
  <c r="G7" i="1"/>
  <c r="G14" i="1" s="1"/>
  <c r="E57" i="1"/>
  <c r="E45" i="1"/>
  <c r="E47" i="1" s="1"/>
  <c r="E38" i="1"/>
  <c r="E12" i="1"/>
  <c r="E11" i="1"/>
  <c r="E7" i="1"/>
  <c r="E49" i="2" l="1"/>
  <c r="E51" i="2" s="1"/>
  <c r="E57" i="2" s="1"/>
  <c r="G48" i="1"/>
  <c r="G50" i="1" s="1"/>
  <c r="G52" i="1" s="1"/>
  <c r="G58" i="1" s="1"/>
  <c r="E26" i="1"/>
  <c r="E27" i="1" s="1"/>
  <c r="E14" i="1"/>
  <c r="E30" i="1"/>
  <c r="E31" i="1" s="1"/>
  <c r="E48" i="1" l="1"/>
  <c r="E50" i="1" s="1"/>
  <c r="E52" i="1" s="1"/>
  <c r="E58" i="1" s="1"/>
</calcChain>
</file>

<file path=xl/sharedStrings.xml><?xml version="1.0" encoding="utf-8"?>
<sst xmlns="http://schemas.openxmlformats.org/spreadsheetml/2006/main" count="113" uniqueCount="64">
  <si>
    <t>Bethesda Workshops</t>
  </si>
  <si>
    <t xml:space="preserve">2021 Operating Budget </t>
  </si>
  <si>
    <t>2021 BUDGET</t>
  </si>
  <si>
    <t>2021 BUDGETED FEES</t>
  </si>
  <si>
    <t xml:space="preserve">Participant fees </t>
  </si>
  <si>
    <t>(FEES $3,000 / $4,000 / $5,000)</t>
  </si>
  <si>
    <t xml:space="preserve">           Less:  Discounts/Scholarships</t>
  </si>
  <si>
    <t xml:space="preserve">           Net participant fees</t>
  </si>
  <si>
    <t>Contributions - Scholarships</t>
  </si>
  <si>
    <t>Consulting &amp; training income</t>
  </si>
  <si>
    <t>Product sales</t>
  </si>
  <si>
    <t>Other income (USE OF BLDG)</t>
  </si>
  <si>
    <t>Interest income</t>
  </si>
  <si>
    <t xml:space="preserve"> Total Income</t>
  </si>
  <si>
    <t>EXPENSES</t>
  </si>
  <si>
    <t xml:space="preserve"> Workshop expenses:</t>
  </si>
  <si>
    <t xml:space="preserve">          Leader fees</t>
  </si>
  <si>
    <t>Travel</t>
  </si>
  <si>
    <t>Lodging</t>
  </si>
  <si>
    <t>Meals</t>
  </si>
  <si>
    <t>Supplies</t>
  </si>
  <si>
    <t>COS-inventory</t>
  </si>
  <si>
    <t>Giveaways</t>
  </si>
  <si>
    <t>Helpers/Cleanup/Yoga</t>
  </si>
  <si>
    <t>Credit Card Processing</t>
  </si>
  <si>
    <t>Total Workshop expenses</t>
  </si>
  <si>
    <t>Salaries</t>
  </si>
  <si>
    <t>Benefits</t>
  </si>
  <si>
    <t>Total Salaries &amp; Benefits</t>
  </si>
  <si>
    <t>Professional expenses</t>
  </si>
  <si>
    <t>Marketing-Operations</t>
  </si>
  <si>
    <t>Marketing-Development</t>
  </si>
  <si>
    <t>Alumni Development</t>
  </si>
  <si>
    <t>General overhead</t>
  </si>
  <si>
    <t>Total Professional/Marketing/Overhead</t>
  </si>
  <si>
    <t>Building Expenses:</t>
  </si>
  <si>
    <t>Mortgage Payments - Interest</t>
  </si>
  <si>
    <t>Utilities/Internet/Phone/Cameras</t>
  </si>
  <si>
    <t>Property Tax</t>
  </si>
  <si>
    <t>Garden &amp; Grounds incl Trash/Compost pickup</t>
  </si>
  <si>
    <t>Property &amp; Gen Liability Insurance</t>
  </si>
  <si>
    <t>Maintenance &amp; Repairs</t>
  </si>
  <si>
    <t>Total Building &amp; Occupancy</t>
  </si>
  <si>
    <t xml:space="preserve"> Total Expenses</t>
  </si>
  <si>
    <t>PROFIT/LOSS</t>
  </si>
  <si>
    <t xml:space="preserve">Depreciation </t>
  </si>
  <si>
    <t xml:space="preserve">                           PROFIT/LOSS BEFORE DEVELOPMENT</t>
  </si>
  <si>
    <t>Development:</t>
  </si>
  <si>
    <t xml:space="preserve">             Contributions</t>
  </si>
  <si>
    <t xml:space="preserve">       Expenses</t>
  </si>
  <si>
    <t xml:space="preserve">             Other Income</t>
  </si>
  <si>
    <t>Net Development/Other Income</t>
  </si>
  <si>
    <t>NET INCOME</t>
  </si>
  <si>
    <t>2019 ACTUAL</t>
  </si>
  <si>
    <t>2021 vs 2019</t>
  </si>
  <si>
    <t>HFM</t>
  </si>
  <si>
    <t>HFW</t>
  </si>
  <si>
    <t>HFP</t>
  </si>
  <si>
    <t>HFC</t>
  </si>
  <si>
    <t>HFT</t>
  </si>
  <si>
    <t>2021 VS 2019</t>
  </si>
  <si>
    <t>CENSUS</t>
  </si>
  <si>
    <t>(All insurance exp in Professional exp)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</si>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</sst>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Bookman Old Style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41" fontId="6" fillId="0" borderId="6" xfId="0" applyNumberFormat="1" applyFont="1" applyBorder="1" applyAlignment="1">
      <alignment horizontal="left"/>
    </xf>
    <xf numFmtId="41" fontId="7" fillId="0" borderId="6" xfId="0" applyNumberFormat="1" applyFont="1" applyBorder="1" applyAlignment="1">
      <alignment horizontal="left" wrapText="1"/>
    </xf>
    <xf numFmtId="41" fontId="8" fillId="0" borderId="6" xfId="0" applyNumberFormat="1" applyFont="1" applyBorder="1"/>
    <xf numFmtId="41" fontId="6" fillId="0" borderId="6" xfId="0" applyNumberFormat="1" applyFont="1" applyBorder="1"/>
    <xf numFmtId="41" fontId="6" fillId="0" borderId="2" xfId="0" applyNumberFormat="1" applyFont="1" applyBorder="1"/>
    <xf numFmtId="41" fontId="6" fillId="0" borderId="6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41" fontId="9" fillId="0" borderId="6" xfId="0" applyNumberFormat="1" applyFont="1" applyBorder="1"/>
    <xf numFmtId="41" fontId="6" fillId="0" borderId="2" xfId="0" applyNumberFormat="1" applyFont="1" applyBorder="1" applyAlignment="1">
      <alignment horizontal="left"/>
    </xf>
    <xf numFmtId="41" fontId="6" fillId="0" borderId="5" xfId="0" applyNumberFormat="1" applyFont="1" applyBorder="1"/>
    <xf numFmtId="41" fontId="5" fillId="0" borderId="7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5" fillId="0" borderId="4" xfId="1" applyNumberFormat="1" applyFont="1" applyFill="1" applyBorder="1"/>
    <xf numFmtId="41" fontId="5" fillId="0" borderId="8" xfId="0" applyNumberFormat="1" applyFont="1" applyBorder="1"/>
    <xf numFmtId="41" fontId="5" fillId="0" borderId="0" xfId="0" applyNumberFormat="1" applyFont="1"/>
    <xf numFmtId="41" fontId="5" fillId="0" borderId="6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center"/>
    </xf>
    <xf numFmtId="41" fontId="6" fillId="0" borderId="9" xfId="0" applyNumberFormat="1" applyFont="1" applyBorder="1"/>
    <xf numFmtId="41" fontId="6" fillId="0" borderId="10" xfId="0" applyNumberFormat="1" applyFont="1" applyBorder="1"/>
    <xf numFmtId="41" fontId="9" fillId="0" borderId="6" xfId="0" applyNumberFormat="1" applyFont="1" applyBorder="1" applyAlignment="1">
      <alignment horizontal="left"/>
    </xf>
    <xf numFmtId="41" fontId="10" fillId="0" borderId="6" xfId="0" applyNumberFormat="1" applyFont="1" applyBorder="1"/>
    <xf numFmtId="164" fontId="9" fillId="0" borderId="6" xfId="0" applyNumberFormat="1" applyFont="1" applyBorder="1"/>
    <xf numFmtId="41" fontId="5" fillId="0" borderId="7" xfId="0" applyNumberFormat="1" applyFont="1" applyBorder="1" applyAlignment="1">
      <alignment horizontal="center"/>
    </xf>
    <xf numFmtId="41" fontId="6" fillId="0" borderId="4" xfId="0" applyNumberFormat="1" applyFont="1" applyBorder="1"/>
    <xf numFmtId="41" fontId="5" fillId="0" borderId="4" xfId="0" applyNumberFormat="1" applyFont="1" applyBorder="1"/>
    <xf numFmtId="41" fontId="6" fillId="0" borderId="8" xfId="0" applyNumberFormat="1" applyFont="1" applyBorder="1"/>
    <xf numFmtId="41" fontId="6" fillId="0" borderId="0" xfId="0" applyNumberFormat="1" applyFont="1"/>
    <xf numFmtId="9" fontId="7" fillId="0" borderId="6" xfId="0" applyNumberFormat="1" applyFont="1" applyBorder="1"/>
    <xf numFmtId="41" fontId="7" fillId="0" borderId="6" xfId="0" applyNumberFormat="1" applyFont="1" applyBorder="1"/>
    <xf numFmtId="41" fontId="5" fillId="0" borderId="6" xfId="0" applyNumberFormat="1" applyFont="1" applyBorder="1" applyAlignment="1">
      <alignment horizontal="center"/>
    </xf>
    <xf numFmtId="41" fontId="11" fillId="0" borderId="6" xfId="0" applyNumberFormat="1" applyFont="1" applyBorder="1"/>
    <xf numFmtId="41" fontId="5" fillId="0" borderId="2" xfId="0" applyNumberFormat="1" applyFont="1" applyBorder="1"/>
    <xf numFmtId="41" fontId="6" fillId="0" borderId="0" xfId="0" applyNumberFormat="1" applyFont="1" applyAlignment="1">
      <alignment horizontal="left"/>
    </xf>
    <xf numFmtId="41" fontId="10" fillId="0" borderId="0" xfId="0" applyNumberFormat="1" applyFont="1"/>
    <xf numFmtId="41" fontId="11" fillId="0" borderId="0" xfId="0" applyNumberFormat="1" applyFont="1"/>
    <xf numFmtId="41" fontId="0" fillId="0" borderId="6" xfId="0" applyNumberFormat="1" applyBorder="1"/>
    <xf numFmtId="41" fontId="8" fillId="0" borderId="6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center"/>
    </xf>
    <xf numFmtId="41" fontId="0" fillId="0" borderId="11" xfId="0" applyNumberFormat="1" applyBorder="1"/>
    <xf numFmtId="41" fontId="6" fillId="0" borderId="11" xfId="0" applyNumberFormat="1" applyFont="1" applyBorder="1"/>
    <xf numFmtId="41" fontId="5" fillId="0" borderId="9" xfId="0" applyNumberFormat="1" applyFont="1" applyBorder="1"/>
    <xf numFmtId="41" fontId="5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right"/>
    </xf>
    <xf numFmtId="41" fontId="5" fillId="0" borderId="2" xfId="1" applyNumberFormat="1" applyFont="1" applyFill="1" applyBorder="1"/>
    <xf numFmtId="41" fontId="3" fillId="0" borderId="6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5" xfId="0" applyNumberFormat="1" applyFont="1" applyBorder="1" applyAlignment="1">
      <alignment horizontal="right"/>
    </xf>
    <xf numFmtId="41" fontId="3" fillId="0" borderId="5" xfId="0" applyNumberFormat="1" applyFont="1" applyBorder="1"/>
    <xf numFmtId="41" fontId="5" fillId="0" borderId="5" xfId="0" applyNumberFormat="1" applyFont="1" applyBorder="1"/>
    <xf numFmtId="41" fontId="0" fillId="0" borderId="0" xfId="0" applyNumberFormat="1"/>
    <xf numFmtId="41" fontId="5" fillId="0" borderId="3" xfId="0" applyNumberFormat="1" applyFont="1" applyBorder="1" applyAlignment="1">
      <alignment horizontal="center"/>
    </xf>
    <xf numFmtId="41" fontId="5" fillId="0" borderId="6" xfId="0" applyNumberFormat="1" applyFont="1" applyBorder="1"/>
    <xf numFmtId="41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5" fillId="0" borderId="9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1" fontId="12" fillId="0" borderId="5" xfId="0" applyNumberFormat="1" applyFont="1" applyBorder="1"/>
    <xf numFmtId="41" fontId="6" fillId="0" borderId="2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/>
    <xf numFmtId="41" fontId="6" fillId="2" borderId="2" xfId="0" applyNumberFormat="1" applyFont="1" applyFill="1" applyBorder="1"/>
    <xf numFmtId="41" fontId="6" fillId="2" borderId="2" xfId="0" applyNumberFormat="1" applyFont="1" applyFill="1" applyBorder="1" applyAlignment="1">
      <alignment horizontal="right"/>
    </xf>
    <xf numFmtId="41" fontId="6" fillId="2" borderId="5" xfId="0" applyNumberFormat="1" applyFont="1" applyFill="1" applyBorder="1"/>
    <xf numFmtId="41" fontId="5" fillId="2" borderId="0" xfId="0" applyNumberFormat="1" applyFont="1" applyFill="1"/>
    <xf numFmtId="41" fontId="5" fillId="2" borderId="2" xfId="0" applyNumberFormat="1" applyFont="1" applyFill="1" applyBorder="1" applyAlignment="1">
      <alignment horizontal="center"/>
    </xf>
    <xf numFmtId="41" fontId="6" fillId="2" borderId="10" xfId="0" applyNumberFormat="1" applyFont="1" applyFill="1" applyBorder="1"/>
    <xf numFmtId="41" fontId="6" fillId="2" borderId="0" xfId="0" applyNumberFormat="1" applyFont="1" applyFill="1"/>
    <xf numFmtId="41" fontId="5" fillId="2" borderId="6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41" fontId="6" fillId="0" borderId="0" xfId="0" applyNumberFormat="1" applyFont="1" applyBorder="1" applyAlignment="1">
      <alignment horizontal="left"/>
    </xf>
    <xf numFmtId="41" fontId="7" fillId="0" borderId="0" xfId="0" applyNumberFormat="1" applyFont="1" applyBorder="1" applyAlignment="1">
      <alignment horizontal="left" wrapText="1"/>
    </xf>
    <xf numFmtId="41" fontId="8" fillId="0" borderId="0" xfId="0" applyNumberFormat="1" applyFont="1" applyBorder="1"/>
    <xf numFmtId="41" fontId="6" fillId="0" borderId="0" xfId="0" applyNumberFormat="1" applyFont="1" applyBorder="1"/>
    <xf numFmtId="41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9" fillId="0" borderId="0" xfId="0" applyNumberFormat="1" applyFont="1" applyBorder="1"/>
    <xf numFmtId="41" fontId="6" fillId="0" borderId="0" xfId="0" applyNumberFormat="1" applyFont="1" applyFill="1" applyBorder="1"/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1" applyNumberFormat="1" applyFont="1" applyFill="1" applyBorder="1"/>
    <xf numFmtId="41" fontId="5" fillId="0" borderId="0" xfId="0" applyNumberFormat="1" applyFont="1" applyBorder="1"/>
    <xf numFmtId="41" fontId="5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left"/>
    </xf>
    <xf numFmtId="41" fontId="10" fillId="0" borderId="0" xfId="0" applyNumberFormat="1" applyFont="1" applyBorder="1"/>
    <xf numFmtId="164" fontId="9" fillId="0" borderId="0" xfId="0" applyNumberFormat="1" applyFont="1" applyBorder="1"/>
    <xf numFmtId="41" fontId="5" fillId="0" borderId="0" xfId="0" applyNumberFormat="1" applyFont="1" applyBorder="1" applyAlignment="1">
      <alignment horizontal="center"/>
    </xf>
    <xf numFmtId="9" fontId="7" fillId="0" borderId="0" xfId="0" applyNumberFormat="1" applyFont="1" applyBorder="1"/>
    <xf numFmtId="41" fontId="7" fillId="0" borderId="0" xfId="0" applyNumberFormat="1" applyFont="1" applyBorder="1"/>
    <xf numFmtId="41" fontId="11" fillId="0" borderId="0" xfId="0" applyNumberFormat="1" applyFont="1" applyBorder="1"/>
    <xf numFmtId="41" fontId="0" fillId="0" borderId="0" xfId="0" applyNumberFormat="1" applyBorder="1"/>
    <xf numFmtId="41" fontId="8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/>
    <xf numFmtId="4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1" fontId="12" fillId="0" borderId="0" xfId="0" applyNumberFormat="1" applyFont="1" applyBorder="1"/>
    <xf numFmtId="41" fontId="6" fillId="0" borderId="4" xfId="0" applyNumberFormat="1" applyFont="1" applyBorder="1" applyAlignment="1">
      <alignment horizontal="right"/>
    </xf>
    <xf numFmtId="41" fontId="3" fillId="0" borderId="1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Budget Summary"/>
      <sheetName val="Cash Flow"/>
      <sheetName val="1800-3000-4000-5000"/>
      <sheetName val="B--CALC LEAD FEES-TRAVEL "/>
      <sheetName val="C--SALARIES"/>
      <sheetName val="LODGING-MEALS-CLEAN"/>
      <sheetName val="D-PROF&amp;MKT-OVERHEAD"/>
      <sheetName val="OVERHEAD-Building"/>
      <sheetName val="OTHER INC-EXP"/>
      <sheetName val="HFC -Teen"/>
      <sheetName val="Fees Not Used"/>
      <sheetName val="Fees Not Used 2"/>
      <sheetName val="Fees Not Used 3"/>
      <sheetName val="Fees Not Used 4"/>
      <sheetName val="page not used 2020"/>
      <sheetName val="B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>
        <row r="29">
          <cell r="C29">
            <v>0</v>
          </cell>
        </row>
      </sheetData>
      <sheetData sheetId="8">
        <row r="36">
          <cell r="D36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1F460-777F-4ABF-B388-9BFE702F3A14}">
  <sheetPr>
    <pageSetUpPr fitToPage="1"/>
  </sheetPr>
  <dimension ref="A1:I66"/>
  <sheetViews>
    <sheetView topLeftCell="A33" workbookViewId="0">
      <selection sqref="A1:E58"/>
    </sheetView>
  </sheetViews>
  <sheetFormatPr defaultRowHeight="15" x14ac:dyDescent="0.25"/>
  <cols>
    <col min="1" max="1" width="49.7109375" customWidth="1"/>
    <col min="2" max="2" width="20.5703125" customWidth="1"/>
    <col min="3" max="3" width="5.140625" customWidth="1"/>
    <col min="5" max="5" width="19.42578125" customWidth="1"/>
    <col min="6" max="6" width="2.140625" customWidth="1"/>
    <col min="7" max="7" width="18.28515625" customWidth="1"/>
    <col min="8" max="8" width="2.85546875" customWidth="1"/>
    <col min="9" max="9" width="15" customWidth="1"/>
  </cols>
  <sheetData>
    <row r="1" spans="1:9" ht="35.25" x14ac:dyDescent="0.5">
      <c r="A1" s="1" t="s">
        <v>0</v>
      </c>
      <c r="B1" s="2"/>
      <c r="C1" s="2"/>
      <c r="D1" s="2"/>
      <c r="E1" s="2"/>
      <c r="G1" s="74"/>
    </row>
    <row r="2" spans="1:9" ht="18.75" thickBot="1" x14ac:dyDescent="0.3">
      <c r="A2" s="3" t="s">
        <v>1</v>
      </c>
      <c r="B2" s="2"/>
      <c r="C2" s="2"/>
      <c r="D2" s="2"/>
      <c r="E2" s="2"/>
      <c r="G2" s="74"/>
    </row>
    <row r="3" spans="1:9" ht="19.5" thickTop="1" thickBot="1" x14ac:dyDescent="0.3">
      <c r="A3" s="4"/>
      <c r="B3" s="5"/>
      <c r="C3" s="6"/>
      <c r="D3" s="7"/>
      <c r="E3" s="8" t="s">
        <v>2</v>
      </c>
      <c r="G3" s="75" t="s">
        <v>53</v>
      </c>
      <c r="I3" s="85" t="s">
        <v>54</v>
      </c>
    </row>
    <row r="4" spans="1:9" ht="16.5" thickTop="1" x14ac:dyDescent="0.25">
      <c r="A4" s="9"/>
      <c r="B4" s="10" t="s">
        <v>3</v>
      </c>
      <c r="C4" s="11"/>
      <c r="D4" s="11"/>
      <c r="E4" s="11"/>
      <c r="G4" s="76"/>
      <c r="I4" s="86"/>
    </row>
    <row r="5" spans="1:9" ht="29.25" x14ac:dyDescent="0.25">
      <c r="A5" s="12" t="s">
        <v>4</v>
      </c>
      <c r="B5" s="13" t="s">
        <v>5</v>
      </c>
      <c r="C5" s="14"/>
      <c r="D5" s="15"/>
      <c r="E5" s="16">
        <v>766275</v>
      </c>
      <c r="G5" s="77">
        <v>911325</v>
      </c>
      <c r="I5" s="50">
        <f>E5-G5</f>
        <v>-145050</v>
      </c>
    </row>
    <row r="6" spans="1:9" ht="15.75" x14ac:dyDescent="0.25">
      <c r="A6" s="17" t="s">
        <v>6</v>
      </c>
      <c r="B6" s="17"/>
      <c r="C6" s="18"/>
      <c r="D6" s="19"/>
      <c r="E6" s="20">
        <v>-38000</v>
      </c>
      <c r="G6" s="78">
        <v>-43766</v>
      </c>
      <c r="I6" s="50">
        <f>G6-E6</f>
        <v>-5766</v>
      </c>
    </row>
    <row r="7" spans="1:9" ht="15.75" x14ac:dyDescent="0.25">
      <c r="A7" s="12" t="s">
        <v>7</v>
      </c>
      <c r="B7" s="15"/>
      <c r="C7" s="15"/>
      <c r="D7" s="15"/>
      <c r="E7" s="16">
        <f t="shared" ref="E7" si="0">SUM(E5:E6)</f>
        <v>728275</v>
      </c>
      <c r="G7" s="16">
        <f t="shared" ref="G7" si="1">SUM(G5:G6)</f>
        <v>867559</v>
      </c>
      <c r="I7" s="86"/>
    </row>
    <row r="8" spans="1:9" ht="15.75" x14ac:dyDescent="0.25">
      <c r="A8" s="12"/>
      <c r="B8" s="14"/>
      <c r="C8" s="15"/>
      <c r="D8" s="15"/>
      <c r="E8" s="16"/>
      <c r="G8" s="77"/>
      <c r="I8" s="86"/>
    </row>
    <row r="9" spans="1:9" ht="15.75" x14ac:dyDescent="0.25">
      <c r="A9" s="12" t="s">
        <v>8</v>
      </c>
      <c r="B9" s="15"/>
      <c r="C9" s="21"/>
      <c r="D9" s="15"/>
      <c r="E9" s="73">
        <v>5400</v>
      </c>
      <c r="G9" s="77">
        <v>20427</v>
      </c>
      <c r="I9" s="50">
        <f>E9-G9</f>
        <v>-15027</v>
      </c>
    </row>
    <row r="10" spans="1:9" ht="15.75" x14ac:dyDescent="0.25">
      <c r="A10" s="12" t="s">
        <v>9</v>
      </c>
      <c r="B10" s="15"/>
      <c r="C10" s="21"/>
      <c r="D10" s="15"/>
      <c r="E10" s="73">
        <v>5000</v>
      </c>
      <c r="G10" s="77">
        <v>6993</v>
      </c>
      <c r="I10" s="50">
        <f t="shared" ref="I10:I13" si="2">E10-G10</f>
        <v>-1993</v>
      </c>
    </row>
    <row r="11" spans="1:9" ht="15.75" x14ac:dyDescent="0.25">
      <c r="A11" s="15" t="s">
        <v>10</v>
      </c>
      <c r="B11" s="15"/>
      <c r="C11" s="21"/>
      <c r="D11" s="15"/>
      <c r="E11" s="73">
        <f>'[1]OTHER INC-EXP'!D36</f>
        <v>4000</v>
      </c>
      <c r="G11" s="77">
        <v>8419</v>
      </c>
      <c r="I11" s="50">
        <f t="shared" si="2"/>
        <v>-4419</v>
      </c>
    </row>
    <row r="12" spans="1:9" ht="15.75" x14ac:dyDescent="0.25">
      <c r="A12" s="15" t="s">
        <v>11</v>
      </c>
      <c r="B12" s="15"/>
      <c r="C12" s="21"/>
      <c r="D12" s="15"/>
      <c r="E12" s="73">
        <f>'[1]OTHER INC-EXP'!D27</f>
        <v>0</v>
      </c>
      <c r="G12" s="77">
        <v>0</v>
      </c>
      <c r="I12" s="50">
        <f t="shared" si="2"/>
        <v>0</v>
      </c>
    </row>
    <row r="13" spans="1:9" ht="15.75" x14ac:dyDescent="0.25">
      <c r="A13" s="22" t="s">
        <v>12</v>
      </c>
      <c r="B13" s="23"/>
      <c r="C13" s="21"/>
      <c r="D13" s="15"/>
      <c r="E13" s="23">
        <v>675</v>
      </c>
      <c r="G13" s="79">
        <v>327</v>
      </c>
      <c r="I13" s="50">
        <f t="shared" si="2"/>
        <v>348</v>
      </c>
    </row>
    <row r="14" spans="1:9" ht="15.75" x14ac:dyDescent="0.25">
      <c r="A14" s="24" t="s">
        <v>13</v>
      </c>
      <c r="B14" s="25"/>
      <c r="C14" s="26"/>
      <c r="D14" s="26"/>
      <c r="E14" s="27">
        <f t="shared" ref="E14" si="3">SUM(E7:E13)</f>
        <v>743350</v>
      </c>
      <c r="G14" s="27">
        <f t="shared" ref="G14" si="4">SUM(G7:G13)</f>
        <v>903725</v>
      </c>
      <c r="I14" s="86"/>
    </row>
    <row r="15" spans="1:9" ht="15.75" x14ac:dyDescent="0.25">
      <c r="A15" s="28"/>
      <c r="B15" s="29"/>
      <c r="C15" s="29"/>
      <c r="D15" s="29"/>
      <c r="E15" s="29"/>
      <c r="G15" s="80"/>
      <c r="I15" s="86"/>
    </row>
    <row r="16" spans="1:9" ht="15.75" x14ac:dyDescent="0.25">
      <c r="A16" s="30" t="s">
        <v>14</v>
      </c>
      <c r="B16" s="30"/>
      <c r="C16" s="30"/>
      <c r="D16" s="30"/>
      <c r="E16" s="31"/>
      <c r="G16" s="81"/>
      <c r="I16" s="86"/>
    </row>
    <row r="17" spans="1:9" ht="15.75" x14ac:dyDescent="0.25">
      <c r="A17" s="32" t="s">
        <v>15</v>
      </c>
      <c r="B17" s="33"/>
      <c r="C17" s="33"/>
      <c r="D17" s="33"/>
      <c r="E17" s="33"/>
      <c r="G17" s="82"/>
      <c r="I17" s="86"/>
    </row>
    <row r="18" spans="1:9" ht="15.75" x14ac:dyDescent="0.25">
      <c r="A18" s="19" t="s">
        <v>16</v>
      </c>
      <c r="B18" s="15"/>
      <c r="C18" s="15"/>
      <c r="D18" s="15"/>
      <c r="E18" s="16">
        <v>142150</v>
      </c>
      <c r="G18" s="77">
        <v>190210</v>
      </c>
      <c r="I18" s="50">
        <f>E18-G18</f>
        <v>-48060</v>
      </c>
    </row>
    <row r="19" spans="1:9" ht="15.75" x14ac:dyDescent="0.25">
      <c r="A19" s="19" t="s">
        <v>17</v>
      </c>
      <c r="B19" s="15"/>
      <c r="C19" s="15"/>
      <c r="D19" s="15"/>
      <c r="E19" s="16">
        <v>16325</v>
      </c>
      <c r="G19" s="77">
        <v>25544</v>
      </c>
      <c r="I19" s="50">
        <f t="shared" ref="I19:I26" si="5">E19-G19</f>
        <v>-9219</v>
      </c>
    </row>
    <row r="20" spans="1:9" ht="15.75" x14ac:dyDescent="0.25">
      <c r="A20" s="19" t="s">
        <v>18</v>
      </c>
      <c r="B20" s="15"/>
      <c r="C20" s="21"/>
      <c r="D20" s="15"/>
      <c r="E20" s="20">
        <v>66700</v>
      </c>
      <c r="G20" s="78">
        <v>68969</v>
      </c>
      <c r="I20" s="50">
        <f t="shared" si="5"/>
        <v>-2269</v>
      </c>
    </row>
    <row r="21" spans="1:9" ht="15.75" x14ac:dyDescent="0.25">
      <c r="A21" s="19" t="s">
        <v>19</v>
      </c>
      <c r="B21" s="15"/>
      <c r="C21" s="21"/>
      <c r="D21" s="15"/>
      <c r="E21" s="20">
        <v>25000</v>
      </c>
      <c r="G21" s="78">
        <v>31706</v>
      </c>
      <c r="I21" s="50">
        <f t="shared" si="5"/>
        <v>-6706</v>
      </c>
    </row>
    <row r="22" spans="1:9" ht="15.75" x14ac:dyDescent="0.25">
      <c r="A22" s="19" t="s">
        <v>20</v>
      </c>
      <c r="B22" s="15"/>
      <c r="C22" s="21"/>
      <c r="D22" s="15"/>
      <c r="E22" s="20">
        <v>10200</v>
      </c>
      <c r="G22" s="78">
        <v>18526</v>
      </c>
      <c r="I22" s="50">
        <f t="shared" si="5"/>
        <v>-8326</v>
      </c>
    </row>
    <row r="23" spans="1:9" ht="15.75" x14ac:dyDescent="0.25">
      <c r="A23" s="19" t="s">
        <v>21</v>
      </c>
      <c r="B23" s="15"/>
      <c r="C23" s="21"/>
      <c r="D23" s="15"/>
      <c r="E23" s="20">
        <v>3000</v>
      </c>
      <c r="G23" s="78">
        <v>0</v>
      </c>
      <c r="I23" s="50">
        <f t="shared" si="5"/>
        <v>3000</v>
      </c>
    </row>
    <row r="24" spans="1:9" ht="15.75" x14ac:dyDescent="0.25">
      <c r="A24" s="19" t="s">
        <v>22</v>
      </c>
      <c r="B24" s="15"/>
      <c r="C24" s="21"/>
      <c r="D24" s="15"/>
      <c r="E24" s="20">
        <v>6300</v>
      </c>
      <c r="G24" s="78">
        <v>6811</v>
      </c>
      <c r="I24" s="50">
        <f t="shared" si="5"/>
        <v>-511</v>
      </c>
    </row>
    <row r="25" spans="1:9" ht="15.75" x14ac:dyDescent="0.25">
      <c r="A25" s="19" t="s">
        <v>23</v>
      </c>
      <c r="B25" s="34"/>
      <c r="C25" s="21"/>
      <c r="D25" s="15"/>
      <c r="E25" s="20">
        <v>11900</v>
      </c>
      <c r="G25" s="78">
        <v>9420</v>
      </c>
      <c r="I25" s="50">
        <f t="shared" si="5"/>
        <v>2480</v>
      </c>
    </row>
    <row r="26" spans="1:9" ht="15.75" x14ac:dyDescent="0.25">
      <c r="A26" s="19" t="s">
        <v>24</v>
      </c>
      <c r="B26" s="35"/>
      <c r="C26" s="36">
        <v>3.5000000000000003E-2</v>
      </c>
      <c r="D26" s="15"/>
      <c r="E26" s="20">
        <f>E7*C26</f>
        <v>25489.625000000004</v>
      </c>
      <c r="G26" s="78">
        <v>29593</v>
      </c>
      <c r="I26" s="50">
        <f t="shared" si="5"/>
        <v>-4103.3749999999964</v>
      </c>
    </row>
    <row r="27" spans="1:9" ht="15.75" x14ac:dyDescent="0.25">
      <c r="A27" s="37" t="s">
        <v>25</v>
      </c>
      <c r="B27" s="38"/>
      <c r="C27" s="38"/>
      <c r="D27" s="38"/>
      <c r="E27" s="39">
        <f t="shared" ref="E27" si="6">SUM(E18:E26)</f>
        <v>307064.625</v>
      </c>
      <c r="G27" s="39">
        <f t="shared" ref="G27" si="7">SUM(G18:G26)</f>
        <v>380779</v>
      </c>
      <c r="I27" s="86"/>
    </row>
    <row r="28" spans="1:9" ht="15.75" x14ac:dyDescent="0.25">
      <c r="A28" s="40"/>
      <c r="B28" s="41"/>
      <c r="C28" s="41"/>
      <c r="D28" s="41"/>
      <c r="E28" s="41"/>
      <c r="G28" s="83"/>
      <c r="I28" s="86"/>
    </row>
    <row r="29" spans="1:9" ht="15.75" x14ac:dyDescent="0.25">
      <c r="A29" s="15" t="s">
        <v>26</v>
      </c>
      <c r="B29" s="35"/>
      <c r="C29" s="15"/>
      <c r="D29" s="15"/>
      <c r="E29" s="20">
        <v>205000</v>
      </c>
      <c r="G29" s="78">
        <v>208785</v>
      </c>
      <c r="I29" s="50">
        <f>E29-G29</f>
        <v>-3785</v>
      </c>
    </row>
    <row r="30" spans="1:9" ht="15.75" x14ac:dyDescent="0.25">
      <c r="A30" s="15" t="s">
        <v>27</v>
      </c>
      <c r="B30" s="15"/>
      <c r="C30" s="42">
        <v>0.1</v>
      </c>
      <c r="D30" s="43"/>
      <c r="E30" s="20">
        <f t="shared" ref="E30" si="8">E29*$C30</f>
        <v>20500</v>
      </c>
      <c r="G30" s="78">
        <v>35876</v>
      </c>
      <c r="I30" s="50">
        <f>E30-G30</f>
        <v>-15376</v>
      </c>
    </row>
    <row r="31" spans="1:9" ht="15.75" x14ac:dyDescent="0.25">
      <c r="A31" s="44" t="s">
        <v>28</v>
      </c>
      <c r="B31" s="15"/>
      <c r="C31" s="38"/>
      <c r="D31" s="38"/>
      <c r="E31" s="39">
        <f t="shared" ref="E31" si="9">SUM(E29:E30)</f>
        <v>225500</v>
      </c>
      <c r="G31" s="39">
        <f t="shared" ref="G31" si="10">SUM(G29:G30)</f>
        <v>244661</v>
      </c>
      <c r="I31" s="86"/>
    </row>
    <row r="32" spans="1:9" ht="15.75" x14ac:dyDescent="0.25">
      <c r="A32" s="15"/>
      <c r="B32" s="15"/>
      <c r="C32" s="15"/>
      <c r="D32" s="15"/>
      <c r="E32" s="16"/>
      <c r="G32" s="77"/>
      <c r="I32" s="86"/>
    </row>
    <row r="33" spans="1:9" ht="15.75" x14ac:dyDescent="0.25">
      <c r="A33" s="15" t="s">
        <v>29</v>
      </c>
      <c r="B33" s="15"/>
      <c r="C33" s="21"/>
      <c r="D33" s="15"/>
      <c r="E33" s="73">
        <v>27800</v>
      </c>
      <c r="G33" s="77">
        <v>37912</v>
      </c>
      <c r="I33" s="50">
        <f>E33-G33</f>
        <v>-10112</v>
      </c>
    </row>
    <row r="34" spans="1:9" ht="15.75" x14ac:dyDescent="0.25">
      <c r="A34" s="15" t="s">
        <v>30</v>
      </c>
      <c r="B34" s="15"/>
      <c r="C34" s="21"/>
      <c r="D34" s="15"/>
      <c r="E34" s="73">
        <v>2000</v>
      </c>
      <c r="G34" s="77">
        <v>38046</v>
      </c>
      <c r="I34" s="50">
        <f t="shared" ref="I34:I37" si="11">E34-G34</f>
        <v>-36046</v>
      </c>
    </row>
    <row r="35" spans="1:9" ht="15.75" x14ac:dyDescent="0.25">
      <c r="A35" s="15" t="s">
        <v>31</v>
      </c>
      <c r="B35" s="15"/>
      <c r="C35" s="21"/>
      <c r="D35" s="15"/>
      <c r="E35" s="73">
        <v>8000</v>
      </c>
      <c r="G35" s="77">
        <v>12639</v>
      </c>
      <c r="I35" s="50">
        <f t="shared" si="11"/>
        <v>-4639</v>
      </c>
    </row>
    <row r="36" spans="1:9" ht="15.75" x14ac:dyDescent="0.25">
      <c r="A36" s="15" t="s">
        <v>32</v>
      </c>
      <c r="B36" s="15"/>
      <c r="C36" s="21"/>
      <c r="D36" s="15"/>
      <c r="E36" s="73">
        <v>200</v>
      </c>
      <c r="G36" s="77">
        <v>97</v>
      </c>
      <c r="I36" s="50">
        <f t="shared" si="11"/>
        <v>103</v>
      </c>
    </row>
    <row r="37" spans="1:9" ht="15.75" x14ac:dyDescent="0.25">
      <c r="A37" s="12" t="s">
        <v>33</v>
      </c>
      <c r="B37" s="35"/>
      <c r="C37" s="45"/>
      <c r="D37" s="15"/>
      <c r="E37" s="16">
        <v>16000</v>
      </c>
      <c r="G37" s="77">
        <v>22710</v>
      </c>
      <c r="I37" s="50">
        <f t="shared" si="11"/>
        <v>-6710</v>
      </c>
    </row>
    <row r="38" spans="1:9" ht="15.75" x14ac:dyDescent="0.25">
      <c r="A38" s="44" t="s">
        <v>34</v>
      </c>
      <c r="B38" s="35"/>
      <c r="C38" s="45"/>
      <c r="D38" s="15"/>
      <c r="E38" s="46">
        <f t="shared" ref="E38" si="12">SUM(E33:E37)</f>
        <v>54000</v>
      </c>
      <c r="G38" s="46">
        <f t="shared" ref="G38" si="13">SUM(G33:G37)</f>
        <v>111404</v>
      </c>
      <c r="I38" s="86"/>
    </row>
    <row r="39" spans="1:9" ht="15.75" x14ac:dyDescent="0.25">
      <c r="A39" s="47"/>
      <c r="B39" s="48"/>
      <c r="C39" s="49"/>
      <c r="D39" s="48"/>
      <c r="E39" s="41"/>
      <c r="G39" s="83"/>
      <c r="I39" s="86"/>
    </row>
    <row r="40" spans="1:9" ht="15.75" x14ac:dyDescent="0.25">
      <c r="A40" s="12" t="s">
        <v>35</v>
      </c>
      <c r="B40" s="35"/>
      <c r="C40" s="45"/>
      <c r="D40" s="35"/>
      <c r="E40" s="16"/>
      <c r="G40" s="77"/>
      <c r="I40" s="86"/>
    </row>
    <row r="41" spans="1:9" ht="15.75" x14ac:dyDescent="0.25">
      <c r="A41" s="19" t="s">
        <v>36</v>
      </c>
      <c r="B41" s="50"/>
      <c r="C41" s="50"/>
      <c r="D41" s="15"/>
      <c r="E41" s="16">
        <v>33000</v>
      </c>
      <c r="G41" s="77">
        <v>35873</v>
      </c>
      <c r="I41" s="50">
        <f>E41-G41</f>
        <v>-2873</v>
      </c>
    </row>
    <row r="42" spans="1:9" ht="15.75" x14ac:dyDescent="0.25">
      <c r="A42" s="19" t="s">
        <v>37</v>
      </c>
      <c r="B42" s="50"/>
      <c r="C42" s="50"/>
      <c r="D42" s="15"/>
      <c r="E42" s="16">
        <v>19000</v>
      </c>
      <c r="G42" s="77">
        <v>17946</v>
      </c>
      <c r="I42" s="50">
        <f t="shared" ref="I42:I46" si="14">E42-G42</f>
        <v>1054</v>
      </c>
    </row>
    <row r="43" spans="1:9" ht="15.75" x14ac:dyDescent="0.25">
      <c r="A43" s="19" t="s">
        <v>38</v>
      </c>
      <c r="B43" s="50"/>
      <c r="C43" s="50"/>
      <c r="D43" s="15"/>
      <c r="E43" s="16">
        <v>0</v>
      </c>
      <c r="G43" s="77">
        <v>16732</v>
      </c>
      <c r="I43" s="50">
        <f t="shared" si="14"/>
        <v>-16732</v>
      </c>
    </row>
    <row r="44" spans="1:9" ht="15.75" x14ac:dyDescent="0.25">
      <c r="A44" s="51" t="s">
        <v>39</v>
      </c>
      <c r="B44" s="50"/>
      <c r="C44" s="50"/>
      <c r="D44" s="15"/>
      <c r="E44" s="16">
        <v>3000</v>
      </c>
      <c r="G44" s="77">
        <v>1886</v>
      </c>
      <c r="I44" s="50">
        <f t="shared" si="14"/>
        <v>1114</v>
      </c>
    </row>
    <row r="45" spans="1:9" ht="15.75" x14ac:dyDescent="0.25">
      <c r="A45" s="19" t="s">
        <v>40</v>
      </c>
      <c r="B45" s="14" t="s">
        <v>62</v>
      </c>
      <c r="C45" s="50"/>
      <c r="D45" s="15"/>
      <c r="E45" s="16">
        <f>'[1]OVERHEAD-Building'!C$29</f>
        <v>0</v>
      </c>
      <c r="G45" s="77">
        <v>0</v>
      </c>
      <c r="I45" s="50">
        <f t="shared" si="14"/>
        <v>0</v>
      </c>
    </row>
    <row r="46" spans="1:9" ht="15.75" x14ac:dyDescent="0.25">
      <c r="A46" s="19" t="s">
        <v>41</v>
      </c>
      <c r="B46" s="50"/>
      <c r="C46" s="50"/>
      <c r="D46" s="15"/>
      <c r="E46" s="16">
        <v>5250</v>
      </c>
      <c r="G46" s="77">
        <v>3851</v>
      </c>
      <c r="I46" s="50">
        <f t="shared" si="14"/>
        <v>1399</v>
      </c>
    </row>
    <row r="47" spans="1:9" ht="15.75" x14ac:dyDescent="0.25">
      <c r="A47" s="52" t="s">
        <v>42</v>
      </c>
      <c r="B47" s="53"/>
      <c r="C47" s="53"/>
      <c r="D47" s="54"/>
      <c r="E47" s="55">
        <f>SUM(E41:E46)</f>
        <v>60250</v>
      </c>
      <c r="G47" s="55">
        <f>SUM(G41:G46)</f>
        <v>76288</v>
      </c>
      <c r="I47" s="86"/>
    </row>
    <row r="48" spans="1:9" ht="15.75" x14ac:dyDescent="0.25">
      <c r="A48" s="56" t="s">
        <v>43</v>
      </c>
      <c r="B48" s="56"/>
      <c r="C48" s="57"/>
      <c r="D48" s="57"/>
      <c r="E48" s="58">
        <f>SUM(E27+E31+E38+E47)</f>
        <v>646814.625</v>
      </c>
      <c r="G48" s="58">
        <f>SUM(G27+G31+G38+G47)</f>
        <v>813132</v>
      </c>
      <c r="I48" s="86"/>
    </row>
    <row r="49" spans="1:9" ht="15.75" x14ac:dyDescent="0.25">
      <c r="A49" s="28"/>
      <c r="B49" s="29"/>
      <c r="C49" s="29"/>
      <c r="D49" s="29"/>
      <c r="E49" s="29"/>
      <c r="G49" s="80"/>
      <c r="I49" s="86"/>
    </row>
    <row r="50" spans="1:9" ht="18" x14ac:dyDescent="0.25">
      <c r="A50" s="59" t="s">
        <v>44</v>
      </c>
      <c r="B50" s="60"/>
      <c r="C50" s="61"/>
      <c r="D50" s="61"/>
      <c r="E50" s="62">
        <f>SUM(E14-E48)</f>
        <v>96535.375</v>
      </c>
      <c r="G50" s="62">
        <f>SUM(G14-G48)</f>
        <v>90593</v>
      </c>
      <c r="I50" s="86"/>
    </row>
    <row r="51" spans="1:9" ht="15.75" x14ac:dyDescent="0.25">
      <c r="A51" s="46" t="s">
        <v>45</v>
      </c>
      <c r="B51" s="63"/>
      <c r="C51" s="63"/>
      <c r="D51" s="63"/>
      <c r="E51" s="16">
        <v>50000</v>
      </c>
      <c r="G51" s="79">
        <v>49027</v>
      </c>
      <c r="I51" s="50">
        <f>E51-G51</f>
        <v>973</v>
      </c>
    </row>
    <row r="52" spans="1:9" ht="15.75" x14ac:dyDescent="0.25">
      <c r="A52" s="63" t="s">
        <v>46</v>
      </c>
      <c r="B52" s="64"/>
      <c r="C52" s="63"/>
      <c r="D52" s="63"/>
      <c r="E52" s="63">
        <f>E50-E51</f>
        <v>46535.375</v>
      </c>
      <c r="G52" s="63">
        <f>G50-G51</f>
        <v>41566</v>
      </c>
      <c r="I52" s="86"/>
    </row>
    <row r="53" spans="1:9" ht="15.75" x14ac:dyDescent="0.25">
      <c r="A53" s="31" t="s">
        <v>47</v>
      </c>
      <c r="B53" s="65"/>
      <c r="C53" s="66"/>
      <c r="D53" s="66"/>
      <c r="E53" s="66"/>
      <c r="G53" s="84"/>
      <c r="I53" s="86"/>
    </row>
    <row r="54" spans="1:9" ht="15.75" x14ac:dyDescent="0.25">
      <c r="A54" s="67" t="s">
        <v>48</v>
      </c>
      <c r="B54" s="68"/>
      <c r="C54" s="66"/>
      <c r="D54" s="66"/>
      <c r="E54" s="73">
        <v>40000</v>
      </c>
      <c r="G54" s="77">
        <v>69592</v>
      </c>
      <c r="I54" s="50">
        <f>E54-G54</f>
        <v>-29592</v>
      </c>
    </row>
    <row r="55" spans="1:9" ht="15.75" x14ac:dyDescent="0.25">
      <c r="A55" s="67" t="s">
        <v>49</v>
      </c>
      <c r="B55" s="68"/>
      <c r="C55" s="66"/>
      <c r="D55" s="66"/>
      <c r="E55" s="73">
        <v>0</v>
      </c>
      <c r="G55" s="77">
        <v>0</v>
      </c>
      <c r="I55" s="50">
        <f>E55-G55</f>
        <v>0</v>
      </c>
    </row>
    <row r="56" spans="1:9" ht="15.75" x14ac:dyDescent="0.25">
      <c r="A56" s="67" t="s">
        <v>50</v>
      </c>
      <c r="B56" s="68"/>
      <c r="C56" s="66"/>
      <c r="D56" s="66"/>
      <c r="E56" s="16">
        <v>0</v>
      </c>
      <c r="G56" s="77">
        <v>0</v>
      </c>
      <c r="I56" s="50">
        <f>E56-G56</f>
        <v>0</v>
      </c>
    </row>
    <row r="57" spans="1:9" ht="15.75" x14ac:dyDescent="0.25">
      <c r="A57" s="69" t="s">
        <v>51</v>
      </c>
      <c r="B57" s="70"/>
      <c r="C57" s="50"/>
      <c r="D57" s="15"/>
      <c r="E57" s="15">
        <f>E54+E56</f>
        <v>40000</v>
      </c>
      <c r="G57" s="15">
        <f>G54+G56</f>
        <v>69592</v>
      </c>
      <c r="I57" s="86"/>
    </row>
    <row r="58" spans="1:9" ht="18" x14ac:dyDescent="0.25">
      <c r="A58" s="60" t="s">
        <v>52</v>
      </c>
      <c r="B58" s="71"/>
      <c r="C58" s="72"/>
      <c r="D58" s="62"/>
      <c r="E58" s="62">
        <f>E52+E57</f>
        <v>86535.375</v>
      </c>
      <c r="G58" s="62">
        <f>G52+G57</f>
        <v>111158</v>
      </c>
      <c r="I58" s="50">
        <f>E58-G58</f>
        <v>-24622.625</v>
      </c>
    </row>
    <row r="60" spans="1:9" x14ac:dyDescent="0.25">
      <c r="D60" s="86" t="s">
        <v>61</v>
      </c>
      <c r="E60" s="86">
        <v>2021</v>
      </c>
      <c r="F60" s="86"/>
      <c r="G60" s="86">
        <v>2019</v>
      </c>
      <c r="H60" s="86"/>
      <c r="I60" s="86" t="s">
        <v>60</v>
      </c>
    </row>
    <row r="61" spans="1:9" x14ac:dyDescent="0.25">
      <c r="D61" s="86" t="s">
        <v>55</v>
      </c>
      <c r="E61" s="86">
        <v>178</v>
      </c>
      <c r="F61" s="86"/>
      <c r="G61" s="86">
        <v>186</v>
      </c>
      <c r="H61" s="86"/>
      <c r="I61" s="86">
        <f>E61-G61</f>
        <v>-8</v>
      </c>
    </row>
    <row r="62" spans="1:9" x14ac:dyDescent="0.25">
      <c r="D62" s="86" t="s">
        <v>56</v>
      </c>
      <c r="E62" s="86">
        <v>23</v>
      </c>
      <c r="F62" s="86"/>
      <c r="G62" s="86">
        <v>32</v>
      </c>
      <c r="H62" s="86"/>
      <c r="I62" s="86">
        <f t="shared" ref="I62:I65" si="15">E62-G62</f>
        <v>-9</v>
      </c>
    </row>
    <row r="63" spans="1:9" x14ac:dyDescent="0.25">
      <c r="D63" s="86" t="s">
        <v>57</v>
      </c>
      <c r="E63" s="86">
        <v>53</v>
      </c>
      <c r="F63" s="86"/>
      <c r="G63" s="86">
        <v>76</v>
      </c>
      <c r="H63" s="86"/>
      <c r="I63" s="86">
        <f t="shared" si="15"/>
        <v>-23</v>
      </c>
    </row>
    <row r="64" spans="1:9" x14ac:dyDescent="0.25">
      <c r="D64" s="86" t="s">
        <v>58</v>
      </c>
      <c r="E64" s="86">
        <v>13</v>
      </c>
      <c r="F64" s="86"/>
      <c r="G64" s="86">
        <v>18</v>
      </c>
      <c r="H64" s="86"/>
      <c r="I64" s="86">
        <f t="shared" si="15"/>
        <v>-5</v>
      </c>
    </row>
    <row r="65" spans="4:9" x14ac:dyDescent="0.25">
      <c r="D65" s="86" t="s">
        <v>59</v>
      </c>
      <c r="E65" s="86">
        <v>5</v>
      </c>
      <c r="F65" s="86"/>
      <c r="G65" s="86">
        <v>3</v>
      </c>
      <c r="H65" s="86"/>
      <c r="I65" s="86">
        <f t="shared" si="15"/>
        <v>2</v>
      </c>
    </row>
    <row r="66" spans="4:9" x14ac:dyDescent="0.25">
      <c r="D66" s="86"/>
      <c r="E66" s="86">
        <f>SUM(E61:E65)</f>
        <v>272</v>
      </c>
      <c r="F66" s="86"/>
      <c r="G66" s="86">
        <f>SUM(G61:G65)</f>
        <v>315</v>
      </c>
      <c r="H66" s="86"/>
      <c r="I66" s="86">
        <f>SUM(I61:I65)</f>
        <v>-43</v>
      </c>
    </row>
  </sheetData>
  <mergeCells count="13">
    <mergeCell ref="A58:B58"/>
    <mergeCell ref="A50:B50"/>
    <mergeCell ref="A53:B53"/>
    <mergeCell ref="A54:B54"/>
    <mergeCell ref="A55:B55"/>
    <mergeCell ref="A56:B56"/>
    <mergeCell ref="A57:B57"/>
    <mergeCell ref="A1:E1"/>
    <mergeCell ref="A2:E2"/>
    <mergeCell ref="A6:B6"/>
    <mergeCell ref="A14:B14"/>
    <mergeCell ref="A16:E16"/>
    <mergeCell ref="A48:B48"/>
  </mergeCells>
  <pageMargins left="0.7" right="0.7" top="0.75" bottom="0.75" header="0.3" footer="0.3"/>
  <pageSetup scale="6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05C8-4172-4781-B1B1-96CCBED286DB}">
  <dimension ref="A1:E58"/>
  <sheetViews>
    <sheetView tabSelected="1" workbookViewId="0">
      <selection activeCell="G48" sqref="G48"/>
    </sheetView>
  </sheetViews>
  <sheetFormatPr defaultRowHeight="15" x14ac:dyDescent="0.25"/>
  <cols>
    <col min="1" max="1" width="48.85546875" customWidth="1"/>
    <col min="2" max="2" width="24" customWidth="1"/>
    <col min="3" max="3" width="1.5703125" customWidth="1"/>
    <col min="4" max="4" width="8.7109375" customWidth="1"/>
    <col min="5" max="5" width="22.140625" customWidth="1"/>
  </cols>
  <sheetData>
    <row r="1" spans="1:5" ht="35.25" x14ac:dyDescent="0.5">
      <c r="A1" s="1" t="s">
        <v>0</v>
      </c>
      <c r="B1" s="2"/>
      <c r="C1" s="2"/>
      <c r="D1" s="2"/>
      <c r="E1" s="2"/>
    </row>
    <row r="2" spans="1:5" ht="18" x14ac:dyDescent="0.25">
      <c r="A2" s="3" t="s">
        <v>1</v>
      </c>
      <c r="B2" s="2"/>
      <c r="C2" s="2"/>
      <c r="D2" s="2"/>
      <c r="E2" s="2"/>
    </row>
    <row r="3" spans="1:5" ht="18" x14ac:dyDescent="0.25">
      <c r="A3" s="87"/>
      <c r="B3" s="88"/>
      <c r="C3" s="89"/>
      <c r="D3" s="87"/>
      <c r="E3" s="87"/>
    </row>
    <row r="4" spans="1:5" ht="15.75" x14ac:dyDescent="0.25">
      <c r="A4" s="90" t="s">
        <v>63</v>
      </c>
      <c r="B4" s="88"/>
      <c r="C4" s="91"/>
      <c r="D4" s="91"/>
      <c r="E4" s="91"/>
    </row>
    <row r="5" spans="1:5" ht="15.75" x14ac:dyDescent="0.25">
      <c r="A5" s="92" t="s">
        <v>4</v>
      </c>
      <c r="B5" s="93"/>
      <c r="C5" s="94"/>
      <c r="D5" s="95"/>
      <c r="E5" s="95">
        <v>766275</v>
      </c>
    </row>
    <row r="6" spans="1:5" ht="15.75" x14ac:dyDescent="0.25">
      <c r="A6" s="96" t="s">
        <v>6</v>
      </c>
      <c r="B6" s="96"/>
      <c r="C6" s="97"/>
      <c r="D6" s="98"/>
      <c r="E6" s="122">
        <v>-38000</v>
      </c>
    </row>
    <row r="7" spans="1:5" ht="15.75" x14ac:dyDescent="0.25">
      <c r="A7" s="92" t="s">
        <v>7</v>
      </c>
      <c r="B7" s="95"/>
      <c r="C7" s="95"/>
      <c r="D7" s="95"/>
      <c r="E7" s="95">
        <f t="shared" ref="E7" si="0">SUM(E5:E6)</f>
        <v>728275</v>
      </c>
    </row>
    <row r="8" spans="1:5" ht="15.75" x14ac:dyDescent="0.25">
      <c r="A8" s="92"/>
      <c r="B8" s="94"/>
      <c r="C8" s="95"/>
      <c r="D8" s="95"/>
      <c r="E8" s="95"/>
    </row>
    <row r="9" spans="1:5" ht="15.75" x14ac:dyDescent="0.25">
      <c r="A9" s="92" t="s">
        <v>8</v>
      </c>
      <c r="B9" s="95"/>
      <c r="C9" s="99"/>
      <c r="D9" s="95"/>
      <c r="E9" s="100">
        <v>5400</v>
      </c>
    </row>
    <row r="10" spans="1:5" ht="15.75" x14ac:dyDescent="0.25">
      <c r="A10" s="92" t="s">
        <v>9</v>
      </c>
      <c r="B10" s="95"/>
      <c r="C10" s="99"/>
      <c r="D10" s="95"/>
      <c r="E10" s="100">
        <v>5000</v>
      </c>
    </row>
    <row r="11" spans="1:5" ht="15.75" x14ac:dyDescent="0.25">
      <c r="A11" s="95" t="s">
        <v>10</v>
      </c>
      <c r="B11" s="95"/>
      <c r="C11" s="99"/>
      <c r="D11" s="95"/>
      <c r="E11" s="100">
        <f>'[1]OTHER INC-EXP'!D36</f>
        <v>4000</v>
      </c>
    </row>
    <row r="12" spans="1:5" ht="15.75" x14ac:dyDescent="0.25">
      <c r="A12" s="95" t="s">
        <v>11</v>
      </c>
      <c r="B12" s="95"/>
      <c r="C12" s="99"/>
      <c r="D12" s="95"/>
      <c r="E12" s="100">
        <f>'[1]OTHER INC-EXP'!D27</f>
        <v>0</v>
      </c>
    </row>
    <row r="13" spans="1:5" ht="15.75" x14ac:dyDescent="0.25">
      <c r="A13" s="92" t="s">
        <v>12</v>
      </c>
      <c r="B13" s="95"/>
      <c r="C13" s="99"/>
      <c r="D13" s="95"/>
      <c r="E13" s="38">
        <v>675</v>
      </c>
    </row>
    <row r="14" spans="1:5" ht="15.75" x14ac:dyDescent="0.25">
      <c r="A14" s="101" t="s">
        <v>13</v>
      </c>
      <c r="B14" s="101"/>
      <c r="C14" s="102"/>
      <c r="D14" s="102"/>
      <c r="E14" s="103">
        <f t="shared" ref="E14" si="1">SUM(E7:E13)</f>
        <v>743350</v>
      </c>
    </row>
    <row r="15" spans="1:5" ht="15.75" x14ac:dyDescent="0.25">
      <c r="A15" s="104"/>
      <c r="B15" s="104"/>
      <c r="C15" s="104"/>
      <c r="D15" s="104"/>
      <c r="E15" s="104"/>
    </row>
    <row r="16" spans="1:5" ht="15.75" x14ac:dyDescent="0.25">
      <c r="A16" s="109" t="s">
        <v>14</v>
      </c>
      <c r="B16" s="109"/>
      <c r="C16" s="109"/>
      <c r="D16" s="109"/>
      <c r="E16" s="109"/>
    </row>
    <row r="17" spans="1:5" ht="15.75" x14ac:dyDescent="0.25">
      <c r="A17" s="95" t="s">
        <v>15</v>
      </c>
      <c r="B17" s="95"/>
      <c r="C17" s="95"/>
      <c r="D17" s="95"/>
      <c r="E17" s="95"/>
    </row>
    <row r="18" spans="1:5" ht="15.75" x14ac:dyDescent="0.25">
      <c r="A18" s="98" t="s">
        <v>16</v>
      </c>
      <c r="B18" s="95"/>
      <c r="C18" s="95"/>
      <c r="D18" s="95"/>
      <c r="E18" s="95">
        <v>142150</v>
      </c>
    </row>
    <row r="19" spans="1:5" ht="15.75" x14ac:dyDescent="0.25">
      <c r="A19" s="98" t="s">
        <v>17</v>
      </c>
      <c r="B19" s="95"/>
      <c r="C19" s="95"/>
      <c r="D19" s="95"/>
      <c r="E19" s="95">
        <v>16325</v>
      </c>
    </row>
    <row r="20" spans="1:5" ht="15.75" x14ac:dyDescent="0.25">
      <c r="A20" s="98" t="s">
        <v>18</v>
      </c>
      <c r="B20" s="95"/>
      <c r="C20" s="99"/>
      <c r="D20" s="95"/>
      <c r="E20" s="98">
        <v>66700</v>
      </c>
    </row>
    <row r="21" spans="1:5" ht="15.75" x14ac:dyDescent="0.25">
      <c r="A21" s="98" t="s">
        <v>19</v>
      </c>
      <c r="B21" s="95"/>
      <c r="C21" s="99"/>
      <c r="D21" s="95"/>
      <c r="E21" s="98">
        <v>25000</v>
      </c>
    </row>
    <row r="22" spans="1:5" ht="15.75" x14ac:dyDescent="0.25">
      <c r="A22" s="98" t="s">
        <v>20</v>
      </c>
      <c r="B22" s="95"/>
      <c r="C22" s="99"/>
      <c r="D22" s="95"/>
      <c r="E22" s="98">
        <v>10200</v>
      </c>
    </row>
    <row r="23" spans="1:5" ht="15.75" x14ac:dyDescent="0.25">
      <c r="A23" s="98" t="s">
        <v>21</v>
      </c>
      <c r="B23" s="95"/>
      <c r="C23" s="99"/>
      <c r="D23" s="95"/>
      <c r="E23" s="98">
        <v>3000</v>
      </c>
    </row>
    <row r="24" spans="1:5" ht="15.75" x14ac:dyDescent="0.25">
      <c r="A24" s="98" t="s">
        <v>22</v>
      </c>
      <c r="B24" s="95"/>
      <c r="C24" s="99"/>
      <c r="D24" s="95"/>
      <c r="E24" s="98">
        <v>6300</v>
      </c>
    </row>
    <row r="25" spans="1:5" ht="15.75" x14ac:dyDescent="0.25">
      <c r="A25" s="98" t="s">
        <v>23</v>
      </c>
      <c r="B25" s="106"/>
      <c r="C25" s="99"/>
      <c r="D25" s="95"/>
      <c r="E25" s="98">
        <v>11900</v>
      </c>
    </row>
    <row r="26" spans="1:5" ht="15.75" x14ac:dyDescent="0.25">
      <c r="A26" s="98" t="s">
        <v>24</v>
      </c>
      <c r="B26" s="107"/>
      <c r="C26" s="108"/>
      <c r="D26" s="95"/>
      <c r="E26" s="122">
        <v>25500</v>
      </c>
    </row>
    <row r="27" spans="1:5" ht="15.75" x14ac:dyDescent="0.25">
      <c r="A27" s="109" t="s">
        <v>25</v>
      </c>
      <c r="B27" s="95"/>
      <c r="C27" s="95"/>
      <c r="D27" s="95"/>
      <c r="E27" s="104">
        <f t="shared" ref="E27" si="2">SUM(E18:E26)</f>
        <v>307075</v>
      </c>
    </row>
    <row r="28" spans="1:5" ht="15.75" x14ac:dyDescent="0.25">
      <c r="A28" s="95"/>
      <c r="B28" s="95"/>
      <c r="C28" s="95"/>
      <c r="D28" s="95"/>
      <c r="E28" s="95"/>
    </row>
    <row r="29" spans="1:5" ht="15.75" x14ac:dyDescent="0.25">
      <c r="A29" s="95" t="s">
        <v>26</v>
      </c>
      <c r="B29" s="107"/>
      <c r="C29" s="95"/>
      <c r="D29" s="95"/>
      <c r="E29" s="98">
        <v>205000</v>
      </c>
    </row>
    <row r="30" spans="1:5" ht="15.75" x14ac:dyDescent="0.25">
      <c r="A30" s="95" t="s">
        <v>27</v>
      </c>
      <c r="B30" s="95"/>
      <c r="C30" s="110"/>
      <c r="D30" s="111"/>
      <c r="E30" s="122">
        <v>20500</v>
      </c>
    </row>
    <row r="31" spans="1:5" ht="15.75" x14ac:dyDescent="0.25">
      <c r="A31" s="109" t="s">
        <v>28</v>
      </c>
      <c r="B31" s="95"/>
      <c r="C31" s="95"/>
      <c r="D31" s="95"/>
      <c r="E31" s="104">
        <f t="shared" ref="E31" si="3">SUM(E29:E30)</f>
        <v>225500</v>
      </c>
    </row>
    <row r="32" spans="1:5" ht="15.75" x14ac:dyDescent="0.25">
      <c r="A32" s="95"/>
      <c r="B32" s="95"/>
      <c r="C32" s="95"/>
      <c r="D32" s="95"/>
      <c r="E32" s="95"/>
    </row>
    <row r="33" spans="1:5" ht="15.75" x14ac:dyDescent="0.25">
      <c r="A33" s="95" t="s">
        <v>29</v>
      </c>
      <c r="B33" s="95"/>
      <c r="C33" s="99"/>
      <c r="D33" s="95"/>
      <c r="E33" s="100">
        <v>27800</v>
      </c>
    </row>
    <row r="34" spans="1:5" ht="15.75" x14ac:dyDescent="0.25">
      <c r="A34" s="95" t="s">
        <v>30</v>
      </c>
      <c r="B34" s="95"/>
      <c r="C34" s="99"/>
      <c r="D34" s="95"/>
      <c r="E34" s="100">
        <v>2000</v>
      </c>
    </row>
    <row r="35" spans="1:5" ht="15.75" x14ac:dyDescent="0.25">
      <c r="A35" s="95" t="s">
        <v>31</v>
      </c>
      <c r="B35" s="95"/>
      <c r="C35" s="99"/>
      <c r="D35" s="95"/>
      <c r="E35" s="100">
        <v>8000</v>
      </c>
    </row>
    <row r="36" spans="1:5" ht="15.75" x14ac:dyDescent="0.25">
      <c r="A36" s="95" t="s">
        <v>32</v>
      </c>
      <c r="B36" s="95"/>
      <c r="C36" s="99"/>
      <c r="D36" s="95"/>
      <c r="E36" s="100">
        <v>200</v>
      </c>
    </row>
    <row r="37" spans="1:5" ht="15.75" x14ac:dyDescent="0.25">
      <c r="A37" s="92" t="s">
        <v>33</v>
      </c>
      <c r="B37" s="107"/>
      <c r="C37" s="112"/>
      <c r="D37" s="95"/>
      <c r="E37" s="38">
        <v>16000</v>
      </c>
    </row>
    <row r="38" spans="1:5" ht="15.75" x14ac:dyDescent="0.25">
      <c r="A38" s="109" t="s">
        <v>34</v>
      </c>
      <c r="B38" s="107"/>
      <c r="C38" s="112"/>
      <c r="D38" s="95"/>
      <c r="E38" s="104">
        <f t="shared" ref="E38" si="4">SUM(E33:E37)</f>
        <v>54000</v>
      </c>
    </row>
    <row r="39" spans="1:5" ht="15.75" x14ac:dyDescent="0.25">
      <c r="A39" s="92"/>
      <c r="B39" s="107"/>
      <c r="C39" s="112"/>
      <c r="D39" s="107"/>
      <c r="E39" s="95"/>
    </row>
    <row r="40" spans="1:5" ht="15.75" x14ac:dyDescent="0.25">
      <c r="A40" s="92" t="s">
        <v>35</v>
      </c>
      <c r="B40" s="107"/>
      <c r="C40" s="112"/>
      <c r="D40" s="107"/>
      <c r="E40" s="95"/>
    </row>
    <row r="41" spans="1:5" ht="15.75" x14ac:dyDescent="0.25">
      <c r="A41" s="98" t="s">
        <v>36</v>
      </c>
      <c r="B41" s="113"/>
      <c r="C41" s="113"/>
      <c r="D41" s="95"/>
      <c r="E41" s="95">
        <v>33000</v>
      </c>
    </row>
    <row r="42" spans="1:5" ht="15.75" x14ac:dyDescent="0.25">
      <c r="A42" s="98" t="s">
        <v>37</v>
      </c>
      <c r="B42" s="113"/>
      <c r="C42" s="113"/>
      <c r="D42" s="95"/>
      <c r="E42" s="95">
        <v>19000</v>
      </c>
    </row>
    <row r="43" spans="1:5" ht="15.75" x14ac:dyDescent="0.25">
      <c r="A43" s="98" t="s">
        <v>38</v>
      </c>
      <c r="B43" s="113"/>
      <c r="C43" s="113"/>
      <c r="D43" s="95"/>
      <c r="E43" s="95">
        <v>0</v>
      </c>
    </row>
    <row r="44" spans="1:5" ht="15.75" x14ac:dyDescent="0.25">
      <c r="A44" s="114" t="s">
        <v>39</v>
      </c>
      <c r="B44" s="113"/>
      <c r="C44" s="113"/>
      <c r="D44" s="95"/>
      <c r="E44" s="95">
        <v>3000</v>
      </c>
    </row>
    <row r="45" spans="1:5" ht="15.75" x14ac:dyDescent="0.25">
      <c r="A45" s="98" t="s">
        <v>41</v>
      </c>
      <c r="B45" s="113"/>
      <c r="C45" s="113"/>
      <c r="D45" s="95"/>
      <c r="E45" s="38">
        <v>5250</v>
      </c>
    </row>
    <row r="46" spans="1:5" ht="15.75" x14ac:dyDescent="0.25">
      <c r="A46" s="109" t="s">
        <v>42</v>
      </c>
      <c r="B46" s="113"/>
      <c r="C46" s="113"/>
      <c r="D46" s="95"/>
      <c r="E46" s="63">
        <f>SUM(E41:E45)</f>
        <v>60250</v>
      </c>
    </row>
    <row r="47" spans="1:5" ht="15.75" x14ac:dyDescent="0.25">
      <c r="A47" s="101" t="s">
        <v>43</v>
      </c>
      <c r="B47" s="101"/>
      <c r="C47" s="102"/>
      <c r="D47" s="102"/>
      <c r="E47" s="103">
        <f>SUM(E27+E31+E38+E46)</f>
        <v>646825</v>
      </c>
    </row>
    <row r="48" spans="1:5" ht="15.75" x14ac:dyDescent="0.25">
      <c r="A48" s="104"/>
      <c r="B48" s="104"/>
      <c r="C48" s="104"/>
      <c r="D48" s="104"/>
      <c r="E48" s="104"/>
    </row>
    <row r="49" spans="1:5" ht="18" x14ac:dyDescent="0.25">
      <c r="A49" s="115" t="s">
        <v>44</v>
      </c>
      <c r="B49" s="115"/>
      <c r="C49" s="116"/>
      <c r="D49" s="116"/>
      <c r="E49" s="117">
        <f>SUM(E14-E47)</f>
        <v>96525</v>
      </c>
    </row>
    <row r="50" spans="1:5" ht="15.75" x14ac:dyDescent="0.25">
      <c r="A50" s="104" t="s">
        <v>45</v>
      </c>
      <c r="B50" s="104"/>
      <c r="C50" s="104"/>
      <c r="D50" s="104"/>
      <c r="E50" s="38">
        <v>50000</v>
      </c>
    </row>
    <row r="51" spans="1:5" ht="15.75" x14ac:dyDescent="0.25">
      <c r="A51" s="104" t="s">
        <v>46</v>
      </c>
      <c r="B51" s="113"/>
      <c r="C51" s="104"/>
      <c r="D51" s="104"/>
      <c r="E51" s="104">
        <f>E49-E50</f>
        <v>46525</v>
      </c>
    </row>
    <row r="52" spans="1:5" ht="15.75" x14ac:dyDescent="0.25">
      <c r="A52" s="105" t="s">
        <v>47</v>
      </c>
      <c r="B52" s="105"/>
      <c r="C52" s="104"/>
      <c r="D52" s="104"/>
      <c r="E52" s="104"/>
    </row>
    <row r="53" spans="1:5" ht="15.75" x14ac:dyDescent="0.25">
      <c r="A53" s="118" t="s">
        <v>48</v>
      </c>
      <c r="B53" s="119"/>
      <c r="C53" s="104"/>
      <c r="D53" s="104"/>
      <c r="E53" s="100">
        <v>40000</v>
      </c>
    </row>
    <row r="54" spans="1:5" ht="15.75" x14ac:dyDescent="0.25">
      <c r="A54" s="118" t="s">
        <v>49</v>
      </c>
      <c r="B54" s="119"/>
      <c r="C54" s="104"/>
      <c r="D54" s="104"/>
      <c r="E54" s="100">
        <v>0</v>
      </c>
    </row>
    <row r="55" spans="1:5" ht="15.75" x14ac:dyDescent="0.25">
      <c r="A55" s="118" t="s">
        <v>50</v>
      </c>
      <c r="B55" s="119"/>
      <c r="C55" s="104"/>
      <c r="D55" s="104"/>
      <c r="E55" s="38">
        <v>0</v>
      </c>
    </row>
    <row r="56" spans="1:5" ht="15.75" x14ac:dyDescent="0.25">
      <c r="A56" s="101" t="s">
        <v>51</v>
      </c>
      <c r="B56" s="101"/>
      <c r="C56" s="113"/>
      <c r="D56" s="95"/>
      <c r="E56" s="23">
        <f>E53+E55</f>
        <v>40000</v>
      </c>
    </row>
    <row r="57" spans="1:5" ht="18.75" thickBot="1" x14ac:dyDescent="0.3">
      <c r="A57" s="115" t="s">
        <v>52</v>
      </c>
      <c r="B57" s="120"/>
      <c r="C57" s="121"/>
      <c r="D57" s="117"/>
      <c r="E57" s="123">
        <f>E51+E56</f>
        <v>86525</v>
      </c>
    </row>
    <row r="58" spans="1:5" ht="15.75" thickTop="1" x14ac:dyDescent="0.25">
      <c r="A58" s="91"/>
      <c r="B58" s="91"/>
      <c r="C58" s="91"/>
      <c r="D58" s="91"/>
      <c r="E58" s="91"/>
    </row>
  </sheetData>
  <mergeCells count="12">
    <mergeCell ref="A57:B57"/>
    <mergeCell ref="A49:B49"/>
    <mergeCell ref="A52:B52"/>
    <mergeCell ref="A53:B53"/>
    <mergeCell ref="A54:B54"/>
    <mergeCell ref="A55:B55"/>
    <mergeCell ref="A56:B56"/>
    <mergeCell ref="A1:E1"/>
    <mergeCell ref="A2:E2"/>
    <mergeCell ref="A6:B6"/>
    <mergeCell ref="A14:B14"/>
    <mergeCell ref="A47:B4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Corley</dc:creator>
  <cp:lastModifiedBy>Teresa Corley</cp:lastModifiedBy>
  <cp:lastPrinted>2021-09-29T20:45:30Z</cp:lastPrinted>
  <dcterms:created xsi:type="dcterms:W3CDTF">2021-09-29T20:08:36Z</dcterms:created>
  <dcterms:modified xsi:type="dcterms:W3CDTF">2021-09-29T21:16:31Z</dcterms:modified>
</cp:coreProperties>
</file>