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Sheet1!$7:$7</definedName>
  </definedNames>
  <calcPr calcId="124519"/>
</workbook>
</file>

<file path=xl/calcChain.xml><?xml version="1.0" encoding="utf-8"?>
<calcChain xmlns="http://schemas.openxmlformats.org/spreadsheetml/2006/main">
  <c r="B72" i="1"/>
  <c r="B30"/>
  <c r="B31"/>
  <c r="B58"/>
  <c r="B35"/>
  <c r="B34"/>
  <c r="B12"/>
  <c r="B11"/>
  <c r="B10"/>
  <c r="B43"/>
  <c r="B8"/>
  <c r="B55"/>
  <c r="B33"/>
  <c r="B42"/>
  <c r="B46"/>
  <c r="B48"/>
  <c r="B44"/>
  <c r="B45"/>
  <c r="B54"/>
  <c r="B73" l="1"/>
  <c r="B77" s="1"/>
  <c r="B38"/>
  <c r="B76" s="1"/>
  <c r="B22"/>
  <c r="B75" s="1"/>
  <c r="B78" l="1"/>
</calcChain>
</file>

<file path=xl/sharedStrings.xml><?xml version="1.0" encoding="utf-8"?>
<sst xmlns="http://schemas.openxmlformats.org/spreadsheetml/2006/main" count="72" uniqueCount="71">
  <si>
    <t>Acct Description</t>
  </si>
  <si>
    <t>301 Program Svc Fees</t>
  </si>
  <si>
    <t>302 TN gov’t funding-food</t>
  </si>
  <si>
    <t>304 0ther Grants</t>
  </si>
  <si>
    <t>305 Fundraisers</t>
  </si>
  <si>
    <t>306 United Way Grant</t>
  </si>
  <si>
    <t>307 United Way designations</t>
  </si>
  <si>
    <t>308 Community Contributions</t>
  </si>
  <si>
    <t>312 Board Dues</t>
  </si>
  <si>
    <t>Total Revenue</t>
  </si>
  <si>
    <t>Direct Costs</t>
  </si>
  <si>
    <t>401 Food Costs</t>
  </si>
  <si>
    <t>405 Class/Educational Supplies</t>
  </si>
  <si>
    <t>406 Fundraiser Expenses</t>
  </si>
  <si>
    <t>407 Read to Succeed Implementation</t>
  </si>
  <si>
    <t>442 Fica Tax</t>
  </si>
  <si>
    <t>Total</t>
  </si>
  <si>
    <t>Operating Expenses</t>
  </si>
  <si>
    <t>509 Outside Services</t>
  </si>
  <si>
    <t>515 Administrative Wages</t>
  </si>
  <si>
    <t>518 Section 125 Wages</t>
  </si>
  <si>
    <t>526 Utilities</t>
  </si>
  <si>
    <t>53001 Repairs &amp; maintenance-bldg</t>
  </si>
  <si>
    <t>535 Insurance-Other</t>
  </si>
  <si>
    <t>542 FICA Tax</t>
  </si>
  <si>
    <t>543 Unemployment Tax</t>
  </si>
  <si>
    <t>548 Permits &amp; Licenses</t>
  </si>
  <si>
    <t>550 Interest</t>
  </si>
  <si>
    <t>564 Legal  &amp; Accounting</t>
  </si>
  <si>
    <t>567 Equipment rentals</t>
  </si>
  <si>
    <t>575 Depreciation</t>
  </si>
  <si>
    <t>579 Training &amp; Development</t>
  </si>
  <si>
    <t>596 Non-Deductible Expenses</t>
  </si>
  <si>
    <t>IRS Payments</t>
  </si>
  <si>
    <t>Totals</t>
  </si>
  <si>
    <t>-Direct Costs</t>
  </si>
  <si>
    <t>-Operating Exp</t>
  </si>
  <si>
    <t>Balance</t>
  </si>
  <si>
    <t>Waste Management</t>
  </si>
  <si>
    <t>IT Services</t>
  </si>
  <si>
    <t>Ace Alarms</t>
  </si>
  <si>
    <t>Guardian Systems</t>
  </si>
  <si>
    <t>GreenStripe Landscape</t>
  </si>
  <si>
    <t>510 Office Supplies</t>
  </si>
  <si>
    <t>560 Bad debts &amp; Returned Checks/Office/Bank Charges</t>
  </si>
  <si>
    <t>580 Professional Association Dues</t>
  </si>
  <si>
    <t>595 Misc/PettyCash</t>
  </si>
  <si>
    <t>First Comp (Workers Comp)</t>
  </si>
  <si>
    <t>Directors/Officers</t>
  </si>
  <si>
    <t>Students</t>
  </si>
  <si>
    <t>Unemployment Taxes</t>
  </si>
  <si>
    <t>324 Misc / Petty Cash/ Other Income</t>
  </si>
  <si>
    <t xml:space="preserve">Watch Me Grow </t>
  </si>
  <si>
    <t>407 Read to Succeed Salary (Literacy Coach)</t>
  </si>
  <si>
    <t>409 Direct Labor - EHS Staff Full Time</t>
  </si>
  <si>
    <t>410 Direct Labor-EHS Staff Part Time</t>
  </si>
  <si>
    <t>411 Administrative Labor - EHS</t>
  </si>
  <si>
    <t>412 Direct Labor - Program Staff Full Time</t>
  </si>
  <si>
    <t>413 Direct Labor - Program Staff Part Time</t>
  </si>
  <si>
    <t xml:space="preserve">Liability, </t>
  </si>
  <si>
    <t xml:space="preserve">581-Events </t>
  </si>
  <si>
    <t xml:space="preserve">536 Employee Benefits </t>
  </si>
  <si>
    <t>Pest Control</t>
  </si>
  <si>
    <t xml:space="preserve">310 Early Head Start Program </t>
  </si>
  <si>
    <t>Stratus Janitorial</t>
  </si>
  <si>
    <r>
      <t xml:space="preserve">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2019-2020</t>
    </r>
  </si>
  <si>
    <t>07/19-06/20</t>
  </si>
  <si>
    <t>303 Tn gov't Funding Preschool</t>
  </si>
  <si>
    <t>303 Tn gov’t Funding-Infant</t>
  </si>
  <si>
    <t>303 Tn gov’t Funding-Toddler</t>
  </si>
  <si>
    <r>
      <rPr>
        <b/>
        <sz val="18"/>
        <color theme="1"/>
        <rFont val="AR CENA"/>
      </rPr>
      <t xml:space="preserve">  </t>
    </r>
    <r>
      <rPr>
        <b/>
        <sz val="12"/>
        <color theme="1"/>
        <rFont val="AR CENA"/>
      </rPr>
      <t xml:space="preserve"> Budget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</si>
</sst>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AR CENA"/>
    </font>
    <font>
      <b/>
      <sz val="12"/>
      <color theme="1"/>
      <name val="AR CENA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4" borderId="2" xfId="0" applyFont="1" applyFill="1" applyBorder="1" applyAlignment="1">
      <alignment vertical="top" wrapText="1"/>
    </xf>
    <xf numFmtId="6" fontId="3" fillId="4" borderId="2" xfId="0" applyNumberFormat="1" applyFont="1" applyFill="1" applyBorder="1" applyAlignment="1">
      <alignment vertical="top" wrapText="1"/>
    </xf>
    <xf numFmtId="8" fontId="3" fillId="4" borderId="2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3"/>
    </xf>
    <xf numFmtId="0" fontId="0" fillId="0" borderId="2" xfId="0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6" fontId="1" fillId="3" borderId="2" xfId="0" applyNumberFormat="1" applyFont="1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6" fontId="0" fillId="0" borderId="4" xfId="0" applyNumberForma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6" fontId="1" fillId="3" borderId="6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2" xfId="0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0" xfId="0" applyAlignment="1">
      <alignment horizontal="center" wrapText="1"/>
    </xf>
    <xf numFmtId="6" fontId="1" fillId="3" borderId="7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6" fontId="8" fillId="3" borderId="2" xfId="0" applyNumberFormat="1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1" fillId="5" borderId="0" xfId="0" applyFont="1" applyFill="1"/>
    <xf numFmtId="6" fontId="0" fillId="0" borderId="2" xfId="0" applyNumberFormat="1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6" fontId="0" fillId="0" borderId="2" xfId="0" applyNumberForma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0</xdr:col>
      <xdr:colOff>1472665</xdr:colOff>
      <xdr:row>5</xdr:row>
      <xdr:rowOff>95249</xdr:rowOff>
    </xdr:to>
    <xdr:pic>
      <xdr:nvPicPr>
        <xdr:cNvPr id="2" name="Picture 1" descr="18ave logo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85725"/>
          <a:ext cx="1329790" cy="107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8"/>
  <sheetViews>
    <sheetView tabSelected="1" topLeftCell="A3" workbookViewId="0">
      <selection activeCell="C10" sqref="C10"/>
    </sheetView>
  </sheetViews>
  <sheetFormatPr defaultRowHeight="15"/>
  <cols>
    <col min="1" max="1" width="47.5703125" customWidth="1"/>
    <col min="2" max="2" width="26.85546875" customWidth="1"/>
    <col min="3" max="3" width="16.7109375" style="7" bestFit="1" customWidth="1"/>
    <col min="4" max="4" width="9.28515625" customWidth="1"/>
  </cols>
  <sheetData>
    <row r="3" spans="1:2" ht="23.25">
      <c r="A3" s="27" t="s">
        <v>70</v>
      </c>
      <c r="B3" s="38"/>
    </row>
    <row r="4" spans="1:2" ht="15.75">
      <c r="A4" s="28" t="s">
        <v>65</v>
      </c>
    </row>
    <row r="6" spans="1:2" ht="15.75" thickBot="1"/>
    <row r="7" spans="1:2">
      <c r="A7" s="1" t="s">
        <v>0</v>
      </c>
      <c r="B7" s="2" t="s">
        <v>66</v>
      </c>
    </row>
    <row r="8" spans="1:2">
      <c r="A8" s="15" t="s">
        <v>1</v>
      </c>
      <c r="B8" s="18">
        <f>10*175*52</f>
        <v>91000</v>
      </c>
    </row>
    <row r="9" spans="1:2">
      <c r="A9" s="15" t="s">
        <v>2</v>
      </c>
      <c r="B9" s="18">
        <v>48000</v>
      </c>
    </row>
    <row r="10" spans="1:2">
      <c r="A10" s="42" t="s">
        <v>68</v>
      </c>
      <c r="B10" s="43">
        <f>4*214*52</f>
        <v>44512</v>
      </c>
    </row>
    <row r="11" spans="1:2">
      <c r="A11" s="42" t="s">
        <v>69</v>
      </c>
      <c r="B11" s="43">
        <f>10*186*52</f>
        <v>96720</v>
      </c>
    </row>
    <row r="12" spans="1:2">
      <c r="A12" s="42" t="s">
        <v>67</v>
      </c>
      <c r="B12" s="43">
        <f>9*143*52</f>
        <v>66924</v>
      </c>
    </row>
    <row r="13" spans="1:2">
      <c r="A13" s="44" t="s">
        <v>3</v>
      </c>
      <c r="B13" s="45">
        <v>15000</v>
      </c>
    </row>
    <row r="14" spans="1:2" ht="0.75" customHeight="1">
      <c r="A14" s="44"/>
      <c r="B14" s="45"/>
    </row>
    <row r="15" spans="1:2">
      <c r="A15" s="15" t="s">
        <v>4</v>
      </c>
      <c r="B15" s="18">
        <v>8000</v>
      </c>
    </row>
    <row r="16" spans="1:2">
      <c r="A16" s="15" t="s">
        <v>5</v>
      </c>
      <c r="B16" s="18">
        <v>74000</v>
      </c>
    </row>
    <row r="17" spans="1:3">
      <c r="A17" s="29" t="s">
        <v>6</v>
      </c>
      <c r="B17" s="30">
        <v>10000</v>
      </c>
    </row>
    <row r="18" spans="1:3">
      <c r="A18" s="19" t="s">
        <v>7</v>
      </c>
      <c r="B18" s="20">
        <v>15000</v>
      </c>
    </row>
    <row r="19" spans="1:3">
      <c r="A19" s="35" t="s">
        <v>63</v>
      </c>
      <c r="B19" s="26">
        <v>308634</v>
      </c>
    </row>
    <row r="20" spans="1:3">
      <c r="A20" s="25" t="s">
        <v>8</v>
      </c>
      <c r="B20" s="26">
        <v>1000</v>
      </c>
    </row>
    <row r="21" spans="1:3">
      <c r="A21" s="25" t="s">
        <v>51</v>
      </c>
      <c r="B21" s="12">
        <v>2500</v>
      </c>
    </row>
    <row r="22" spans="1:3">
      <c r="A22" s="21" t="s">
        <v>9</v>
      </c>
      <c r="B22" s="32">
        <f>SUM(B8:B21)</f>
        <v>781290</v>
      </c>
      <c r="C22"/>
    </row>
    <row r="23" spans="1:3" ht="15.75" thickBot="1">
      <c r="A23" s="33"/>
      <c r="B23" s="24"/>
      <c r="C23"/>
    </row>
    <row r="24" spans="1:3">
      <c r="A24" s="22" t="s">
        <v>10</v>
      </c>
      <c r="B24" s="23"/>
      <c r="C24"/>
    </row>
    <row r="25" spans="1:3">
      <c r="A25" s="4" t="s">
        <v>11</v>
      </c>
      <c r="B25" s="3">
        <v>30200</v>
      </c>
      <c r="C25"/>
    </row>
    <row r="26" spans="1:3">
      <c r="A26" s="4" t="s">
        <v>12</v>
      </c>
      <c r="B26" s="3">
        <v>6000</v>
      </c>
    </row>
    <row r="27" spans="1:3">
      <c r="A27" s="4" t="s">
        <v>13</v>
      </c>
      <c r="B27" s="26">
        <v>500</v>
      </c>
    </row>
    <row r="28" spans="1:3">
      <c r="A28" s="4" t="s">
        <v>14</v>
      </c>
      <c r="B28" s="3">
        <v>15000</v>
      </c>
    </row>
    <row r="29" spans="1:3">
      <c r="A29" s="25" t="s">
        <v>53</v>
      </c>
      <c r="B29" s="12">
        <v>29700</v>
      </c>
    </row>
    <row r="30" spans="1:3">
      <c r="A30" s="29" t="s">
        <v>54</v>
      </c>
      <c r="B30" s="30">
        <f>13*40*8*52</f>
        <v>216320</v>
      </c>
    </row>
    <row r="31" spans="1:3">
      <c r="A31" s="29" t="s">
        <v>55</v>
      </c>
      <c r="B31" s="39">
        <f>8*11*52*8</f>
        <v>36608</v>
      </c>
      <c r="C31" s="31"/>
    </row>
    <row r="32" spans="1:3">
      <c r="A32" s="29" t="s">
        <v>56</v>
      </c>
      <c r="B32" s="30">
        <v>22265</v>
      </c>
      <c r="C32" s="31"/>
    </row>
    <row r="33" spans="1:3">
      <c r="A33" s="29" t="s">
        <v>19</v>
      </c>
      <c r="B33" s="30">
        <f>16515+60690+27581</f>
        <v>104786</v>
      </c>
    </row>
    <row r="34" spans="1:3">
      <c r="A34" s="29" t="s">
        <v>57</v>
      </c>
      <c r="B34" s="30">
        <f>4*40*13*52</f>
        <v>108160</v>
      </c>
      <c r="C34" s="31"/>
    </row>
    <row r="35" spans="1:3">
      <c r="A35" s="29" t="s">
        <v>58</v>
      </c>
      <c r="B35" s="30">
        <f>11*25*2*52</f>
        <v>28600</v>
      </c>
      <c r="C35" s="31"/>
    </row>
    <row r="36" spans="1:3">
      <c r="A36" s="34" t="s">
        <v>15</v>
      </c>
      <c r="B36" s="3">
        <v>18100</v>
      </c>
    </row>
    <row r="37" spans="1:3">
      <c r="A37" s="11" t="s">
        <v>50</v>
      </c>
      <c r="B37" s="4">
        <v>500</v>
      </c>
    </row>
    <row r="38" spans="1:3">
      <c r="A38" s="16" t="s">
        <v>16</v>
      </c>
      <c r="B38" s="17">
        <f>SUM(B25:B36)</f>
        <v>616239</v>
      </c>
    </row>
    <row r="39" spans="1:3">
      <c r="A39" s="5" t="s">
        <v>17</v>
      </c>
      <c r="B39" s="6"/>
    </row>
    <row r="40" spans="1:3">
      <c r="A40" s="4" t="s">
        <v>18</v>
      </c>
      <c r="B40" s="3"/>
    </row>
    <row r="41" spans="1:3">
      <c r="A41" s="13" t="s">
        <v>39</v>
      </c>
      <c r="B41" s="12">
        <v>1500</v>
      </c>
    </row>
    <row r="42" spans="1:3">
      <c r="A42" s="13" t="s">
        <v>52</v>
      </c>
      <c r="B42" s="41">
        <f>335*12</f>
        <v>4020</v>
      </c>
    </row>
    <row r="43" spans="1:3">
      <c r="A43" s="13" t="s">
        <v>38</v>
      </c>
      <c r="B43" s="43">
        <f>202*12</f>
        <v>2424</v>
      </c>
    </row>
    <row r="44" spans="1:3">
      <c r="A44" s="13" t="s">
        <v>40</v>
      </c>
      <c r="B44" s="12">
        <f>25*12</f>
        <v>300</v>
      </c>
    </row>
    <row r="45" spans="1:3">
      <c r="A45" s="13" t="s">
        <v>41</v>
      </c>
      <c r="B45" s="12">
        <f>36.95*12+500</f>
        <v>943.40000000000009</v>
      </c>
    </row>
    <row r="46" spans="1:3">
      <c r="A46" s="13" t="s">
        <v>64</v>
      </c>
      <c r="B46" s="40">
        <f>1010*12</f>
        <v>12120</v>
      </c>
    </row>
    <row r="47" spans="1:3">
      <c r="A47" s="13" t="s">
        <v>42</v>
      </c>
      <c r="B47" s="12">
        <v>2500</v>
      </c>
    </row>
    <row r="48" spans="1:3">
      <c r="A48" s="13" t="s">
        <v>62</v>
      </c>
      <c r="B48" s="12">
        <f>75*12</f>
        <v>900</v>
      </c>
    </row>
    <row r="49" spans="1:3">
      <c r="A49" s="11" t="s">
        <v>43</v>
      </c>
      <c r="B49" s="3">
        <v>25000</v>
      </c>
    </row>
    <row r="50" spans="1:3">
      <c r="A50" s="15" t="s">
        <v>20</v>
      </c>
      <c r="B50" s="15"/>
    </row>
    <row r="51" spans="1:3">
      <c r="A51" s="4" t="s">
        <v>21</v>
      </c>
      <c r="B51" s="3">
        <v>25500</v>
      </c>
      <c r="C51"/>
    </row>
    <row r="52" spans="1:3" ht="18.75" customHeight="1">
      <c r="A52" s="4" t="s">
        <v>22</v>
      </c>
      <c r="B52" s="3">
        <v>5000</v>
      </c>
      <c r="C52"/>
    </row>
    <row r="53" spans="1:3">
      <c r="A53" s="4" t="s">
        <v>23</v>
      </c>
      <c r="B53" s="3"/>
      <c r="C53"/>
    </row>
    <row r="54" spans="1:3">
      <c r="A54" s="13" t="s">
        <v>47</v>
      </c>
      <c r="B54" s="12">
        <f>437*12</f>
        <v>5244</v>
      </c>
      <c r="C54"/>
    </row>
    <row r="55" spans="1:3">
      <c r="A55" s="14" t="s">
        <v>59</v>
      </c>
      <c r="B55" s="12">
        <f>525*12</f>
        <v>6300</v>
      </c>
      <c r="C55"/>
    </row>
    <row r="56" spans="1:3">
      <c r="A56" s="14" t="s">
        <v>48</v>
      </c>
      <c r="B56" s="12">
        <v>500</v>
      </c>
      <c r="C56"/>
    </row>
    <row r="57" spans="1:3">
      <c r="A57" s="14" t="s">
        <v>49</v>
      </c>
      <c r="B57" s="12">
        <v>400</v>
      </c>
      <c r="C57"/>
    </row>
    <row r="58" spans="1:3">
      <c r="A58" s="29" t="s">
        <v>61</v>
      </c>
      <c r="B58" s="40">
        <f>60*22*12</f>
        <v>15840</v>
      </c>
      <c r="C58"/>
    </row>
    <row r="59" spans="1:3">
      <c r="A59" s="4" t="s">
        <v>24</v>
      </c>
      <c r="B59" s="3">
        <v>18500</v>
      </c>
      <c r="C59"/>
    </row>
    <row r="60" spans="1:3">
      <c r="A60" s="4" t="s">
        <v>25</v>
      </c>
      <c r="B60" s="3">
        <v>500</v>
      </c>
      <c r="C60"/>
    </row>
    <row r="61" spans="1:3">
      <c r="A61" s="11" t="s">
        <v>26</v>
      </c>
      <c r="B61" s="3">
        <v>1500</v>
      </c>
      <c r="C61"/>
    </row>
    <row r="62" spans="1:3">
      <c r="A62" s="4" t="s">
        <v>27</v>
      </c>
      <c r="B62" s="3">
        <v>1000</v>
      </c>
      <c r="C62"/>
    </row>
    <row r="63" spans="1:3" ht="30">
      <c r="A63" s="11" t="s">
        <v>44</v>
      </c>
      <c r="B63" s="3">
        <v>1000</v>
      </c>
      <c r="C63"/>
    </row>
    <row r="64" spans="1:3">
      <c r="A64" s="4" t="s">
        <v>28</v>
      </c>
      <c r="B64" s="3">
        <v>10000</v>
      </c>
      <c r="C64"/>
    </row>
    <row r="65" spans="1:3">
      <c r="A65" s="4" t="s">
        <v>29</v>
      </c>
      <c r="B65" s="3">
        <v>150</v>
      </c>
      <c r="C65"/>
    </row>
    <row r="66" spans="1:3">
      <c r="A66" s="4" t="s">
        <v>30</v>
      </c>
      <c r="B66" s="3">
        <v>4533.32</v>
      </c>
      <c r="C66"/>
    </row>
    <row r="67" spans="1:3">
      <c r="A67" s="4" t="s">
        <v>31</v>
      </c>
      <c r="B67" s="3">
        <v>5000</v>
      </c>
      <c r="C67"/>
    </row>
    <row r="68" spans="1:3">
      <c r="A68" s="11" t="s">
        <v>45</v>
      </c>
      <c r="B68" s="3">
        <v>1000</v>
      </c>
      <c r="C68"/>
    </row>
    <row r="69" spans="1:3">
      <c r="A69" s="29" t="s">
        <v>60</v>
      </c>
      <c r="B69" s="12">
        <v>5000</v>
      </c>
      <c r="C69"/>
    </row>
    <row r="70" spans="1:3">
      <c r="A70" s="11" t="s">
        <v>46</v>
      </c>
      <c r="B70" s="3">
        <v>5000</v>
      </c>
      <c r="C70"/>
    </row>
    <row r="71" spans="1:3">
      <c r="A71" s="4" t="s">
        <v>32</v>
      </c>
      <c r="B71" s="3">
        <v>100</v>
      </c>
      <c r="C71"/>
    </row>
    <row r="72" spans="1:3">
      <c r="A72" s="4" t="s">
        <v>33</v>
      </c>
      <c r="B72" s="3">
        <f>300*6</f>
        <v>1800</v>
      </c>
      <c r="C72"/>
    </row>
    <row r="73" spans="1:3">
      <c r="A73" s="37" t="s">
        <v>34</v>
      </c>
      <c r="B73" s="36">
        <f>SUM(B40:B72)</f>
        <v>163574.72</v>
      </c>
      <c r="C73"/>
    </row>
    <row r="74" spans="1:3">
      <c r="A74" s="8"/>
      <c r="B74" s="8"/>
      <c r="C74"/>
    </row>
    <row r="75" spans="1:3">
      <c r="A75" s="8" t="s">
        <v>9</v>
      </c>
      <c r="B75" s="9">
        <f>B22</f>
        <v>781290</v>
      </c>
      <c r="C75"/>
    </row>
    <row r="76" spans="1:3">
      <c r="A76" s="8" t="s">
        <v>35</v>
      </c>
      <c r="B76" s="9">
        <f>-B38</f>
        <v>-616239</v>
      </c>
      <c r="C76"/>
    </row>
    <row r="77" spans="1:3">
      <c r="A77" s="8" t="s">
        <v>36</v>
      </c>
      <c r="B77" s="9">
        <f>-B73</f>
        <v>-163574.72</v>
      </c>
      <c r="C77"/>
    </row>
    <row r="78" spans="1:3">
      <c r="A78" s="8" t="s">
        <v>37</v>
      </c>
      <c r="B78" s="10">
        <f>SUM(B75:B77)</f>
        <v>1476.2799999999988</v>
      </c>
      <c r="C78"/>
    </row>
  </sheetData>
  <mergeCells count="2">
    <mergeCell ref="A13:A14"/>
    <mergeCell ref="B13:B14"/>
  </mergeCells>
  <pageMargins left="0.2" right="0.25" top="0.5" bottom="0.5" header="0.05" footer="0.0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Brady</dc:creator>
  <cp:lastModifiedBy>HPUSER</cp:lastModifiedBy>
  <cp:lastPrinted>2018-09-12T15:16:18Z</cp:lastPrinted>
  <dcterms:created xsi:type="dcterms:W3CDTF">2012-08-21T19:20:16Z</dcterms:created>
  <dcterms:modified xsi:type="dcterms:W3CDTF">2020-01-30T18:58:31Z</dcterms:modified>
</cp:coreProperties>
</file>