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chel.morris\Desktop\To Be Deleted\"/>
    </mc:Choice>
  </mc:AlternateContent>
  <xr:revisionPtr revIDLastSave="0" documentId="8_{13CECBCF-655A-4A1D-A09C-4D0FCF4F857B}" xr6:coauthVersionLast="47" xr6:coauthVersionMax="47" xr10:uidLastSave="{00000000-0000-0000-0000-000000000000}"/>
  <bookViews>
    <workbookView xWindow="-120" yWindow="-120" windowWidth="29040" windowHeight="15840" xr2:uid="{731FC663-882B-4479-9F19-77DD71309F4A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6" i="1" l="1"/>
  <c r="B35" i="1"/>
  <c r="B34" i="1"/>
  <c r="B33" i="1"/>
  <c r="B32" i="1"/>
  <c r="B31" i="1"/>
  <c r="B30" i="1"/>
  <c r="B29" i="1"/>
  <c r="B28" i="1"/>
  <c r="B27" i="1"/>
  <c r="B26" i="1"/>
  <c r="B25" i="1"/>
  <c r="B24" i="1"/>
  <c r="B22" i="1"/>
  <c r="B21" i="1"/>
  <c r="B20" i="1"/>
  <c r="B19" i="1"/>
  <c r="B37" i="1" s="1"/>
  <c r="B15" i="1"/>
  <c r="B17" i="1" s="1"/>
  <c r="B14" i="1"/>
  <c r="B13" i="1"/>
  <c r="B12" i="1"/>
  <c r="B11" i="1"/>
  <c r="B10" i="1"/>
  <c r="B9" i="1"/>
  <c r="B8" i="1"/>
  <c r="B7" i="1"/>
  <c r="B6" i="1"/>
  <c r="B16" i="1" s="1"/>
  <c r="B39" i="1" s="1"/>
  <c r="B40" i="1" s="1"/>
  <c r="B5" i="1"/>
</calcChain>
</file>

<file path=xl/sharedStrings.xml><?xml version="1.0" encoding="utf-8"?>
<sst xmlns="http://schemas.openxmlformats.org/spreadsheetml/2006/main" count="38" uniqueCount="38">
  <si>
    <t>The Next Door</t>
  </si>
  <si>
    <t>2022 Budget</t>
  </si>
  <si>
    <t>Income</t>
  </si>
  <si>
    <t>Proj 2022 Budget</t>
  </si>
  <si>
    <t>Chattanooga Donation Income</t>
  </si>
  <si>
    <t>Chattanooga Grant Income</t>
  </si>
  <si>
    <t>FRC/Recovery Connections Income</t>
  </si>
  <si>
    <t>Interest &amp; Misc Income</t>
  </si>
  <si>
    <t>Donation Income</t>
  </si>
  <si>
    <t>Detox Income</t>
  </si>
  <si>
    <t>IOP Income</t>
  </si>
  <si>
    <t>PHP Income</t>
  </si>
  <si>
    <t>RCC Income</t>
  </si>
  <si>
    <t>Residential Income</t>
  </si>
  <si>
    <t>Total Income</t>
  </si>
  <si>
    <t>Expenses</t>
  </si>
  <si>
    <t>Chattanooga Expenses</t>
  </si>
  <si>
    <t>FRC/Recovery Connections  Expenses</t>
  </si>
  <si>
    <t>Development Expenses</t>
  </si>
  <si>
    <t>TND Inc Expenses</t>
  </si>
  <si>
    <t>Jesus Calling Expenses</t>
  </si>
  <si>
    <t>Admissions Expenses</t>
  </si>
  <si>
    <t>Aftercare Expenses</t>
  </si>
  <si>
    <t>Business Development Expenses</t>
  </si>
  <si>
    <t>Business Office Expenses</t>
  </si>
  <si>
    <t>Detox Expenses</t>
  </si>
  <si>
    <t>Food Service Expenses</t>
  </si>
  <si>
    <t>IOP Expenses</t>
  </si>
  <si>
    <t>Medical Expenses</t>
  </si>
  <si>
    <t>PHP Expenses</t>
  </si>
  <si>
    <t>RCC Expenses</t>
  </si>
  <si>
    <t>Recovery Support Expenses</t>
  </si>
  <si>
    <t>Residential Expenses</t>
  </si>
  <si>
    <t>Utilization Review Expenses</t>
  </si>
  <si>
    <t>Total Expenses</t>
  </si>
  <si>
    <t>Budgeted Net Income</t>
  </si>
  <si>
    <t>Net Income as a % of Net Revenue</t>
  </si>
  <si>
    <t>Bad Debt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</si>
</sst>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8"/>
      <color indexed="8"/>
      <name val="Arial"/>
      <family val="2"/>
    </font>
    <font>
      <b/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8" fontId="0" fillId="0" borderId="0" xfId="0" applyNumberFormat="1"/>
    <xf numFmtId="0" fontId="4" fillId="0" borderId="0" xfId="0" applyFont="1" applyAlignment="1">
      <alignment horizontal="left" wrapText="1"/>
    </xf>
    <xf numFmtId="8" fontId="5" fillId="0" borderId="1" xfId="0" applyNumberFormat="1" applyFont="1" applyBorder="1" applyAlignment="1">
      <alignment horizontal="center" wrapText="1"/>
    </xf>
    <xf numFmtId="8" fontId="0" fillId="0" borderId="1" xfId="0" applyNumberFormat="1" applyBorder="1"/>
    <xf numFmtId="0" fontId="3" fillId="0" borderId="0" xfId="0" applyFont="1" applyAlignment="1">
      <alignment horizontal="right"/>
    </xf>
    <xf numFmtId="8" fontId="3" fillId="0" borderId="0" xfId="0" applyNumberFormat="1" applyFont="1"/>
    <xf numFmtId="0" fontId="3" fillId="0" borderId="0" xfId="0" applyFont="1"/>
    <xf numFmtId="9" fontId="0" fillId="0" borderId="0" xfId="1" applyFont="1"/>
    <xf numFmtId="8" fontId="3" fillId="0" borderId="2" xfId="0" applyNumberFormat="1" applyFont="1" applyBorder="1"/>
    <xf numFmtId="164" fontId="3" fillId="0" borderId="0" xfId="1" applyNumberFormat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henextdoor.sharepoint.com/sites/Finance/Shared%20Documents/General/Financial/2022%20Budget/2022%20Working%20Budget%2002.18.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v Actual"/>
      <sheetName val="Budget vs. Actuals"/>
      <sheetName val="Summary Budget"/>
      <sheetName val="Monthly Cash Flow Summary"/>
      <sheetName val="By Department"/>
      <sheetName val="Income Budget"/>
      <sheetName val="Expense Budget"/>
      <sheetName val="Profit and Loss"/>
      <sheetName val="Payroll Expenses"/>
      <sheetName val="Payroll Expenses (old)"/>
      <sheetName val="Assumptions"/>
      <sheetName val="Census"/>
      <sheetName val="Census (Grant)"/>
      <sheetName val="Census (TnCare)"/>
      <sheetName val="Census (Comm)"/>
      <sheetName val="Profit and Loss (Dec YTD)"/>
      <sheetName val="Ops Bud item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D2">
            <v>-0.05</v>
          </cell>
        </row>
      </sheetData>
      <sheetData sheetId="5">
        <row r="10">
          <cell r="D10">
            <v>135000</v>
          </cell>
        </row>
        <row r="15">
          <cell r="B15">
            <v>706192.67999999993</v>
          </cell>
        </row>
        <row r="19">
          <cell r="B19">
            <v>387.39</v>
          </cell>
        </row>
        <row r="20">
          <cell r="B20">
            <v>37456</v>
          </cell>
        </row>
        <row r="32">
          <cell r="B32">
            <v>2165000</v>
          </cell>
        </row>
        <row r="35">
          <cell r="B35">
            <v>2795.82</v>
          </cell>
        </row>
        <row r="41">
          <cell r="B41">
            <v>1320142.7328696665</v>
          </cell>
        </row>
        <row r="43">
          <cell r="B43">
            <v>1537903.0224696666</v>
          </cell>
        </row>
        <row r="46">
          <cell r="B46">
            <v>277228.90549199993</v>
          </cell>
        </row>
        <row r="48">
          <cell r="B48">
            <v>404016.45429199992</v>
          </cell>
        </row>
        <row r="50">
          <cell r="B50">
            <v>377274.99666666664</v>
          </cell>
        </row>
        <row r="52">
          <cell r="B52">
            <v>377274.99666666664</v>
          </cell>
        </row>
        <row r="56">
          <cell r="B56">
            <v>85731.1</v>
          </cell>
        </row>
        <row r="63">
          <cell r="B63">
            <v>3351759.8031999995</v>
          </cell>
        </row>
        <row r="65">
          <cell r="B65">
            <v>4062538.8671999993</v>
          </cell>
        </row>
      </sheetData>
      <sheetData sheetId="6">
        <row r="51">
          <cell r="D51">
            <v>693704.53845769237</v>
          </cell>
        </row>
        <row r="76">
          <cell r="D76">
            <v>29534.326266666663</v>
          </cell>
        </row>
        <row r="102">
          <cell r="D102">
            <v>345727.87134200003</v>
          </cell>
        </row>
        <row r="174">
          <cell r="D174">
            <v>2464305.2438934534</v>
          </cell>
        </row>
        <row r="192">
          <cell r="D192">
            <v>304640.02145899995</v>
          </cell>
        </row>
        <row r="197">
          <cell r="D197">
            <v>4500</v>
          </cell>
        </row>
        <row r="218">
          <cell r="D218">
            <v>203589.61437483079</v>
          </cell>
        </row>
        <row r="221">
          <cell r="D221">
            <v>115500</v>
          </cell>
        </row>
        <row r="223">
          <cell r="D223">
            <v>115500</v>
          </cell>
        </row>
        <row r="236">
          <cell r="D236">
            <v>759933.09032444889</v>
          </cell>
        </row>
        <row r="248">
          <cell r="D248">
            <v>512338.71222799999</v>
          </cell>
        </row>
        <row r="264">
          <cell r="D264">
            <v>230230.87589560001</v>
          </cell>
        </row>
        <row r="287">
          <cell r="D287">
            <v>709796.69</v>
          </cell>
        </row>
        <row r="304">
          <cell r="D304">
            <v>141094.59488759999</v>
          </cell>
        </row>
        <row r="314">
          <cell r="D314">
            <v>83470.637647800002</v>
          </cell>
        </row>
        <row r="328">
          <cell r="D328">
            <v>651626.30693920003</v>
          </cell>
        </row>
        <row r="354">
          <cell r="D354">
            <v>1835992.0844767997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E8A1CF-DF95-4B31-B57D-36E5A334F497}">
  <dimension ref="A1:B40"/>
  <sheetViews>
    <sheetView tabSelected="1" workbookViewId="0">
      <selection activeCell="E11" sqref="E11"/>
    </sheetView>
  </sheetViews>
  <sheetFormatPr defaultRowHeight="15" x14ac:dyDescent="0.25"/>
  <cols>
    <col min="1" max="1" width="34.7109375" bestFit="1" customWidth="1"/>
    <col min="2" max="2" width="13.5703125" bestFit="1" customWidth="1"/>
  </cols>
  <sheetData>
    <row r="1" spans="1:2" ht="18.75" x14ac:dyDescent="0.3">
      <c r="A1" s="1" t="s">
        <v>0</v>
      </c>
      <c r="B1" s="1"/>
    </row>
    <row r="2" spans="1:2" x14ac:dyDescent="0.25">
      <c r="A2" s="2" t="s">
        <v>1</v>
      </c>
      <c r="B2" s="2"/>
    </row>
    <row r="3" spans="1:2" x14ac:dyDescent="0.25">
      <c r="B3" s="3"/>
    </row>
    <row r="4" spans="1:2" ht="24.75" x14ac:dyDescent="0.25">
      <c r="A4" s="4" t="s">
        <v>2</v>
      </c>
      <c r="B4" s="5" t="s">
        <v>3</v>
      </c>
    </row>
    <row r="5" spans="1:2" x14ac:dyDescent="0.25">
      <c r="A5" t="s">
        <v>4</v>
      </c>
      <c r="B5" s="3">
        <f>'[1]Income Budget'!D10</f>
        <v>135000</v>
      </c>
    </row>
    <row r="6" spans="1:2" x14ac:dyDescent="0.25">
      <c r="A6" t="s">
        <v>5</v>
      </c>
      <c r="B6" s="3">
        <f>'[1]Income Budget'!B15</f>
        <v>706192.67999999993</v>
      </c>
    </row>
    <row r="7" spans="1:2" x14ac:dyDescent="0.25">
      <c r="A7" t="s">
        <v>6</v>
      </c>
      <c r="B7" s="3">
        <f>(10000+8000+6000)+(15000)</f>
        <v>39000</v>
      </c>
    </row>
    <row r="8" spans="1:2" x14ac:dyDescent="0.25">
      <c r="A8" t="s">
        <v>7</v>
      </c>
      <c r="B8" s="3">
        <f>+'[1]Income Budget'!B19+'[1]Income Budget'!B20+'[1]Income Budget'!B35</f>
        <v>40639.21</v>
      </c>
    </row>
    <row r="9" spans="1:2" x14ac:dyDescent="0.25">
      <c r="A9" t="s">
        <v>8</v>
      </c>
      <c r="B9" s="3">
        <f>+'[1]Income Budget'!B32</f>
        <v>2165000</v>
      </c>
    </row>
    <row r="10" spans="1:2" x14ac:dyDescent="0.25">
      <c r="A10" t="s">
        <v>9</v>
      </c>
      <c r="B10" s="3">
        <f>+'[1]Income Budget'!B43</f>
        <v>1537903.0224696666</v>
      </c>
    </row>
    <row r="11" spans="1:2" x14ac:dyDescent="0.25">
      <c r="A11" t="s">
        <v>10</v>
      </c>
      <c r="B11" s="3">
        <f>+'[1]Income Budget'!B48</f>
        <v>404016.45429199992</v>
      </c>
    </row>
    <row r="12" spans="1:2" x14ac:dyDescent="0.25">
      <c r="A12" t="s">
        <v>11</v>
      </c>
      <c r="B12" s="3">
        <f>+'[1]Income Budget'!B52</f>
        <v>377274.99666666664</v>
      </c>
    </row>
    <row r="13" spans="1:2" x14ac:dyDescent="0.25">
      <c r="A13" t="s">
        <v>12</v>
      </c>
      <c r="B13" s="3">
        <f>+'[1]Income Budget'!B56</f>
        <v>85731.1</v>
      </c>
    </row>
    <row r="14" spans="1:2" x14ac:dyDescent="0.25">
      <c r="A14" t="s">
        <v>13</v>
      </c>
      <c r="B14" s="3">
        <f>+'[1]Income Budget'!B65</f>
        <v>4062538.8671999993</v>
      </c>
    </row>
    <row r="15" spans="1:2" x14ac:dyDescent="0.25">
      <c r="A15" t="s">
        <v>37</v>
      </c>
      <c r="B15" s="6">
        <f>('[1]Income Budget'!B41+'[1]Income Budget'!B46+'[1]Income Budget'!B50+'[1]Income Budget'!B63+'[1]Income Budget'!B56)*'[1]By Department'!D2</f>
        <v>-270606.87691141659</v>
      </c>
    </row>
    <row r="16" spans="1:2" x14ac:dyDescent="0.25">
      <c r="A16" s="7" t="s">
        <v>14</v>
      </c>
      <c r="B16" s="8">
        <f>SUM(B5:B15)</f>
        <v>9282689.4537169151</v>
      </c>
    </row>
    <row r="17" spans="1:2" x14ac:dyDescent="0.25">
      <c r="B17" s="3">
        <f>B15/(SUM(B10:B14))</f>
        <v>-4.1841262429133101E-2</v>
      </c>
    </row>
    <row r="18" spans="1:2" x14ac:dyDescent="0.25">
      <c r="A18" s="9" t="s">
        <v>15</v>
      </c>
      <c r="B18" s="3"/>
    </row>
    <row r="19" spans="1:2" x14ac:dyDescent="0.25">
      <c r="A19" t="s">
        <v>16</v>
      </c>
      <c r="B19" s="3">
        <f>+'[1]Expense Budget'!D51</f>
        <v>693704.53845769237</v>
      </c>
    </row>
    <row r="20" spans="1:2" x14ac:dyDescent="0.25">
      <c r="A20" t="s">
        <v>17</v>
      </c>
      <c r="B20" s="3">
        <f>+'[1]Expense Budget'!D76</f>
        <v>29534.326266666663</v>
      </c>
    </row>
    <row r="21" spans="1:2" x14ac:dyDescent="0.25">
      <c r="A21" t="s">
        <v>18</v>
      </c>
      <c r="B21" s="3">
        <f>+'[1]Expense Budget'!D102</f>
        <v>345727.87134200003</v>
      </c>
    </row>
    <row r="22" spans="1:2" x14ac:dyDescent="0.25">
      <c r="A22" t="s">
        <v>19</v>
      </c>
      <c r="B22" s="3">
        <f>+'[1]Expense Budget'!D174</f>
        <v>2464305.2438934534</v>
      </c>
    </row>
    <row r="23" spans="1:2" x14ac:dyDescent="0.25">
      <c r="A23" t="s">
        <v>20</v>
      </c>
      <c r="B23" s="3">
        <v>0</v>
      </c>
    </row>
    <row r="24" spans="1:2" x14ac:dyDescent="0.25">
      <c r="A24" t="s">
        <v>21</v>
      </c>
      <c r="B24" s="3">
        <f>+'[1]Expense Budget'!D192</f>
        <v>304640.02145899995</v>
      </c>
    </row>
    <row r="25" spans="1:2" x14ac:dyDescent="0.25">
      <c r="A25" t="s">
        <v>22</v>
      </c>
      <c r="B25" s="3">
        <f>+'[1]Expense Budget'!D197</f>
        <v>4500</v>
      </c>
    </row>
    <row r="26" spans="1:2" x14ac:dyDescent="0.25">
      <c r="A26" t="s">
        <v>23</v>
      </c>
      <c r="B26" s="3">
        <f>+'[1]Expense Budget'!D218</f>
        <v>203589.61437483079</v>
      </c>
    </row>
    <row r="27" spans="1:2" x14ac:dyDescent="0.25">
      <c r="A27" t="s">
        <v>24</v>
      </c>
      <c r="B27" s="3">
        <f>+'[1]Expense Budget'!D221</f>
        <v>115500</v>
      </c>
    </row>
    <row r="28" spans="1:2" x14ac:dyDescent="0.25">
      <c r="A28" t="s">
        <v>25</v>
      </c>
      <c r="B28" s="3">
        <f>+'[1]Expense Budget'!D236</f>
        <v>759933.09032444889</v>
      </c>
    </row>
    <row r="29" spans="1:2" x14ac:dyDescent="0.25">
      <c r="A29" t="s">
        <v>26</v>
      </c>
      <c r="B29" s="3">
        <f>+'[1]Expense Budget'!D248</f>
        <v>512338.71222799999</v>
      </c>
    </row>
    <row r="30" spans="1:2" x14ac:dyDescent="0.25">
      <c r="A30" t="s">
        <v>27</v>
      </c>
      <c r="B30" s="3">
        <f>+'[1]Expense Budget'!D264</f>
        <v>230230.87589560001</v>
      </c>
    </row>
    <row r="31" spans="1:2" x14ac:dyDescent="0.25">
      <c r="A31" t="s">
        <v>28</v>
      </c>
      <c r="B31" s="3">
        <f>+'[1]Expense Budget'!D287</f>
        <v>709796.69</v>
      </c>
    </row>
    <row r="32" spans="1:2" x14ac:dyDescent="0.25">
      <c r="A32" t="s">
        <v>29</v>
      </c>
      <c r="B32" s="3">
        <f>+'[1]Expense Budget'!D304</f>
        <v>141094.59488759999</v>
      </c>
    </row>
    <row r="33" spans="1:2" x14ac:dyDescent="0.25">
      <c r="A33" t="s">
        <v>30</v>
      </c>
      <c r="B33" s="3">
        <f>+'[1]Expense Budget'!D314</f>
        <v>83470.637647800002</v>
      </c>
    </row>
    <row r="34" spans="1:2" x14ac:dyDescent="0.25">
      <c r="A34" t="s">
        <v>31</v>
      </c>
      <c r="B34" s="3">
        <f>+'[1]Expense Budget'!D328</f>
        <v>651626.30693920003</v>
      </c>
    </row>
    <row r="35" spans="1:2" x14ac:dyDescent="0.25">
      <c r="A35" t="s">
        <v>32</v>
      </c>
      <c r="B35" s="3">
        <f>+'[1]Expense Budget'!D354</f>
        <v>1835992.0844767997</v>
      </c>
    </row>
    <row r="36" spans="1:2" x14ac:dyDescent="0.25">
      <c r="A36" t="s">
        <v>33</v>
      </c>
      <c r="B36" s="6">
        <f>+'[1]Expense Budget'!D223</f>
        <v>115500</v>
      </c>
    </row>
    <row r="37" spans="1:2" x14ac:dyDescent="0.25">
      <c r="A37" s="7" t="s">
        <v>34</v>
      </c>
      <c r="B37" s="8">
        <f>SUM(B19:B36)</f>
        <v>9201484.608193092</v>
      </c>
    </row>
    <row r="38" spans="1:2" x14ac:dyDescent="0.25">
      <c r="B38" s="10"/>
    </row>
    <row r="39" spans="1:2" ht="15.75" thickBot="1" x14ac:dyDescent="0.3">
      <c r="A39" s="9" t="s">
        <v>35</v>
      </c>
      <c r="B39" s="11">
        <f>+B16-B37</f>
        <v>81204.845523823053</v>
      </c>
    </row>
    <row r="40" spans="1:2" ht="15.75" thickTop="1" x14ac:dyDescent="0.25">
      <c r="A40" s="9" t="s">
        <v>36</v>
      </c>
      <c r="B40" s="12">
        <f>B39/B16</f>
        <v>8.7479868769397996E-3</v>
      </c>
    </row>
  </sheetData>
  <mergeCells count="2">
    <mergeCell ref="A1:B1"/>
    <mergeCell ref="A2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Morris</dc:creator>
  <cp:lastModifiedBy>Rachel Morris</cp:lastModifiedBy>
  <dcterms:created xsi:type="dcterms:W3CDTF">2022-02-23T18:51:09Z</dcterms:created>
  <dcterms:modified xsi:type="dcterms:W3CDTF">2022-02-23T18:54:04Z</dcterms:modified>
</cp:coreProperties>
</file>