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ti7629\Documents\Indria\Delta\Minerva Foundation\Financial Reports\Budget\"/>
    </mc:Choice>
  </mc:AlternateContent>
  <bookViews>
    <workbookView xWindow="0" yWindow="0" windowWidth="16392" windowHeight="5088"/>
  </bookViews>
  <sheets>
    <sheet name="Budget" sheetId="1" r:id="rId1"/>
    <sheet name="Monthly Expense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8" i="2" l="1"/>
  <c r="B15" i="2"/>
  <c r="B30" i="1"/>
  <c r="B26" i="1"/>
  <c r="B48" i="1"/>
  <c r="B37" i="1"/>
  <c r="B35" i="1"/>
  <c r="B33" i="1"/>
  <c r="B32" i="1"/>
  <c r="B29" i="1" l="1"/>
  <c r="B25" i="1" l="1"/>
  <c r="B38" i="1" l="1"/>
  <c r="B44" i="1"/>
  <c r="C64" i="1"/>
  <c r="C70" i="1" s="1"/>
  <c r="B56" i="1"/>
  <c r="B28" i="1"/>
  <c r="B23" i="1"/>
  <c r="C19" i="1"/>
  <c r="C17" i="1"/>
  <c r="C21" i="1" s="1"/>
  <c r="B21" i="1" l="1"/>
  <c r="B70" i="1"/>
  <c r="C72" i="1"/>
  <c r="B72" i="1" l="1"/>
</calcChain>
</file>

<file path=xl/sharedStrings.xml><?xml version="1.0" encoding="utf-8"?>
<sst xmlns="http://schemas.openxmlformats.org/spreadsheetml/2006/main" count="95" uniqueCount="80">
  <si>
    <t>Minerva Foundation</t>
  </si>
  <si>
    <t>Revenue</t>
  </si>
  <si>
    <t xml:space="preserve">Budget </t>
  </si>
  <si>
    <t xml:space="preserve">Actual </t>
  </si>
  <si>
    <t>Games Extravaganza</t>
  </si>
  <si>
    <t>Prayer Breakfast</t>
  </si>
  <si>
    <t>Birthday Celebration</t>
  </si>
  <si>
    <t>Kroger Cares Gift Card Program</t>
  </si>
  <si>
    <t>Red Alert (Scholarship Funds)</t>
  </si>
  <si>
    <t>General Donations</t>
  </si>
  <si>
    <t>Capital Campaign(Restricted)</t>
  </si>
  <si>
    <t>Pledges/Capital Campaign</t>
  </si>
  <si>
    <t>Big Payback</t>
  </si>
  <si>
    <t>Crimson &amp; Cream World Taste Explosion</t>
  </si>
  <si>
    <t>Mortgage Fund (Citizen's Bank)*</t>
  </si>
  <si>
    <t>Rental fees - NAC</t>
  </si>
  <si>
    <t>Rental fees - Other</t>
  </si>
  <si>
    <t>Total  Revenues</t>
  </si>
  <si>
    <t>Operating Expense</t>
  </si>
  <si>
    <t>Mortgage (Cultural Center)*</t>
  </si>
  <si>
    <t>Utilities (Cultural Center)</t>
  </si>
  <si>
    <t>Lights (NES)</t>
  </si>
  <si>
    <t>Water</t>
  </si>
  <si>
    <t>Gas (Piedmont)</t>
  </si>
  <si>
    <t>ADT (Alarm System)</t>
  </si>
  <si>
    <t>AT&amp;T (Phone/Cable/Internet)</t>
  </si>
  <si>
    <t>Republic (Trash Services)</t>
  </si>
  <si>
    <t>Maintenance (Cultural Center)</t>
  </si>
  <si>
    <t>Lawncare</t>
  </si>
  <si>
    <t>Cleaning Service</t>
  </si>
  <si>
    <t>Repairs/Rennovations</t>
  </si>
  <si>
    <t>Extermination Services</t>
  </si>
  <si>
    <t>Supplies (Cultural Center)</t>
  </si>
  <si>
    <t>Office</t>
  </si>
  <si>
    <t>Facility</t>
  </si>
  <si>
    <t>Administrative Expense</t>
  </si>
  <si>
    <t>Bank Fees</t>
  </si>
  <si>
    <t>Insurance</t>
  </si>
  <si>
    <t>Property Taxes</t>
  </si>
  <si>
    <t>State Fees</t>
  </si>
  <si>
    <t>Storage Rental</t>
  </si>
  <si>
    <t>Investment Fees</t>
  </si>
  <si>
    <t>Professional Fees (Legal and auditing)</t>
  </si>
  <si>
    <t>Postage/Mail Box</t>
  </si>
  <si>
    <t>Software (Quickbooks)</t>
  </si>
  <si>
    <t>Taxes</t>
  </si>
  <si>
    <t>Program Expense</t>
  </si>
  <si>
    <t>Sunshine Committee</t>
  </si>
  <si>
    <t xml:space="preserve">Jabberwock </t>
  </si>
  <si>
    <t>Delta Gems</t>
  </si>
  <si>
    <t>Delta Academy</t>
  </si>
  <si>
    <t>Minerva's Closet</t>
  </si>
  <si>
    <t>EMBODI</t>
  </si>
  <si>
    <t>Physical and Mental Health</t>
  </si>
  <si>
    <t>18th Avenue Enrichment Center</t>
  </si>
  <si>
    <t>Board Discretion Donations</t>
  </si>
  <si>
    <t xml:space="preserve">Miscellaneous </t>
  </si>
  <si>
    <t>Total  Expenses</t>
  </si>
  <si>
    <r>
      <t>Net Income/</t>
    </r>
    <r>
      <rPr>
        <b/>
        <sz val="11"/>
        <color rgb="FFFF0000"/>
        <rFont val="Calibri"/>
        <family val="2"/>
        <scheme val="minor"/>
      </rPr>
      <t>(Loss)</t>
    </r>
  </si>
  <si>
    <t>Income</t>
  </si>
  <si>
    <t xml:space="preserve">* Funds in Separate account </t>
  </si>
  <si>
    <t>Printing/R J Young</t>
  </si>
  <si>
    <t>Red Alert (VIP Table &amp; Event Costs)</t>
  </si>
  <si>
    <t>Grants (other)</t>
  </si>
  <si>
    <t>Community Grant - Mental Health</t>
  </si>
  <si>
    <t xml:space="preserve"> 2019 -2020 Budget </t>
  </si>
  <si>
    <t>Mortgage</t>
  </si>
  <si>
    <t>NES</t>
  </si>
  <si>
    <t>Piedmont</t>
  </si>
  <si>
    <t>AT&amp;T</t>
  </si>
  <si>
    <t>ADT</t>
  </si>
  <si>
    <t>Expense</t>
  </si>
  <si>
    <t>Amount</t>
  </si>
  <si>
    <t>Republic Trash Service</t>
  </si>
  <si>
    <t>Cube Smart</t>
  </si>
  <si>
    <t>R J Young</t>
  </si>
  <si>
    <t>Extermination Service</t>
  </si>
  <si>
    <t>Total</t>
  </si>
  <si>
    <t>Annual Expense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</si>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</sst>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4" fontId="0" fillId="0" borderId="0" xfId="0" applyNumberFormat="1"/>
    <xf numFmtId="17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44" fontId="1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8" fontId="0" fillId="0" borderId="0" xfId="0" applyNumberFormat="1"/>
    <xf numFmtId="0" fontId="2" fillId="0" borderId="0" xfId="0" applyFont="1"/>
    <xf numFmtId="44" fontId="1" fillId="0" borderId="0" xfId="0" applyNumberFormat="1" applyFont="1"/>
    <xf numFmtId="0" fontId="1" fillId="0" borderId="0" xfId="0" applyFont="1" applyAlignment="1">
      <alignment horizontal="center"/>
    </xf>
    <xf numFmtId="44" fontId="1" fillId="0" borderId="0" xfId="0" applyNumberFormat="1" applyFont="1" applyAlignment="1">
      <alignment horizontal="center"/>
    </xf>
    <xf numFmtId="4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142875</xdr:colOff>
      <xdr:row>2</xdr:row>
      <xdr:rowOff>66675</xdr:rowOff>
    </xdr:to>
    <xdr:sp macro="" textlink="">
      <xdr:nvSpPr>
        <xdr:cNvPr id="2" name="HideTemplatePointer"/>
        <xdr:cNvSpPr>
          <a:spLocks noChangeArrowheads="1"/>
        </xdr:cNvSpPr>
      </xdr:nvSpPr>
      <xdr:spPr bwMode="auto">
        <a:xfrm>
          <a:off x="0" y="365760"/>
          <a:ext cx="142875" cy="66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 fPrintsWithSheet="0"/>
  </xdr:twoCellAnchor>
  <xdr:twoCellAnchor editAs="oneCell">
    <xdr:from>
      <xdr:col>0</xdr:col>
      <xdr:colOff>76200</xdr:colOff>
      <xdr:row>0</xdr:row>
      <xdr:rowOff>0</xdr:rowOff>
    </xdr:from>
    <xdr:to>
      <xdr:col>0</xdr:col>
      <xdr:colOff>1965960</xdr:colOff>
      <xdr:row>3</xdr:row>
      <xdr:rowOff>99060</xdr:rowOff>
    </xdr:to>
    <xdr:pic>
      <xdr:nvPicPr>
        <xdr:cNvPr id="4" name="Picture 2" descr="C:\Users\hti7629\Pictures\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88976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-%202019%20Working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Notes"/>
      <sheetName val="Main"/>
      <sheetName val="July 18"/>
      <sheetName val="Aug 18"/>
      <sheetName val="Sept 18"/>
      <sheetName val="Oct 18"/>
      <sheetName val="Nov 18"/>
      <sheetName val="Dec  18"/>
      <sheetName val="Jan 19"/>
      <sheetName val="Feb 19"/>
      <sheetName val="Mar 19"/>
      <sheetName val="Apr 19"/>
      <sheetName val="May 19"/>
      <sheetName val="Jun 19"/>
    </sheetNames>
    <sheetDataSet>
      <sheetData sheetId="0"/>
      <sheetData sheetId="1"/>
      <sheetData sheetId="2"/>
      <sheetData sheetId="3">
        <row r="19">
          <cell r="C19">
            <v>2505.4899999999998</v>
          </cell>
        </row>
      </sheetData>
      <sheetData sheetId="4">
        <row r="19">
          <cell r="C19">
            <v>2505.4899999999998</v>
          </cell>
        </row>
      </sheetData>
      <sheetData sheetId="5"/>
      <sheetData sheetId="6">
        <row r="19">
          <cell r="C19">
            <v>2505.4899999999998</v>
          </cell>
        </row>
      </sheetData>
      <sheetData sheetId="7">
        <row r="19">
          <cell r="C19">
            <v>2505.4899999999998</v>
          </cell>
        </row>
      </sheetData>
      <sheetData sheetId="8">
        <row r="19">
          <cell r="C19">
            <v>2505.4899999999998</v>
          </cell>
        </row>
      </sheetData>
      <sheetData sheetId="9">
        <row r="19">
          <cell r="C19">
            <v>2505.4899999999998</v>
          </cell>
        </row>
      </sheetData>
      <sheetData sheetId="10">
        <row r="19">
          <cell r="C19">
            <v>2505.4899999999998</v>
          </cell>
        </row>
      </sheetData>
      <sheetData sheetId="11">
        <row r="19">
          <cell r="C19">
            <v>2505.4899999999998</v>
          </cell>
        </row>
      </sheetData>
      <sheetData sheetId="12">
        <row r="19">
          <cell r="C19">
            <v>2505.4899999999998</v>
          </cell>
        </row>
      </sheetData>
      <sheetData sheetId="13">
        <row r="19">
          <cell r="C19">
            <v>2505.4899999999998</v>
          </cell>
        </row>
      </sheetData>
      <sheetData sheetId="14">
        <row r="19">
          <cell r="C19">
            <v>2505.4899999999998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workbookViewId="0">
      <selection activeCell="B12" sqref="B12"/>
    </sheetView>
  </sheetViews>
  <sheetFormatPr defaultRowHeight="14.4" x14ac:dyDescent="0.3"/>
  <cols>
    <col min="1" max="1" width="38.109375" customWidth="1"/>
    <col min="2" max="2" width="18.5546875" customWidth="1"/>
    <col min="3" max="3" width="18.109375" hidden="1" customWidth="1"/>
    <col min="7" max="7" width="17.44140625" customWidth="1"/>
  </cols>
  <sheetData>
    <row r="1" spans="1:6" x14ac:dyDescent="0.3">
      <c r="B1" s="14" t="s">
        <v>0</v>
      </c>
      <c r="C1" s="1"/>
    </row>
    <row r="2" spans="1:6" x14ac:dyDescent="0.3">
      <c r="B2" s="16" t="s">
        <v>65</v>
      </c>
      <c r="C2" s="1"/>
    </row>
    <row r="3" spans="1:6" x14ac:dyDescent="0.3">
      <c r="B3" s="2"/>
      <c r="C3" s="1"/>
    </row>
    <row r="4" spans="1:6" x14ac:dyDescent="0.3">
      <c r="B4" s="1"/>
      <c r="C4" s="1"/>
    </row>
    <row r="5" spans="1:6" x14ac:dyDescent="0.3">
      <c r="A5" s="3" t="s">
        <v>1</v>
      </c>
      <c r="B5" s="4" t="s">
        <v>2</v>
      </c>
      <c r="C5" s="4" t="s">
        <v>3</v>
      </c>
    </row>
    <row r="6" spans="1:6" x14ac:dyDescent="0.3">
      <c r="A6" t="s">
        <v>4</v>
      </c>
      <c r="B6" s="1">
        <v>1500</v>
      </c>
      <c r="C6" s="1">
        <v>0</v>
      </c>
    </row>
    <row r="7" spans="1:6" x14ac:dyDescent="0.3">
      <c r="A7" t="s">
        <v>5</v>
      </c>
      <c r="B7" s="1">
        <v>25000</v>
      </c>
      <c r="C7" s="1">
        <v>0</v>
      </c>
    </row>
    <row r="8" spans="1:6" x14ac:dyDescent="0.3">
      <c r="A8" t="s">
        <v>6</v>
      </c>
      <c r="B8" s="1">
        <v>500</v>
      </c>
      <c r="C8" s="1">
        <v>0</v>
      </c>
    </row>
    <row r="9" spans="1:6" x14ac:dyDescent="0.3">
      <c r="A9" s="5" t="s">
        <v>7</v>
      </c>
      <c r="B9" s="1">
        <v>500</v>
      </c>
      <c r="C9" s="1">
        <v>0</v>
      </c>
    </row>
    <row r="10" spans="1:6" x14ac:dyDescent="0.3">
      <c r="A10" s="5" t="s">
        <v>8</v>
      </c>
      <c r="B10" s="1">
        <v>50000</v>
      </c>
      <c r="C10" s="1">
        <v>0</v>
      </c>
      <c r="F10" t="s">
        <v>79</v>
      </c>
    </row>
    <row r="11" spans="1:6" x14ac:dyDescent="0.3">
      <c r="A11" t="s">
        <v>9</v>
      </c>
      <c r="B11" s="1">
        <v>5000</v>
      </c>
      <c r="C11" s="1">
        <v>0</v>
      </c>
    </row>
    <row r="12" spans="1:6" x14ac:dyDescent="0.3">
      <c r="A12" t="s">
        <v>64</v>
      </c>
      <c r="B12" s="1">
        <v>5000</v>
      </c>
      <c r="C12" s="1">
        <v>0</v>
      </c>
    </row>
    <row r="13" spans="1:6" x14ac:dyDescent="0.3">
      <c r="A13" t="s">
        <v>10</v>
      </c>
      <c r="B13" s="1"/>
      <c r="C13" s="1"/>
    </row>
    <row r="14" spans="1:6" x14ac:dyDescent="0.3">
      <c r="A14" s="6" t="s">
        <v>11</v>
      </c>
      <c r="B14" s="1">
        <v>35000</v>
      </c>
      <c r="C14" s="1"/>
    </row>
    <row r="15" spans="1:6" x14ac:dyDescent="0.3">
      <c r="A15" s="7" t="s">
        <v>12</v>
      </c>
      <c r="B15" s="1">
        <v>15000</v>
      </c>
      <c r="C15" s="1">
        <v>0</v>
      </c>
    </row>
    <row r="16" spans="1:6" x14ac:dyDescent="0.3">
      <c r="A16" s="7" t="s">
        <v>13</v>
      </c>
      <c r="B16" s="1">
        <v>2000</v>
      </c>
      <c r="C16" s="1">
        <v>0</v>
      </c>
    </row>
    <row r="17" spans="1:7" x14ac:dyDescent="0.3">
      <c r="A17" s="7" t="s">
        <v>14</v>
      </c>
      <c r="B17" s="1">
        <v>30065.88</v>
      </c>
      <c r="C17" s="1">
        <f>'[1]July 18'!C19+'[1]Aug 18'!C19+'[1]Oct 18'!C19+'[1]Nov 18'!C19+'[1]Dec  18'!C19+'[1]Jan 19'!C19+'[1]Feb 19'!C19+'[1]Mar 19'!C19+'[1]Apr 19'!C19+'[1]May 19'!C19+'[1]Jun 19'!C19</f>
        <v>27560.389999999992</v>
      </c>
    </row>
    <row r="18" spans="1:7" x14ac:dyDescent="0.3">
      <c r="A18" s="8" t="s">
        <v>15</v>
      </c>
      <c r="B18" s="1">
        <v>0</v>
      </c>
      <c r="C18" s="1"/>
    </row>
    <row r="19" spans="1:7" x14ac:dyDescent="0.3">
      <c r="A19" s="8" t="s">
        <v>16</v>
      </c>
      <c r="B19" s="1">
        <f>800*12+ 500*12</f>
        <v>15600</v>
      </c>
      <c r="C19" s="1">
        <f>160+1600</f>
        <v>1760</v>
      </c>
    </row>
    <row r="20" spans="1:7" x14ac:dyDescent="0.3">
      <c r="A20" s="3" t="s">
        <v>17</v>
      </c>
      <c r="B20" s="4" t="s">
        <v>2</v>
      </c>
      <c r="C20" s="4" t="s">
        <v>3</v>
      </c>
    </row>
    <row r="21" spans="1:7" x14ac:dyDescent="0.3">
      <c r="B21" s="1">
        <f>SUM(B6:B19)</f>
        <v>185165.88</v>
      </c>
      <c r="C21" s="1">
        <f>SUM(C6:C19)</f>
        <v>29320.389999999992</v>
      </c>
    </row>
    <row r="22" spans="1:7" x14ac:dyDescent="0.3">
      <c r="A22" s="3" t="s">
        <v>18</v>
      </c>
      <c r="B22" s="4" t="s">
        <v>2</v>
      </c>
      <c r="C22" s="4" t="s">
        <v>3</v>
      </c>
    </row>
    <row r="23" spans="1:7" x14ac:dyDescent="0.3">
      <c r="A23" s="9" t="s">
        <v>19</v>
      </c>
      <c r="B23" s="1">
        <f>2505.49*12</f>
        <v>30065.879999999997</v>
      </c>
      <c r="C23" s="1">
        <v>2505.4899999999998</v>
      </c>
    </row>
    <row r="24" spans="1:7" x14ac:dyDescent="0.3">
      <c r="A24" s="9" t="s">
        <v>20</v>
      </c>
      <c r="B24" s="1"/>
      <c r="C24" s="1"/>
    </row>
    <row r="25" spans="1:7" x14ac:dyDescent="0.3">
      <c r="A25" s="7" t="s">
        <v>21</v>
      </c>
      <c r="B25" s="1">
        <f>600*12</f>
        <v>7200</v>
      </c>
      <c r="C25" s="1">
        <v>307.41000000000003</v>
      </c>
      <c r="G25" s="1"/>
    </row>
    <row r="26" spans="1:7" x14ac:dyDescent="0.3">
      <c r="A26" s="7" t="s">
        <v>22</v>
      </c>
      <c r="B26" s="1">
        <f>5*12 +450*4</f>
        <v>1860</v>
      </c>
      <c r="C26" s="1">
        <v>124.35</v>
      </c>
      <c r="G26" s="1"/>
    </row>
    <row r="27" spans="1:7" x14ac:dyDescent="0.3">
      <c r="A27" s="7" t="s">
        <v>23</v>
      </c>
      <c r="B27" s="1">
        <v>4000</v>
      </c>
      <c r="C27" s="1">
        <v>51.11</v>
      </c>
      <c r="G27" s="1"/>
    </row>
    <row r="28" spans="1:7" x14ac:dyDescent="0.3">
      <c r="A28" s="7" t="s">
        <v>24</v>
      </c>
      <c r="B28" s="1">
        <f>54.5*12</f>
        <v>654</v>
      </c>
      <c r="C28" s="1">
        <v>54.4</v>
      </c>
      <c r="G28" s="1"/>
    </row>
    <row r="29" spans="1:7" x14ac:dyDescent="0.3">
      <c r="A29" s="7" t="s">
        <v>25</v>
      </c>
      <c r="B29" s="1">
        <f>265*12</f>
        <v>3180</v>
      </c>
      <c r="C29" s="1">
        <v>258.48</v>
      </c>
      <c r="G29" s="1"/>
    </row>
    <row r="30" spans="1:7" x14ac:dyDescent="0.3">
      <c r="A30" s="7" t="s">
        <v>26</v>
      </c>
      <c r="B30" s="1">
        <f>170*12</f>
        <v>2040</v>
      </c>
      <c r="C30" s="1">
        <v>97.81</v>
      </c>
      <c r="G30" s="1"/>
    </row>
    <row r="31" spans="1:7" x14ac:dyDescent="0.3">
      <c r="A31" s="10" t="s">
        <v>27</v>
      </c>
      <c r="B31" s="1"/>
      <c r="C31" s="1"/>
      <c r="G31" s="1"/>
    </row>
    <row r="32" spans="1:7" x14ac:dyDescent="0.3">
      <c r="A32" s="7" t="s">
        <v>28</v>
      </c>
      <c r="B32" s="1">
        <f>80*2*9</f>
        <v>1440</v>
      </c>
      <c r="C32" s="1">
        <v>300</v>
      </c>
      <c r="G32" s="1"/>
    </row>
    <row r="33" spans="1:3" x14ac:dyDescent="0.3">
      <c r="A33" s="7" t="s">
        <v>29</v>
      </c>
      <c r="B33" s="1">
        <f>300*12</f>
        <v>3600</v>
      </c>
      <c r="C33" s="1">
        <v>0</v>
      </c>
    </row>
    <row r="34" spans="1:3" x14ac:dyDescent="0.3">
      <c r="A34" s="7" t="s">
        <v>30</v>
      </c>
      <c r="B34" s="1">
        <v>30000</v>
      </c>
      <c r="C34" s="1">
        <v>1393.21</v>
      </c>
    </row>
    <row r="35" spans="1:3" x14ac:dyDescent="0.3">
      <c r="A35" s="7" t="s">
        <v>31</v>
      </c>
      <c r="B35" s="1">
        <f>160*12</f>
        <v>1920</v>
      </c>
      <c r="C35" s="1">
        <v>0</v>
      </c>
    </row>
    <row r="36" spans="1:3" x14ac:dyDescent="0.3">
      <c r="A36" s="10" t="s">
        <v>32</v>
      </c>
      <c r="B36" s="1"/>
      <c r="C36" s="1"/>
    </row>
    <row r="37" spans="1:3" x14ac:dyDescent="0.3">
      <c r="A37" s="7" t="s">
        <v>33</v>
      </c>
      <c r="B37" s="1">
        <f>100*12</f>
        <v>1200</v>
      </c>
      <c r="C37" s="1">
        <v>0</v>
      </c>
    </row>
    <row r="38" spans="1:3" x14ac:dyDescent="0.3">
      <c r="A38" s="7" t="s">
        <v>34</v>
      </c>
      <c r="B38" s="1">
        <f>200*12</f>
        <v>2400</v>
      </c>
      <c r="C38" s="1">
        <v>0</v>
      </c>
    </row>
    <row r="39" spans="1:3" x14ac:dyDescent="0.3">
      <c r="A39" s="10" t="s">
        <v>35</v>
      </c>
      <c r="B39" s="1"/>
      <c r="C39" s="1"/>
    </row>
    <row r="40" spans="1:3" x14ac:dyDescent="0.3">
      <c r="A40" s="7" t="s">
        <v>36</v>
      </c>
      <c r="B40" s="1">
        <v>100</v>
      </c>
      <c r="C40" s="1">
        <v>0</v>
      </c>
    </row>
    <row r="41" spans="1:3" x14ac:dyDescent="0.3">
      <c r="A41" s="7" t="s">
        <v>37</v>
      </c>
      <c r="B41" s="1">
        <v>5070</v>
      </c>
      <c r="C41" s="1">
        <v>0</v>
      </c>
    </row>
    <row r="42" spans="1:3" x14ac:dyDescent="0.3">
      <c r="A42" s="7" t="s">
        <v>38</v>
      </c>
      <c r="B42" s="1">
        <v>6000</v>
      </c>
      <c r="C42" s="1">
        <v>0</v>
      </c>
    </row>
    <row r="43" spans="1:3" x14ac:dyDescent="0.3">
      <c r="A43" s="7" t="s">
        <v>39</v>
      </c>
      <c r="B43" s="1">
        <v>750</v>
      </c>
      <c r="C43" s="1">
        <v>0</v>
      </c>
    </row>
    <row r="44" spans="1:3" x14ac:dyDescent="0.3">
      <c r="A44" s="7" t="s">
        <v>40</v>
      </c>
      <c r="B44" s="1">
        <f>151*12</f>
        <v>1812</v>
      </c>
      <c r="C44" s="1">
        <v>133</v>
      </c>
    </row>
    <row r="45" spans="1:3" x14ac:dyDescent="0.3">
      <c r="A45" s="7" t="s">
        <v>41</v>
      </c>
      <c r="B45" s="1">
        <v>100</v>
      </c>
      <c r="C45" s="1">
        <v>0</v>
      </c>
    </row>
    <row r="46" spans="1:3" x14ac:dyDescent="0.3">
      <c r="A46" s="7" t="s">
        <v>42</v>
      </c>
      <c r="B46" s="1">
        <v>1500</v>
      </c>
      <c r="C46" s="1">
        <v>0</v>
      </c>
    </row>
    <row r="47" spans="1:3" x14ac:dyDescent="0.3">
      <c r="A47" s="7" t="s">
        <v>43</v>
      </c>
      <c r="B47" s="1">
        <v>250</v>
      </c>
      <c r="C47" s="1">
        <v>0</v>
      </c>
    </row>
    <row r="48" spans="1:3" x14ac:dyDescent="0.3">
      <c r="A48" s="7" t="s">
        <v>61</v>
      </c>
      <c r="B48" s="1">
        <f>175*12</f>
        <v>2100</v>
      </c>
      <c r="C48" s="1">
        <v>0</v>
      </c>
    </row>
    <row r="49" spans="1:3" x14ac:dyDescent="0.3">
      <c r="A49" s="7" t="s">
        <v>44</v>
      </c>
      <c r="B49" s="1">
        <v>600</v>
      </c>
      <c r="C49" s="1">
        <v>0</v>
      </c>
    </row>
    <row r="50" spans="1:3" x14ac:dyDescent="0.3">
      <c r="A50" s="7" t="s">
        <v>45</v>
      </c>
      <c r="B50" s="1">
        <v>1000</v>
      </c>
      <c r="C50" s="1">
        <v>0</v>
      </c>
    </row>
    <row r="51" spans="1:3" x14ac:dyDescent="0.3">
      <c r="A51" s="9" t="s">
        <v>46</v>
      </c>
      <c r="B51" s="1"/>
      <c r="C51" s="1"/>
    </row>
    <row r="52" spans="1:3" x14ac:dyDescent="0.3">
      <c r="A52" s="7" t="s">
        <v>4</v>
      </c>
      <c r="B52" s="1">
        <v>1000</v>
      </c>
      <c r="C52" s="1">
        <v>0</v>
      </c>
    </row>
    <row r="53" spans="1:3" x14ac:dyDescent="0.3">
      <c r="A53" s="7" t="s">
        <v>5</v>
      </c>
      <c r="B53" s="1">
        <v>10000</v>
      </c>
      <c r="C53" s="1">
        <v>1250</v>
      </c>
    </row>
    <row r="54" spans="1:3" x14ac:dyDescent="0.3">
      <c r="A54" s="7" t="s">
        <v>6</v>
      </c>
      <c r="B54" s="1">
        <v>10</v>
      </c>
      <c r="C54" s="1">
        <v>0</v>
      </c>
    </row>
    <row r="55" spans="1:3" x14ac:dyDescent="0.3">
      <c r="A55" s="7" t="s">
        <v>7</v>
      </c>
      <c r="B55" s="1">
        <v>10</v>
      </c>
      <c r="C55" s="1">
        <v>0</v>
      </c>
    </row>
    <row r="56" spans="1:3" x14ac:dyDescent="0.3">
      <c r="A56" s="7" t="s">
        <v>47</v>
      </c>
      <c r="B56" s="1">
        <f>25*19</f>
        <v>475</v>
      </c>
      <c r="C56" s="1">
        <v>0</v>
      </c>
    </row>
    <row r="57" spans="1:3" x14ac:dyDescent="0.3">
      <c r="A57" s="7" t="s">
        <v>48</v>
      </c>
      <c r="B57" s="1">
        <v>0</v>
      </c>
      <c r="C57" s="1">
        <v>0</v>
      </c>
    </row>
    <row r="58" spans="1:3" x14ac:dyDescent="0.3">
      <c r="A58" s="7" t="s">
        <v>49</v>
      </c>
      <c r="B58" s="1">
        <v>2000</v>
      </c>
      <c r="C58" s="1">
        <v>0</v>
      </c>
    </row>
    <row r="59" spans="1:3" x14ac:dyDescent="0.3">
      <c r="A59" s="7" t="s">
        <v>50</v>
      </c>
      <c r="B59" s="1">
        <v>2000</v>
      </c>
      <c r="C59" s="1">
        <v>0</v>
      </c>
    </row>
    <row r="60" spans="1:3" x14ac:dyDescent="0.3">
      <c r="A60" s="7" t="s">
        <v>51</v>
      </c>
      <c r="B60" s="1">
        <v>1500</v>
      </c>
      <c r="C60" s="1">
        <v>0</v>
      </c>
    </row>
    <row r="61" spans="1:3" x14ac:dyDescent="0.3">
      <c r="A61" s="7" t="s">
        <v>52</v>
      </c>
      <c r="B61" s="1">
        <v>2000</v>
      </c>
      <c r="C61" s="1">
        <v>0</v>
      </c>
    </row>
    <row r="62" spans="1:3" x14ac:dyDescent="0.3">
      <c r="A62" s="7" t="s">
        <v>13</v>
      </c>
      <c r="B62" s="1">
        <v>2000</v>
      </c>
      <c r="C62" s="1">
        <v>0</v>
      </c>
    </row>
    <row r="63" spans="1:3" x14ac:dyDescent="0.3">
      <c r="A63" s="7" t="s">
        <v>53</v>
      </c>
      <c r="B63" s="1">
        <v>1000</v>
      </c>
      <c r="C63" s="1">
        <v>0</v>
      </c>
    </row>
    <row r="64" spans="1:3" x14ac:dyDescent="0.3">
      <c r="A64" s="7" t="s">
        <v>63</v>
      </c>
      <c r="B64" s="1">
        <v>5000</v>
      </c>
      <c r="C64" s="1">
        <f>70.88+350+343.27</f>
        <v>764.15</v>
      </c>
    </row>
    <row r="65" spans="1:3" x14ac:dyDescent="0.3">
      <c r="A65" s="7" t="s">
        <v>62</v>
      </c>
      <c r="B65" s="1">
        <v>42000</v>
      </c>
      <c r="C65" s="1">
        <v>0</v>
      </c>
    </row>
    <row r="66" spans="1:3" x14ac:dyDescent="0.3">
      <c r="A66" s="7" t="s">
        <v>54</v>
      </c>
      <c r="B66" s="1">
        <v>500</v>
      </c>
      <c r="C66" s="1">
        <v>0</v>
      </c>
    </row>
    <row r="67" spans="1:3" x14ac:dyDescent="0.3">
      <c r="A67" s="9" t="s">
        <v>55</v>
      </c>
      <c r="B67" s="1">
        <v>1500</v>
      </c>
      <c r="C67" s="1">
        <v>0</v>
      </c>
    </row>
    <row r="68" spans="1:3" x14ac:dyDescent="0.3">
      <c r="A68" s="9" t="s">
        <v>56</v>
      </c>
      <c r="B68" s="1">
        <v>1000</v>
      </c>
      <c r="C68" s="1">
        <v>0</v>
      </c>
    </row>
    <row r="69" spans="1:3" x14ac:dyDescent="0.3">
      <c r="A69" s="3" t="s">
        <v>57</v>
      </c>
      <c r="B69" s="4" t="s">
        <v>2</v>
      </c>
      <c r="C69" s="4" t="s">
        <v>3</v>
      </c>
    </row>
    <row r="70" spans="1:3" x14ac:dyDescent="0.3">
      <c r="B70" s="1">
        <f>SUM(B23:B68)</f>
        <v>180836.88</v>
      </c>
      <c r="C70" s="1">
        <f>SUM(C23:C68)</f>
        <v>7239.41</v>
      </c>
    </row>
    <row r="71" spans="1:3" x14ac:dyDescent="0.3">
      <c r="A71" s="3" t="s">
        <v>58</v>
      </c>
      <c r="B71" s="4" t="s">
        <v>2</v>
      </c>
      <c r="C71" s="4" t="s">
        <v>3</v>
      </c>
    </row>
    <row r="72" spans="1:3" x14ac:dyDescent="0.3">
      <c r="A72" t="s">
        <v>59</v>
      </c>
      <c r="B72" s="11">
        <f>B21-B70</f>
        <v>4329</v>
      </c>
      <c r="C72" s="1">
        <f>C21-C70</f>
        <v>22080.979999999992</v>
      </c>
    </row>
    <row r="73" spans="1:3" x14ac:dyDescent="0.3">
      <c r="B73" s="1"/>
      <c r="C73" s="1"/>
    </row>
    <row r="74" spans="1:3" x14ac:dyDescent="0.3">
      <c r="A74" s="12" t="s">
        <v>60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D20" sqref="D20"/>
    </sheetView>
  </sheetViews>
  <sheetFormatPr defaultRowHeight="14.4" x14ac:dyDescent="0.3"/>
  <cols>
    <col min="1" max="1" width="24.77734375" customWidth="1"/>
    <col min="2" max="2" width="12.44140625" style="1" customWidth="1"/>
  </cols>
  <sheetData>
    <row r="1" spans="1:2" x14ac:dyDescent="0.3">
      <c r="A1" s="14" t="s">
        <v>71</v>
      </c>
      <c r="B1" s="15" t="s">
        <v>72</v>
      </c>
    </row>
    <row r="2" spans="1:2" x14ac:dyDescent="0.3">
      <c r="A2" t="s">
        <v>66</v>
      </c>
      <c r="B2" s="1">
        <v>2505.4899999999998</v>
      </c>
    </row>
    <row r="3" spans="1:2" x14ac:dyDescent="0.3">
      <c r="A3" t="s">
        <v>67</v>
      </c>
      <c r="B3" s="1">
        <v>350</v>
      </c>
    </row>
    <row r="4" spans="1:2" x14ac:dyDescent="0.3">
      <c r="A4" t="s">
        <v>68</v>
      </c>
      <c r="B4" s="1">
        <v>237.5</v>
      </c>
    </row>
    <row r="5" spans="1:2" x14ac:dyDescent="0.3">
      <c r="A5" t="s">
        <v>22</v>
      </c>
      <c r="B5" s="1">
        <v>155</v>
      </c>
    </row>
    <row r="6" spans="1:2" x14ac:dyDescent="0.3">
      <c r="A6" t="s">
        <v>69</v>
      </c>
      <c r="B6" s="1">
        <v>265</v>
      </c>
    </row>
    <row r="7" spans="1:2" x14ac:dyDescent="0.3">
      <c r="A7" t="s">
        <v>70</v>
      </c>
      <c r="B7" s="1">
        <v>55</v>
      </c>
    </row>
    <row r="8" spans="1:2" x14ac:dyDescent="0.3">
      <c r="A8" t="s">
        <v>73</v>
      </c>
      <c r="B8" s="1">
        <v>170</v>
      </c>
    </row>
    <row r="9" spans="1:2" x14ac:dyDescent="0.3">
      <c r="A9" t="s">
        <v>74</v>
      </c>
      <c r="B9" s="1">
        <v>151</v>
      </c>
    </row>
    <row r="10" spans="1:2" x14ac:dyDescent="0.3">
      <c r="A10" t="s">
        <v>75</v>
      </c>
      <c r="B10" s="1">
        <v>175</v>
      </c>
    </row>
    <row r="11" spans="1:2" x14ac:dyDescent="0.3">
      <c r="A11" t="s">
        <v>29</v>
      </c>
      <c r="B11" s="1">
        <v>300</v>
      </c>
    </row>
    <row r="12" spans="1:2" x14ac:dyDescent="0.3">
      <c r="A12" t="s">
        <v>76</v>
      </c>
      <c r="B12" s="1">
        <v>160</v>
      </c>
    </row>
    <row r="15" spans="1:2" x14ac:dyDescent="0.3">
      <c r="A15" s="9" t="s">
        <v>77</v>
      </c>
      <c r="B15" s="13">
        <f>SUM(B2:B14)</f>
        <v>4523.99</v>
      </c>
    </row>
    <row r="18" spans="1:2" x14ac:dyDescent="0.3">
      <c r="A18" s="9" t="s">
        <v>78</v>
      </c>
      <c r="B18" s="13">
        <f>B15*12</f>
        <v>54287.88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Monthly Expense</vt:lpstr>
    </vt:vector>
  </TitlesOfParts>
  <Company>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 Indria</dc:creator>
  <cp:lastModifiedBy>White Indria</cp:lastModifiedBy>
  <cp:lastPrinted>2019-06-24T22:04:08Z</cp:lastPrinted>
  <dcterms:created xsi:type="dcterms:W3CDTF">2018-08-30T19:41:20Z</dcterms:created>
  <dcterms:modified xsi:type="dcterms:W3CDTF">2019-12-06T19:49:02Z</dcterms:modified>
</cp:coreProperties>
</file>