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52" i="1" l="1"/>
  <c r="I51" i="1"/>
  <c r="H51" i="1"/>
  <c r="H50" i="1"/>
  <c r="H47" i="1"/>
  <c r="H42" i="1"/>
  <c r="H41" i="1"/>
  <c r="H40" i="1"/>
  <c r="H39" i="1"/>
  <c r="I38" i="1"/>
  <c r="I37" i="1"/>
  <c r="I36" i="1"/>
  <c r="I35" i="1"/>
  <c r="I34" i="1"/>
  <c r="I33" i="1"/>
  <c r="H31" i="1"/>
  <c r="H30" i="1"/>
  <c r="I29" i="1"/>
  <c r="H23" i="1"/>
  <c r="H22" i="1"/>
  <c r="H21" i="1"/>
  <c r="H20" i="1"/>
  <c r="I19" i="1" s="1"/>
  <c r="I52" i="1" s="1"/>
  <c r="K14" i="1"/>
  <c r="K16" i="1" s="1"/>
  <c r="K54" i="1" s="1"/>
  <c r="I14" i="1"/>
  <c r="I13" i="1"/>
  <c r="H11" i="1"/>
  <c r="H10" i="1"/>
  <c r="H9" i="1"/>
  <c r="I8" i="1"/>
  <c r="I7" i="1"/>
  <c r="I6" i="1"/>
  <c r="I5" i="1"/>
  <c r="I16" i="1" s="1"/>
  <c r="I54" i="1" s="1"/>
</calcChain>
</file>

<file path=xl/comments1.xml><?xml version="1.0" encoding="utf-8"?>
<comments xmlns="http://schemas.openxmlformats.org/spreadsheetml/2006/main">
  <authors>
    <author>PMerritt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PMerritt:</t>
        </r>
        <r>
          <rPr>
            <sz val="9"/>
            <color indexed="81"/>
            <rFont val="Tahoma"/>
            <family val="2"/>
          </rPr>
          <t xml:space="preserve">
Kroger, Saving the Change; Amazon Rewards; Vernon's B'Day Fund Raiser;, PM B'Day Fund Raiser Fund; Souls for Souls Gifts; Board Member and ED Contributions (Big Payback, ED Compensation, etc.) other organizational contributions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PMerritt:</t>
        </r>
        <r>
          <rPr>
            <sz val="9"/>
            <color indexed="81"/>
            <rFont val="Tahoma"/>
            <family val="2"/>
          </rPr>
          <t xml:space="preserve">
2 reams at $15/each
</t>
        </r>
      </text>
    </comment>
  </commentList>
</comments>
</file>

<file path=xl/sharedStrings.xml><?xml version="1.0" encoding="utf-8"?>
<sst xmlns="http://schemas.openxmlformats.org/spreadsheetml/2006/main" count="104" uniqueCount="71">
  <si>
    <t>January 1 , 2020-December 31, 2020</t>
  </si>
  <si>
    <t>Proposed Budget</t>
  </si>
  <si>
    <t xml:space="preserve">Projections </t>
  </si>
  <si>
    <t>Revenue</t>
  </si>
  <si>
    <t xml:space="preserve">to YE </t>
  </si>
  <si>
    <t>Fundraiser-Letter Campaign</t>
  </si>
  <si>
    <t>people</t>
  </si>
  <si>
    <t>average</t>
  </si>
  <si>
    <t>Fundraiser-The Big Payback</t>
  </si>
  <si>
    <t>event(s)</t>
  </si>
  <si>
    <t>donation</t>
  </si>
  <si>
    <t xml:space="preserve">Fundraiser-ED Compensation </t>
  </si>
  <si>
    <t>event</t>
  </si>
  <si>
    <t xml:space="preserve">Fundraising-Hash Browns for Hope (Breakfast and Silent Auction) </t>
  </si>
  <si>
    <t>Event</t>
  </si>
  <si>
    <t>Sponsorships</t>
  </si>
  <si>
    <t>sponsorship</t>
  </si>
  <si>
    <t>Individual Contributions</t>
  </si>
  <si>
    <t>contributions</t>
  </si>
  <si>
    <t>Silent Auction</t>
  </si>
  <si>
    <t>revenue</t>
  </si>
  <si>
    <t>In-Kind Donation-Rent</t>
  </si>
  <si>
    <t>months</t>
  </si>
  <si>
    <t>cost</t>
  </si>
  <si>
    <t>General Contributions</t>
  </si>
  <si>
    <t>each</t>
  </si>
  <si>
    <t>Corporate Contributions</t>
  </si>
  <si>
    <t>request(s)</t>
  </si>
  <si>
    <t xml:space="preserve">Wal-Mart and Kroger Rewards  </t>
  </si>
  <si>
    <t>Total Revenue</t>
  </si>
  <si>
    <t>Expenses</t>
  </si>
  <si>
    <t>Fundraising- Breakfast</t>
  </si>
  <si>
    <t>time</t>
  </si>
  <si>
    <t>Facility Fee</t>
  </si>
  <si>
    <t>fee</t>
  </si>
  <si>
    <t>Food</t>
  </si>
  <si>
    <t>ppl</t>
  </si>
  <si>
    <t>Decorations</t>
  </si>
  <si>
    <t>items</t>
  </si>
  <si>
    <t>Miscellaneous</t>
  </si>
  <si>
    <t>item</t>
  </si>
  <si>
    <t>Fundraising-Big Payback</t>
  </si>
  <si>
    <t>Fundraising-Dinners for Hope</t>
  </si>
  <si>
    <t>Fundraising-Letter Writing-Postage</t>
  </si>
  <si>
    <t>Executive Director</t>
  </si>
  <si>
    <t>ED Salary</t>
  </si>
  <si>
    <t>month</t>
  </si>
  <si>
    <t>ED Benefit (Insurance)</t>
  </si>
  <si>
    <t>Rent-In Kind</t>
  </si>
  <si>
    <t>Applicant Assistanced</t>
  </si>
  <si>
    <t>Applicant Assistanced Care Packets</t>
  </si>
  <si>
    <t>CNM- Membership and Classes</t>
  </si>
  <si>
    <t>classes/membership</t>
  </si>
  <si>
    <t>State Fees  (Gaming, SOS, and Solicitation fees)</t>
  </si>
  <si>
    <t>General Adminstrative Expense</t>
  </si>
  <si>
    <t>Phone</t>
  </si>
  <si>
    <t>Stamps</t>
  </si>
  <si>
    <t>pieces</t>
  </si>
  <si>
    <t>Ink</t>
  </si>
  <si>
    <t>Paper</t>
  </si>
  <si>
    <t>Bank Fees</t>
  </si>
  <si>
    <t>Sam's Membership Fee</t>
  </si>
  <si>
    <t>Web Domain</t>
  </si>
  <si>
    <t>P.O. Box</t>
  </si>
  <si>
    <t>Community Support</t>
  </si>
  <si>
    <t>Office Supplies</t>
  </si>
  <si>
    <t>Tech Suppoort</t>
  </si>
  <si>
    <t>Meals: Board Development</t>
  </si>
  <si>
    <t>Incidentals</t>
  </si>
  <si>
    <t>Total Expense</t>
  </si>
  <si>
    <t>Excess Revenue 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</si>
</sst>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2" fillId="0" borderId="0" xfId="1" applyNumberFormat="1" applyFont="1"/>
    <xf numFmtId="164" fontId="2" fillId="2" borderId="6" xfId="1" applyNumberFormat="1" applyFont="1" applyFill="1" applyBorder="1"/>
    <xf numFmtId="164" fontId="0" fillId="0" borderId="7" xfId="1" applyNumberFormat="1" applyFont="1" applyBorder="1"/>
    <xf numFmtId="164" fontId="2" fillId="0" borderId="0" xfId="1" applyNumberFormat="1" applyFont="1" applyBorder="1"/>
    <xf numFmtId="164" fontId="0" fillId="0" borderId="8" xfId="1" applyNumberFormat="1" applyFont="1" applyBorder="1"/>
    <xf numFmtId="164" fontId="0" fillId="0" borderId="0" xfId="0" applyNumberFormat="1"/>
    <xf numFmtId="164" fontId="0" fillId="0" borderId="0" xfId="1" applyNumberFormat="1" applyFont="1" applyBorder="1"/>
    <xf numFmtId="164" fontId="0" fillId="2" borderId="6" xfId="1" applyNumberFormat="1" applyFont="1" applyFill="1" applyBorder="1"/>
    <xf numFmtId="164" fontId="2" fillId="0" borderId="9" xfId="1" applyNumberFormat="1" applyFont="1" applyBorder="1"/>
    <xf numFmtId="164" fontId="2" fillId="2" borderId="10" xfId="1" applyNumberFormat="1" applyFont="1" applyFill="1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2" fillId="0" borderId="0" xfId="0" applyFont="1"/>
    <xf numFmtId="164" fontId="3" fillId="0" borderId="0" xfId="1" applyNumberFormat="1" applyFont="1"/>
    <xf numFmtId="164" fontId="3" fillId="2" borderId="6" xfId="1" applyNumberFormat="1" applyFont="1" applyFill="1" applyBorder="1"/>
    <xf numFmtId="0" fontId="2" fillId="2" borderId="6" xfId="0" applyFont="1" applyFill="1" applyBorder="1" applyAlignment="1">
      <alignment horizontal="center"/>
    </xf>
    <xf numFmtId="44" fontId="0" fillId="0" borderId="0" xfId="1" applyNumberFormat="1" applyFont="1"/>
    <xf numFmtId="164" fontId="0" fillId="0" borderId="9" xfId="1" applyNumberFormat="1" applyFont="1" applyBorder="1"/>
    <xf numFmtId="164" fontId="0" fillId="2" borderId="10" xfId="1" applyNumberFormat="1" applyFont="1" applyFill="1" applyBorder="1"/>
    <xf numFmtId="164" fontId="4" fillId="0" borderId="0" xfId="1" applyNumberFormat="1" applyFont="1"/>
    <xf numFmtId="164" fontId="5" fillId="2" borderId="10" xfId="1" applyNumberFormat="1" applyFont="1" applyFill="1" applyBorder="1"/>
    <xf numFmtId="164" fontId="4" fillId="0" borderId="8" xfId="1" applyNumberFormat="1" applyFont="1" applyBorder="1"/>
    <xf numFmtId="0" fontId="0" fillId="0" borderId="1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219075</xdr:colOff>
      <xdr:row>2</xdr:row>
      <xdr:rowOff>169838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771525" cy="5222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posed%20%20Budge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 1-$33,000"/>
      <sheetName val="Back Up Numbers"/>
      <sheetName val="Hash Browns for Hope"/>
      <sheetName val="Grants"/>
      <sheetName val="PM Proposed 2020"/>
      <sheetName val="BD Proposed 2020"/>
    </sheetNames>
    <sheetDataSet>
      <sheetData sheetId="0"/>
      <sheetData sheetId="1"/>
      <sheetData sheetId="2">
        <row r="11">
          <cell r="P11">
            <v>156.18</v>
          </cell>
        </row>
        <row r="15">
          <cell r="P15">
            <v>225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M10" sqref="M10"/>
    </sheetView>
  </sheetViews>
  <sheetFormatPr defaultRowHeight="15" x14ac:dyDescent="0.25"/>
  <cols>
    <col min="3" max="3" width="22" customWidth="1"/>
    <col min="5" max="5" width="15.140625" customWidth="1"/>
    <col min="9" max="9" width="9.7109375" bestFit="1" customWidth="1"/>
    <col min="10" max="10" width="4" customWidth="1"/>
    <col min="11" max="11" width="10.7109375" customWidth="1"/>
    <col min="12" max="12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4" x14ac:dyDescent="0.25">
      <c r="J3" s="3"/>
      <c r="K3" s="4" t="s">
        <v>2</v>
      </c>
    </row>
    <row r="4" spans="1:14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  <c r="K4" s="8" t="s">
        <v>4</v>
      </c>
    </row>
    <row r="5" spans="1:14" x14ac:dyDescent="0.25">
      <c r="B5" t="s">
        <v>5</v>
      </c>
      <c r="D5">
        <v>100</v>
      </c>
      <c r="E5" t="s">
        <v>6</v>
      </c>
      <c r="F5" s="9">
        <v>50</v>
      </c>
      <c r="G5" t="s">
        <v>7</v>
      </c>
      <c r="I5" s="10">
        <f>D5*F5</f>
        <v>5000</v>
      </c>
      <c r="J5" s="11"/>
      <c r="K5" s="12">
        <v>3108</v>
      </c>
      <c r="N5" s="9"/>
    </row>
    <row r="6" spans="1:14" x14ac:dyDescent="0.25">
      <c r="B6" t="s">
        <v>8</v>
      </c>
      <c r="D6">
        <v>1</v>
      </c>
      <c r="E6" t="s">
        <v>9</v>
      </c>
      <c r="F6" s="9">
        <v>2000</v>
      </c>
      <c r="G6" t="s">
        <v>10</v>
      </c>
      <c r="I6" s="13">
        <f>SUM(D6*F6)</f>
        <v>2000</v>
      </c>
      <c r="J6" s="11"/>
      <c r="K6" s="14">
        <v>2053</v>
      </c>
      <c r="N6" s="9"/>
    </row>
    <row r="7" spans="1:14" x14ac:dyDescent="0.25">
      <c r="B7" t="s">
        <v>11</v>
      </c>
      <c r="D7">
        <v>1</v>
      </c>
      <c r="E7" t="s">
        <v>12</v>
      </c>
      <c r="F7" s="9">
        <v>10800</v>
      </c>
      <c r="G7" t="s">
        <v>10</v>
      </c>
      <c r="I7" s="13">
        <f>F7*D7</f>
        <v>10800</v>
      </c>
      <c r="J7" s="11"/>
      <c r="K7" s="14">
        <v>0</v>
      </c>
      <c r="N7" s="9"/>
    </row>
    <row r="8" spans="1:14" x14ac:dyDescent="0.25">
      <c r="B8" t="s">
        <v>13</v>
      </c>
      <c r="D8">
        <v>1</v>
      </c>
      <c r="E8" t="s">
        <v>14</v>
      </c>
      <c r="F8" s="9"/>
      <c r="G8" t="s">
        <v>10</v>
      </c>
      <c r="I8" s="13">
        <f>SUM(H9:H11)</f>
        <v>40000</v>
      </c>
      <c r="J8" s="11"/>
      <c r="K8" s="14">
        <v>14375</v>
      </c>
      <c r="N8" s="9"/>
    </row>
    <row r="9" spans="1:14" x14ac:dyDescent="0.25">
      <c r="C9" t="s">
        <v>15</v>
      </c>
      <c r="D9">
        <v>5</v>
      </c>
      <c r="E9" t="s">
        <v>16</v>
      </c>
      <c r="F9" s="9">
        <v>5000</v>
      </c>
      <c r="G9" t="s">
        <v>10</v>
      </c>
      <c r="H9" s="15">
        <f>F9*D9</f>
        <v>25000</v>
      </c>
      <c r="I9" s="16"/>
      <c r="J9" s="17"/>
      <c r="K9" s="14"/>
      <c r="L9" s="9"/>
      <c r="N9" s="9"/>
    </row>
    <row r="10" spans="1:14" x14ac:dyDescent="0.25">
      <c r="C10" t="s">
        <v>17</v>
      </c>
      <c r="D10">
        <v>1</v>
      </c>
      <c r="E10" t="s">
        <v>12</v>
      </c>
      <c r="F10" s="9">
        <v>12000</v>
      </c>
      <c r="G10" t="s">
        <v>18</v>
      </c>
      <c r="H10" s="15">
        <f>F10*D10</f>
        <v>12000</v>
      </c>
      <c r="I10" s="16"/>
      <c r="J10" s="17"/>
      <c r="K10" s="14"/>
      <c r="L10" s="9"/>
      <c r="N10" s="9"/>
    </row>
    <row r="11" spans="1:14" x14ac:dyDescent="0.25">
      <c r="C11" t="s">
        <v>19</v>
      </c>
      <c r="D11">
        <v>1</v>
      </c>
      <c r="E11" t="s">
        <v>12</v>
      </c>
      <c r="F11" s="9">
        <v>3000</v>
      </c>
      <c r="G11" t="s">
        <v>20</v>
      </c>
      <c r="H11" s="15">
        <f>F11*D11</f>
        <v>3000</v>
      </c>
      <c r="I11" s="16"/>
      <c r="J11" s="17"/>
      <c r="K11" s="14"/>
      <c r="L11" s="9"/>
      <c r="N11" s="9"/>
    </row>
    <row r="12" spans="1:14" x14ac:dyDescent="0.25">
      <c r="F12" s="9"/>
      <c r="I12" s="16"/>
      <c r="J12" s="17"/>
      <c r="K12" s="14"/>
      <c r="N12" s="9"/>
    </row>
    <row r="13" spans="1:14" x14ac:dyDescent="0.25">
      <c r="B13" t="s">
        <v>21</v>
      </c>
      <c r="D13">
        <v>12</v>
      </c>
      <c r="E13" t="s">
        <v>22</v>
      </c>
      <c r="F13" s="9">
        <v>450</v>
      </c>
      <c r="G13" t="s">
        <v>23</v>
      </c>
      <c r="I13" s="13">
        <f>F13*D13</f>
        <v>5400</v>
      </c>
      <c r="J13" s="11"/>
      <c r="K13" s="14"/>
      <c r="N13" s="9"/>
    </row>
    <row r="14" spans="1:14" x14ac:dyDescent="0.25">
      <c r="B14" t="s">
        <v>24</v>
      </c>
      <c r="D14">
        <v>8</v>
      </c>
      <c r="E14" t="s">
        <v>18</v>
      </c>
      <c r="F14" s="9">
        <v>500</v>
      </c>
      <c r="G14" t="s">
        <v>25</v>
      </c>
      <c r="I14" s="13">
        <f>F14*D14</f>
        <v>4000</v>
      </c>
      <c r="J14" s="11"/>
      <c r="K14" s="14">
        <f>10138+2750</f>
        <v>12888</v>
      </c>
      <c r="N14" s="9"/>
    </row>
    <row r="15" spans="1:14" ht="48.75" customHeight="1" x14ac:dyDescent="0.25">
      <c r="B15" t="s">
        <v>26</v>
      </c>
      <c r="D15">
        <v>2</v>
      </c>
      <c r="E15" t="s">
        <v>27</v>
      </c>
      <c r="F15" s="9">
        <v>1050</v>
      </c>
      <c r="G15" t="s">
        <v>10</v>
      </c>
      <c r="I15" s="18">
        <v>1050</v>
      </c>
      <c r="J15" s="19"/>
      <c r="K15" s="20"/>
      <c r="L15" s="21" t="s">
        <v>28</v>
      </c>
      <c r="N15" s="9"/>
    </row>
    <row r="16" spans="1:14" x14ac:dyDescent="0.25">
      <c r="A16" s="22" t="s">
        <v>29</v>
      </c>
      <c r="B16" s="22"/>
      <c r="C16" s="22"/>
      <c r="D16" s="22"/>
      <c r="E16" s="22"/>
      <c r="F16" s="10"/>
      <c r="G16" s="22"/>
      <c r="H16" s="22"/>
      <c r="I16" s="23">
        <f>SUM(I5:I15)</f>
        <v>68250</v>
      </c>
      <c r="J16" s="24"/>
      <c r="K16" s="20">
        <f>SUM(K5:K15)</f>
        <v>32424</v>
      </c>
      <c r="N16" s="9"/>
    </row>
    <row r="17" spans="1:14" x14ac:dyDescent="0.25">
      <c r="F17" s="9"/>
      <c r="I17" s="9"/>
      <c r="J17" s="17"/>
      <c r="K17" s="9"/>
      <c r="N17" s="9"/>
    </row>
    <row r="18" spans="1:14" x14ac:dyDescent="0.25">
      <c r="A18" s="5" t="s">
        <v>30</v>
      </c>
      <c r="B18" s="6"/>
      <c r="C18" s="6"/>
      <c r="D18" s="6"/>
      <c r="E18" s="6"/>
      <c r="F18" s="6"/>
      <c r="G18" s="6"/>
      <c r="H18" s="6"/>
      <c r="I18" s="6"/>
      <c r="J18" s="25"/>
      <c r="K18" s="12"/>
      <c r="N18" s="9"/>
    </row>
    <row r="19" spans="1:14" x14ac:dyDescent="0.25">
      <c r="B19" t="s">
        <v>31</v>
      </c>
      <c r="E19" t="s">
        <v>32</v>
      </c>
      <c r="F19" s="9"/>
      <c r="G19" t="s">
        <v>23</v>
      </c>
      <c r="I19" s="10">
        <f>SUM(H20:H23)</f>
        <v>9000</v>
      </c>
      <c r="J19" s="11"/>
      <c r="K19" s="14">
        <v>2838</v>
      </c>
      <c r="N19" s="9"/>
    </row>
    <row r="20" spans="1:14" x14ac:dyDescent="0.25">
      <c r="C20" t="s">
        <v>33</v>
      </c>
      <c r="D20">
        <v>1</v>
      </c>
      <c r="E20" t="s">
        <v>34</v>
      </c>
      <c r="F20" s="9">
        <v>3000</v>
      </c>
      <c r="G20" t="s">
        <v>23</v>
      </c>
      <c r="H20" s="15">
        <f>F20*D20</f>
        <v>3000</v>
      </c>
      <c r="I20" s="9"/>
      <c r="J20" s="17"/>
      <c r="K20" s="14"/>
      <c r="N20" s="16"/>
    </row>
    <row r="21" spans="1:14" x14ac:dyDescent="0.25">
      <c r="C21" t="s">
        <v>35</v>
      </c>
      <c r="D21">
        <v>300</v>
      </c>
      <c r="E21" t="s">
        <v>36</v>
      </c>
      <c r="F21" s="9">
        <v>15</v>
      </c>
      <c r="G21" t="s">
        <v>23</v>
      </c>
      <c r="H21" s="15">
        <f>F21*D21</f>
        <v>4500</v>
      </c>
      <c r="I21" s="9"/>
      <c r="J21" s="17"/>
      <c r="K21" s="14"/>
      <c r="N21" s="9"/>
    </row>
    <row r="22" spans="1:14" x14ac:dyDescent="0.25">
      <c r="C22" t="s">
        <v>37</v>
      </c>
      <c r="D22">
        <v>40</v>
      </c>
      <c r="E22" t="s">
        <v>38</v>
      </c>
      <c r="F22" s="9">
        <v>20</v>
      </c>
      <c r="G22" t="s">
        <v>23</v>
      </c>
      <c r="H22" s="15">
        <f>F22*D22</f>
        <v>800</v>
      </c>
      <c r="I22" s="9"/>
      <c r="J22" s="17"/>
      <c r="K22" s="14"/>
      <c r="N22" s="9"/>
    </row>
    <row r="23" spans="1:14" x14ac:dyDescent="0.25">
      <c r="C23" t="s">
        <v>39</v>
      </c>
      <c r="D23">
        <v>1</v>
      </c>
      <c r="E23" t="s">
        <v>40</v>
      </c>
      <c r="F23" s="9">
        <v>700</v>
      </c>
      <c r="G23" t="s">
        <v>23</v>
      </c>
      <c r="H23" s="15">
        <f>F23*D23</f>
        <v>700</v>
      </c>
      <c r="I23" s="9"/>
      <c r="J23" s="17"/>
      <c r="K23" s="14"/>
      <c r="N23" s="9"/>
    </row>
    <row r="24" spans="1:14" x14ac:dyDescent="0.25">
      <c r="F24" s="9"/>
      <c r="H24" s="15"/>
      <c r="I24" s="9"/>
      <c r="J24" s="17"/>
      <c r="K24" s="14"/>
      <c r="N24" s="9"/>
    </row>
    <row r="25" spans="1:14" x14ac:dyDescent="0.25">
      <c r="B25" t="s">
        <v>41</v>
      </c>
      <c r="F25" s="9"/>
      <c r="H25" s="15"/>
      <c r="I25" s="9">
        <v>400</v>
      </c>
      <c r="J25" s="17"/>
      <c r="K25" s="14">
        <v>400</v>
      </c>
      <c r="N25" s="9"/>
    </row>
    <row r="26" spans="1:14" x14ac:dyDescent="0.25">
      <c r="B26" t="s">
        <v>42</v>
      </c>
      <c r="F26" s="9"/>
      <c r="I26" s="9">
        <v>100</v>
      </c>
      <c r="J26" s="17"/>
      <c r="K26" s="14">
        <v>58</v>
      </c>
    </row>
    <row r="27" spans="1:14" x14ac:dyDescent="0.25">
      <c r="B27" t="s">
        <v>43</v>
      </c>
      <c r="F27" s="9"/>
      <c r="I27" s="9">
        <v>200</v>
      </c>
      <c r="J27" s="17"/>
      <c r="K27" s="14">
        <v>194</v>
      </c>
    </row>
    <row r="28" spans="1:14" x14ac:dyDescent="0.25">
      <c r="F28" s="9"/>
      <c r="I28" s="9"/>
      <c r="J28" s="17"/>
      <c r="K28" s="14"/>
    </row>
    <row r="29" spans="1:14" x14ac:dyDescent="0.25">
      <c r="B29" t="s">
        <v>44</v>
      </c>
      <c r="F29" s="9"/>
      <c r="I29" s="10">
        <f>SUM(H30:H31)</f>
        <v>10800</v>
      </c>
      <c r="J29" s="11"/>
      <c r="K29" s="14">
        <v>5934</v>
      </c>
    </row>
    <row r="30" spans="1:14" x14ac:dyDescent="0.25">
      <c r="C30" t="s">
        <v>45</v>
      </c>
      <c r="D30">
        <v>12</v>
      </c>
      <c r="E30" t="s">
        <v>46</v>
      </c>
      <c r="F30" s="9">
        <v>700</v>
      </c>
      <c r="G30" t="s">
        <v>23</v>
      </c>
      <c r="H30" s="15">
        <f>F30*D30</f>
        <v>8400</v>
      </c>
      <c r="I30" s="9"/>
      <c r="J30" s="17"/>
      <c r="K30" s="14"/>
    </row>
    <row r="31" spans="1:14" x14ac:dyDescent="0.25">
      <c r="C31" t="s">
        <v>47</v>
      </c>
      <c r="D31">
        <v>12</v>
      </c>
      <c r="E31" t="s">
        <v>46</v>
      </c>
      <c r="F31" s="9">
        <v>200</v>
      </c>
      <c r="G31" t="s">
        <v>23</v>
      </c>
      <c r="H31" s="15">
        <f>F31*D31</f>
        <v>2400</v>
      </c>
      <c r="I31" s="9"/>
      <c r="J31" s="17"/>
      <c r="K31" s="14"/>
    </row>
    <row r="32" spans="1:14" x14ac:dyDescent="0.25">
      <c r="F32" s="9"/>
      <c r="I32" s="9"/>
      <c r="J32" s="17"/>
      <c r="K32" s="14"/>
    </row>
    <row r="33" spans="2:11" x14ac:dyDescent="0.25">
      <c r="B33" t="s">
        <v>48</v>
      </c>
      <c r="D33">
        <v>12</v>
      </c>
      <c r="E33" t="s">
        <v>46</v>
      </c>
      <c r="F33" s="9">
        <v>450</v>
      </c>
      <c r="G33" t="s">
        <v>23</v>
      </c>
      <c r="I33" s="10">
        <f>F33*D33</f>
        <v>5400</v>
      </c>
      <c r="J33" s="17"/>
      <c r="K33" s="14"/>
    </row>
    <row r="34" spans="2:11" x14ac:dyDescent="0.25">
      <c r="B34" t="s">
        <v>49</v>
      </c>
      <c r="D34">
        <v>100</v>
      </c>
      <c r="E34" t="s">
        <v>6</v>
      </c>
      <c r="F34" s="9">
        <v>350</v>
      </c>
      <c r="G34" t="s">
        <v>23</v>
      </c>
      <c r="I34" s="10">
        <f>F34*D34</f>
        <v>35000</v>
      </c>
      <c r="J34" s="11"/>
      <c r="K34" s="14">
        <v>20630</v>
      </c>
    </row>
    <row r="35" spans="2:11" x14ac:dyDescent="0.25">
      <c r="B35" t="s">
        <v>50</v>
      </c>
      <c r="D35">
        <v>100</v>
      </c>
      <c r="E35" t="s">
        <v>6</v>
      </c>
      <c r="F35" s="9">
        <v>25</v>
      </c>
      <c r="G35" t="s">
        <v>23</v>
      </c>
      <c r="I35" s="10">
        <f>F35*D35</f>
        <v>2500</v>
      </c>
      <c r="J35" s="11"/>
      <c r="K35" s="14"/>
    </row>
    <row r="36" spans="2:11" x14ac:dyDescent="0.25">
      <c r="B36" t="s">
        <v>51</v>
      </c>
      <c r="E36" t="s">
        <v>52</v>
      </c>
      <c r="F36" s="9">
        <v>300</v>
      </c>
      <c r="G36" t="s">
        <v>23</v>
      </c>
      <c r="I36" s="10">
        <f>95+205</f>
        <v>300</v>
      </c>
      <c r="J36" s="11"/>
      <c r="K36" s="14"/>
    </row>
    <row r="37" spans="2:11" x14ac:dyDescent="0.25">
      <c r="B37" t="s">
        <v>53</v>
      </c>
      <c r="D37">
        <v>1</v>
      </c>
      <c r="E37" t="s">
        <v>32</v>
      </c>
      <c r="F37" s="9">
        <v>200</v>
      </c>
      <c r="G37" t="s">
        <v>23</v>
      </c>
      <c r="I37" s="10">
        <f>F37</f>
        <v>200</v>
      </c>
      <c r="J37" s="11"/>
      <c r="K37" s="14"/>
    </row>
    <row r="38" spans="2:11" x14ac:dyDescent="0.25">
      <c r="B38" t="s">
        <v>54</v>
      </c>
      <c r="F38" s="9"/>
      <c r="I38" s="13">
        <f>SUM(H39:H50)</f>
        <v>2378.1799999999998</v>
      </c>
      <c r="J38" s="11"/>
      <c r="K38" s="14">
        <v>2269</v>
      </c>
    </row>
    <row r="39" spans="2:11" x14ac:dyDescent="0.25">
      <c r="C39" t="s">
        <v>55</v>
      </c>
      <c r="D39">
        <v>12</v>
      </c>
      <c r="E39" t="s">
        <v>22</v>
      </c>
      <c r="F39" s="9">
        <v>46</v>
      </c>
      <c r="G39" t="s">
        <v>23</v>
      </c>
      <c r="H39" s="15">
        <f>F39*D39</f>
        <v>552</v>
      </c>
      <c r="I39" s="16"/>
      <c r="J39" s="17"/>
      <c r="K39" s="14"/>
    </row>
    <row r="40" spans="2:11" x14ac:dyDescent="0.25">
      <c r="C40" t="s">
        <v>56</v>
      </c>
      <c r="D40">
        <v>600</v>
      </c>
      <c r="E40" t="s">
        <v>57</v>
      </c>
      <c r="F40" s="26">
        <v>0.55000000000000004</v>
      </c>
      <c r="G40" t="s">
        <v>23</v>
      </c>
      <c r="H40" s="15">
        <f>F40*D40</f>
        <v>330</v>
      </c>
      <c r="I40" s="16"/>
      <c r="J40" s="17"/>
      <c r="K40" s="14"/>
    </row>
    <row r="41" spans="2:11" x14ac:dyDescent="0.25">
      <c r="C41" t="s">
        <v>58</v>
      </c>
      <c r="D41">
        <v>12</v>
      </c>
      <c r="E41" t="s">
        <v>22</v>
      </c>
      <c r="F41" s="9">
        <v>10</v>
      </c>
      <c r="G41" t="s">
        <v>23</v>
      </c>
      <c r="H41" s="15">
        <f>F41*D41</f>
        <v>120</v>
      </c>
      <c r="I41" s="16"/>
      <c r="J41" s="17"/>
      <c r="K41" s="14"/>
    </row>
    <row r="42" spans="2:11" x14ac:dyDescent="0.25">
      <c r="C42" t="s">
        <v>59</v>
      </c>
      <c r="D42">
        <v>12</v>
      </c>
      <c r="E42" t="s">
        <v>22</v>
      </c>
      <c r="F42" s="9">
        <v>30</v>
      </c>
      <c r="G42" t="s">
        <v>23</v>
      </c>
      <c r="H42" s="15">
        <f>F42*D42</f>
        <v>360</v>
      </c>
      <c r="I42" s="16"/>
      <c r="J42" s="17"/>
      <c r="K42" s="14"/>
    </row>
    <row r="43" spans="2:11" x14ac:dyDescent="0.25">
      <c r="C43" t="s">
        <v>60</v>
      </c>
      <c r="F43" s="9"/>
      <c r="H43" s="15">
        <v>100</v>
      </c>
      <c r="I43" s="16"/>
      <c r="J43" s="17"/>
      <c r="K43" s="14"/>
    </row>
    <row r="44" spans="2:11" x14ac:dyDescent="0.25">
      <c r="C44" t="s">
        <v>61</v>
      </c>
      <c r="F44" s="9"/>
      <c r="H44" s="15">
        <v>45</v>
      </c>
      <c r="I44" s="16"/>
      <c r="J44" s="17"/>
      <c r="K44" s="14"/>
    </row>
    <row r="45" spans="2:11" x14ac:dyDescent="0.25">
      <c r="C45" t="s">
        <v>62</v>
      </c>
      <c r="F45" s="9"/>
      <c r="H45" s="15">
        <v>140</v>
      </c>
      <c r="I45" s="16"/>
      <c r="J45" s="17"/>
      <c r="K45" s="14"/>
    </row>
    <row r="46" spans="2:11" x14ac:dyDescent="0.25">
      <c r="C46" t="s">
        <v>63</v>
      </c>
      <c r="F46" s="9"/>
      <c r="H46" s="15">
        <v>100</v>
      </c>
      <c r="I46" s="16"/>
      <c r="J46" s="17"/>
      <c r="K46" s="14"/>
    </row>
    <row r="47" spans="2:11" x14ac:dyDescent="0.25">
      <c r="C47" t="s">
        <v>64</v>
      </c>
      <c r="F47" s="9"/>
      <c r="H47" s="16">
        <f>'[1]Back Up Numbers'!P15</f>
        <v>225</v>
      </c>
      <c r="J47" s="17"/>
      <c r="K47" s="14"/>
    </row>
    <row r="48" spans="2:11" x14ac:dyDescent="0.25">
      <c r="C48" t="s">
        <v>65</v>
      </c>
      <c r="F48" s="9"/>
      <c r="H48" s="16">
        <v>50</v>
      </c>
      <c r="J48" s="17"/>
      <c r="K48" s="14"/>
    </row>
    <row r="49" spans="1:11" x14ac:dyDescent="0.25">
      <c r="C49" t="s">
        <v>66</v>
      </c>
      <c r="F49" s="9"/>
      <c r="H49" s="16">
        <v>200</v>
      </c>
      <c r="J49" s="17"/>
      <c r="K49" s="14"/>
    </row>
    <row r="50" spans="1:11" x14ac:dyDescent="0.25">
      <c r="C50" t="s">
        <v>67</v>
      </c>
      <c r="F50" s="9"/>
      <c r="H50" s="15">
        <f>'[1]Back Up Numbers'!P11</f>
        <v>156.18</v>
      </c>
      <c r="I50" s="16"/>
      <c r="J50" s="17"/>
      <c r="K50" s="14"/>
    </row>
    <row r="51" spans="1:11" x14ac:dyDescent="0.25">
      <c r="B51" t="s">
        <v>68</v>
      </c>
      <c r="D51">
        <v>12</v>
      </c>
      <c r="E51" t="s">
        <v>22</v>
      </c>
      <c r="F51" s="9">
        <v>75</v>
      </c>
      <c r="G51" t="s">
        <v>23</v>
      </c>
      <c r="H51" s="15">
        <f>F51*D51</f>
        <v>900</v>
      </c>
      <c r="I51" s="27">
        <f>H51</f>
        <v>900</v>
      </c>
      <c r="J51" s="28"/>
      <c r="K51" s="20"/>
    </row>
    <row r="52" spans="1:11" x14ac:dyDescent="0.25">
      <c r="A52" s="22" t="s">
        <v>69</v>
      </c>
      <c r="B52" s="22"/>
      <c r="C52" s="22"/>
      <c r="D52" s="22"/>
      <c r="E52" s="22"/>
      <c r="F52" s="22"/>
      <c r="G52" s="22"/>
      <c r="H52" s="22"/>
      <c r="I52" s="23">
        <f>SUM(I19:I51)</f>
        <v>67178.179999999993</v>
      </c>
      <c r="J52" s="24"/>
      <c r="K52" s="14">
        <f>SUM(K19:K51)</f>
        <v>32323</v>
      </c>
    </row>
    <row r="53" spans="1:11" x14ac:dyDescent="0.25">
      <c r="I53" s="9"/>
      <c r="J53" s="17"/>
      <c r="K53" s="14"/>
    </row>
    <row r="54" spans="1:11" x14ac:dyDescent="0.25">
      <c r="A54" s="22" t="s">
        <v>70</v>
      </c>
      <c r="B54" s="22"/>
      <c r="C54" s="22"/>
      <c r="D54" s="22"/>
      <c r="E54" s="22"/>
      <c r="F54" s="22"/>
      <c r="G54" s="22"/>
      <c r="H54" s="22"/>
      <c r="I54" s="29">
        <f>I16-I52</f>
        <v>1071.820000000007</v>
      </c>
      <c r="J54" s="30"/>
      <c r="K54" s="31">
        <f>K16-K52</f>
        <v>101</v>
      </c>
    </row>
    <row r="55" spans="1:11" x14ac:dyDescent="0.25">
      <c r="K55" s="32"/>
    </row>
  </sheetData>
  <mergeCells count="4">
    <mergeCell ref="A1:I1"/>
    <mergeCell ref="A2:I2"/>
    <mergeCell ref="A4:I4"/>
    <mergeCell ref="A18:I1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PMerritt</dc:creator>
  <cp:lastModifiedBy>PMerritt</cp:lastModifiedBy>
  <dcterms:created xsi:type="dcterms:W3CDTF">2019-11-06T23:16:03Z</dcterms:created>
  <dcterms:modified xsi:type="dcterms:W3CDTF">2019-11-06T23:29:18Z</dcterms:modified>
</cp:coreProperties>
</file>