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99CA281-EC28-4CD7-946D-8F880B68E63E}" xr6:coauthVersionLast="44" xr6:coauthVersionMax="44" xr10:uidLastSave="{00000000-0000-0000-0000-000000000000}"/>
  <bookViews>
    <workbookView xWindow="-120" yWindow="-120" windowWidth="25440" windowHeight="15390" xr2:uid="{8E1DA8D3-C07F-4208-891E-475C5347BA2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3" i="1" l="1"/>
  <c r="D133" i="1"/>
  <c r="C133" i="1"/>
  <c r="B133" i="1"/>
  <c r="C131" i="1"/>
  <c r="C135" i="1" s="1"/>
  <c r="B131" i="1"/>
  <c r="B135" i="1" s="1"/>
  <c r="F130" i="1"/>
  <c r="D130" i="1"/>
  <c r="F129" i="1"/>
  <c r="D129" i="1"/>
  <c r="F128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F121" i="1"/>
  <c r="D121" i="1"/>
  <c r="F120" i="1"/>
  <c r="D120" i="1"/>
  <c r="F119" i="1"/>
  <c r="D119" i="1"/>
  <c r="D118" i="1"/>
  <c r="F117" i="1"/>
  <c r="F116" i="1"/>
  <c r="D116" i="1"/>
  <c r="F115" i="1"/>
  <c r="D115" i="1"/>
  <c r="F114" i="1"/>
  <c r="D114" i="1"/>
  <c r="F113" i="1"/>
  <c r="D113" i="1"/>
  <c r="F112" i="1"/>
  <c r="D112" i="1"/>
  <c r="F111" i="1"/>
  <c r="D111" i="1"/>
  <c r="F110" i="1"/>
  <c r="D110" i="1"/>
  <c r="F109" i="1"/>
  <c r="D109" i="1"/>
  <c r="F108" i="1"/>
  <c r="D108" i="1"/>
  <c r="F107" i="1"/>
  <c r="D107" i="1"/>
  <c r="F106" i="1"/>
  <c r="D106" i="1"/>
  <c r="F105" i="1"/>
  <c r="D105" i="1"/>
  <c r="F104" i="1"/>
  <c r="D104" i="1"/>
  <c r="F103" i="1"/>
  <c r="D103" i="1"/>
  <c r="F102" i="1"/>
  <c r="D102" i="1"/>
  <c r="F101" i="1"/>
  <c r="D101" i="1"/>
  <c r="F100" i="1"/>
  <c r="D100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F92" i="1"/>
  <c r="D92" i="1"/>
  <c r="F91" i="1"/>
  <c r="D91" i="1"/>
  <c r="F90" i="1"/>
  <c r="D90" i="1"/>
  <c r="F89" i="1"/>
  <c r="E89" i="1"/>
  <c r="D89" i="1"/>
  <c r="E88" i="1"/>
  <c r="F88" i="1" s="1"/>
  <c r="D88" i="1"/>
  <c r="F87" i="1"/>
  <c r="E87" i="1"/>
  <c r="D87" i="1"/>
  <c r="F86" i="1"/>
  <c r="D86" i="1"/>
  <c r="E85" i="1"/>
  <c r="F85" i="1" s="1"/>
  <c r="D85" i="1"/>
  <c r="F84" i="1"/>
  <c r="E84" i="1"/>
  <c r="D84" i="1"/>
  <c r="E83" i="1"/>
  <c r="F83" i="1" s="1"/>
  <c r="D83" i="1"/>
  <c r="F82" i="1"/>
  <c r="E82" i="1"/>
  <c r="E131" i="1" s="1"/>
  <c r="E135" i="1" s="1"/>
  <c r="D82" i="1"/>
  <c r="F81" i="1"/>
  <c r="D81" i="1"/>
  <c r="F80" i="1"/>
  <c r="D80" i="1"/>
  <c r="F79" i="1"/>
  <c r="D79" i="1"/>
  <c r="F78" i="1"/>
  <c r="D78" i="1"/>
  <c r="F77" i="1"/>
  <c r="D77" i="1"/>
  <c r="F76" i="1"/>
  <c r="D76" i="1"/>
  <c r="F75" i="1"/>
  <c r="D75" i="1"/>
  <c r="F74" i="1"/>
  <c r="D74" i="1"/>
  <c r="F73" i="1"/>
  <c r="D73" i="1"/>
  <c r="F72" i="1"/>
  <c r="D72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D131" i="1" s="1"/>
  <c r="D135" i="1" s="1"/>
  <c r="E62" i="1"/>
  <c r="D62" i="1"/>
  <c r="C62" i="1"/>
  <c r="B62" i="1"/>
  <c r="E58" i="1"/>
  <c r="C58" i="1"/>
  <c r="B58" i="1"/>
  <c r="F57" i="1"/>
  <c r="D57" i="1"/>
  <c r="D56" i="1"/>
  <c r="F56" i="1" s="1"/>
  <c r="D55" i="1"/>
  <c r="F55" i="1" s="1"/>
  <c r="D54" i="1"/>
  <c r="F54" i="1" s="1"/>
  <c r="F58" i="1" s="1"/>
  <c r="D53" i="1"/>
  <c r="D58" i="1" s="1"/>
  <c r="E51" i="1"/>
  <c r="C51" i="1"/>
  <c r="B51" i="1"/>
  <c r="F50" i="1"/>
  <c r="F49" i="1"/>
  <c r="D48" i="1"/>
  <c r="F48" i="1" s="1"/>
  <c r="D47" i="1"/>
  <c r="D51" i="1" s="1"/>
  <c r="E45" i="1"/>
  <c r="C45" i="1"/>
  <c r="B45" i="1"/>
  <c r="F44" i="1"/>
  <c r="D44" i="1"/>
  <c r="F43" i="1"/>
  <c r="D43" i="1"/>
  <c r="F42" i="1"/>
  <c r="D42" i="1"/>
  <c r="F41" i="1"/>
  <c r="D41" i="1"/>
  <c r="F40" i="1"/>
  <c r="D40" i="1"/>
  <c r="F39" i="1"/>
  <c r="D39" i="1"/>
  <c r="F38" i="1"/>
  <c r="D38" i="1"/>
  <c r="F37" i="1"/>
  <c r="D37" i="1"/>
  <c r="F36" i="1"/>
  <c r="D36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F45" i="1" s="1"/>
  <c r="D26" i="1"/>
  <c r="D45" i="1" s="1"/>
  <c r="C24" i="1"/>
  <c r="D24" i="1" s="1"/>
  <c r="D23" i="1"/>
  <c r="F22" i="1"/>
  <c r="D22" i="1"/>
  <c r="F21" i="1"/>
  <c r="D21" i="1"/>
  <c r="F20" i="1"/>
  <c r="D20" i="1"/>
  <c r="F19" i="1"/>
  <c r="F18" i="1"/>
  <c r="F17" i="1"/>
  <c r="E12" i="1"/>
  <c r="E59" i="1" s="1"/>
  <c r="E134" i="1" s="1"/>
  <c r="C12" i="1"/>
  <c r="C59" i="1" s="1"/>
  <c r="C134" i="1" s="1"/>
  <c r="C136" i="1" s="1"/>
  <c r="B12" i="1"/>
  <c r="B59" i="1" s="1"/>
  <c r="B134" i="1" s="1"/>
  <c r="F11" i="1"/>
  <c r="D11" i="1"/>
  <c r="F10" i="1"/>
  <c r="F9" i="1"/>
  <c r="D9" i="1"/>
  <c r="F8" i="1"/>
  <c r="D8" i="1"/>
  <c r="D12" i="1" s="1"/>
  <c r="D59" i="1" s="1"/>
  <c r="D134" i="1" s="1"/>
  <c r="D136" i="1" s="1"/>
  <c r="F7" i="1"/>
  <c r="F12" i="1" s="1"/>
  <c r="B136" i="1" l="1"/>
  <c r="F134" i="1"/>
  <c r="E136" i="1"/>
  <c r="F131" i="1"/>
  <c r="F135" i="1"/>
  <c r="F47" i="1"/>
  <c r="F51" i="1" s="1"/>
  <c r="F59" i="1" s="1"/>
  <c r="F136" i="1" l="1"/>
</calcChain>
</file>

<file path=xl/sharedStrings.xml><?xml version="1.0" encoding="utf-8"?>
<sst xmlns="http://schemas.openxmlformats.org/spreadsheetml/2006/main" count="151" uniqueCount="132">
  <si>
    <t>Clarksville Montgomery County Ajax Turner Senior Citizens Center</t>
  </si>
  <si>
    <t>2019-2020 Proposed Budget Revision</t>
  </si>
  <si>
    <t>Budget</t>
  </si>
  <si>
    <t>Actual</t>
  </si>
  <si>
    <t>Estimated</t>
  </si>
  <si>
    <t>Proposed</t>
  </si>
  <si>
    <t>Increase/</t>
  </si>
  <si>
    <t>2018-2019</t>
  </si>
  <si>
    <t>Jul-Dec</t>
  </si>
  <si>
    <t>2019-2020</t>
  </si>
  <si>
    <t>(Decrease)</t>
  </si>
  <si>
    <t>Income:</t>
  </si>
  <si>
    <t>Allocations…</t>
  </si>
  <si>
    <t xml:space="preserve">     City- General Support</t>
  </si>
  <si>
    <t xml:space="preserve">     United Way</t>
  </si>
  <si>
    <t xml:space="preserve">     Federal-Title III-B</t>
  </si>
  <si>
    <t xml:space="preserve">     Federal-Title III-D</t>
  </si>
  <si>
    <t xml:space="preserve">     State</t>
  </si>
  <si>
    <t>Totals</t>
  </si>
  <si>
    <t>Self Generated…</t>
  </si>
  <si>
    <t>Contributions…</t>
  </si>
  <si>
    <t>Donations…</t>
  </si>
  <si>
    <t xml:space="preserve">     ADC Donations</t>
  </si>
  <si>
    <t xml:space="preserve">     Other Than Participants</t>
  </si>
  <si>
    <t xml:space="preserve">     Goodie Bag Donation</t>
  </si>
  <si>
    <t xml:space="preserve">     Special Purposes</t>
  </si>
  <si>
    <t xml:space="preserve">     Toward Food</t>
  </si>
  <si>
    <t xml:space="preserve">     Memorials</t>
  </si>
  <si>
    <t xml:space="preserve">     Giving Tree</t>
  </si>
  <si>
    <t xml:space="preserve">     Other</t>
  </si>
  <si>
    <t>Fees…</t>
  </si>
  <si>
    <t xml:space="preserve">     Adult Day Care</t>
  </si>
  <si>
    <t xml:space="preserve">     Options</t>
  </si>
  <si>
    <t xml:space="preserve">     Choices</t>
  </si>
  <si>
    <t xml:space="preserve">     Annual Membership Fees </t>
  </si>
  <si>
    <t xml:space="preserve">     Ceramics</t>
  </si>
  <si>
    <t xml:space="preserve">     Cokes &amp; Coffee</t>
  </si>
  <si>
    <t xml:space="preserve">     Copies</t>
  </si>
  <si>
    <t xml:space="preserve">     Dances: Ballrm/Line</t>
  </si>
  <si>
    <t xml:space="preserve">     Dances: Friday</t>
  </si>
  <si>
    <t xml:space="preserve">     Dances: Saturday</t>
  </si>
  <si>
    <t xml:space="preserve">     Dances: Other</t>
  </si>
  <si>
    <t xml:space="preserve">     Dances: Special</t>
  </si>
  <si>
    <t xml:space="preserve">     Lunches</t>
  </si>
  <si>
    <t xml:space="preserve">     Lunches for ADC</t>
  </si>
  <si>
    <t xml:space="preserve">     Snacks for Dances</t>
  </si>
  <si>
    <t xml:space="preserve">     Thrift Shop</t>
  </si>
  <si>
    <t xml:space="preserve">     Other Fees</t>
  </si>
  <si>
    <t xml:space="preserve">     Yard Sales</t>
  </si>
  <si>
    <t xml:space="preserve">     Trips</t>
  </si>
  <si>
    <t>Fundraisers…</t>
  </si>
  <si>
    <t xml:space="preserve">     ADC Fundraisers</t>
  </si>
  <si>
    <t xml:space="preserve">     All Bazaars</t>
  </si>
  <si>
    <t xml:space="preserve">     Other Fundraisers</t>
  </si>
  <si>
    <t xml:space="preserve">     Fundraising Goal</t>
  </si>
  <si>
    <t>Added Other Income...</t>
  </si>
  <si>
    <t xml:space="preserve">     Reserved Funds Prior Yr</t>
  </si>
  <si>
    <t xml:space="preserve">     Other Income</t>
  </si>
  <si>
    <t xml:space="preserve">     Newsletter Ads</t>
  </si>
  <si>
    <t xml:space="preserve">     Rental Income</t>
  </si>
  <si>
    <t>Total of Income</t>
  </si>
  <si>
    <t>Expenses:</t>
  </si>
  <si>
    <t>Automotive Costs…</t>
  </si>
  <si>
    <t xml:space="preserve">      Automobile Expense</t>
  </si>
  <si>
    <t xml:space="preserve">      Auto Insurance</t>
  </si>
  <si>
    <t xml:space="preserve">      Repairs:  Auto</t>
  </si>
  <si>
    <t>Capital Improvements…</t>
  </si>
  <si>
    <t>Chore Service…</t>
  </si>
  <si>
    <t>Communications:</t>
  </si>
  <si>
    <t xml:space="preserve">      Advertising/Marketing</t>
  </si>
  <si>
    <t xml:space="preserve">      Cable TV</t>
  </si>
  <si>
    <t xml:space="preserve">      Internet Home Page</t>
  </si>
  <si>
    <t xml:space="preserve">      Dues</t>
  </si>
  <si>
    <t xml:space="preserve">      Telephone</t>
  </si>
  <si>
    <t>Contractual Costs…</t>
  </si>
  <si>
    <t xml:space="preserve">      Janitorial</t>
  </si>
  <si>
    <t xml:space="preserve">      Lawn Care</t>
  </si>
  <si>
    <t>Dance Program Costs…</t>
  </si>
  <si>
    <t xml:space="preserve">     Band Expense</t>
  </si>
  <si>
    <t>Employee Expenses…</t>
  </si>
  <si>
    <t xml:space="preserve">     Payroll Expenses</t>
  </si>
  <si>
    <t xml:space="preserve">     Payroll Tax Match </t>
  </si>
  <si>
    <t xml:space="preserve">     Unemployment Insurance</t>
  </si>
  <si>
    <t xml:space="preserve">     Workmans Comp. Ins.</t>
  </si>
  <si>
    <t>Employee Benefits…</t>
  </si>
  <si>
    <t xml:space="preserve">     Dental Insurance</t>
  </si>
  <si>
    <t xml:space="preserve">     Medical Allowance </t>
  </si>
  <si>
    <t xml:space="preserve">     Retirement Benefits</t>
  </si>
  <si>
    <t xml:space="preserve">     Other Benefits</t>
  </si>
  <si>
    <t>Endowment Expense…</t>
  </si>
  <si>
    <t>Equipment Expenses…</t>
  </si>
  <si>
    <t>Food Program Costs…</t>
  </si>
  <si>
    <t xml:space="preserve">     Food Expense</t>
  </si>
  <si>
    <t xml:space="preserve">     Supplies:Goodie Bag </t>
  </si>
  <si>
    <t xml:space="preserve">     Supplies:Non Food Kit.</t>
  </si>
  <si>
    <t>Insurances…</t>
  </si>
  <si>
    <t xml:space="preserve">     Liability- Board</t>
  </si>
  <si>
    <t xml:space="preserve">     Liability - General</t>
  </si>
  <si>
    <t xml:space="preserve">     Liability- ADC</t>
  </si>
  <si>
    <t>Legal costs…</t>
  </si>
  <si>
    <t xml:space="preserve">     Audit</t>
  </si>
  <si>
    <t xml:space="preserve">     Bonding</t>
  </si>
  <si>
    <t xml:space="preserve">     Licenses and Permits</t>
  </si>
  <si>
    <t>Newsletter Costs…</t>
  </si>
  <si>
    <t xml:space="preserve">     Postage &amp; Delivery</t>
  </si>
  <si>
    <t xml:space="preserve">     Printing</t>
  </si>
  <si>
    <t>Occupancy costs…</t>
  </si>
  <si>
    <t xml:space="preserve">     Repairs: Building</t>
  </si>
  <si>
    <t xml:space="preserve">     Rep:Equip.or Comput.</t>
  </si>
  <si>
    <t xml:space="preserve">     Office Supplies</t>
  </si>
  <si>
    <t xml:space="preserve">            Copier Contracts</t>
  </si>
  <si>
    <t xml:space="preserve">     Other, Cleaning</t>
  </si>
  <si>
    <t xml:space="preserve">     Security System</t>
  </si>
  <si>
    <t xml:space="preserve">     Electric</t>
  </si>
  <si>
    <t xml:space="preserve">     Gas &amp; Water</t>
  </si>
  <si>
    <t xml:space="preserve">     Garbage Disposal</t>
  </si>
  <si>
    <t>Program Costs…</t>
  </si>
  <si>
    <t xml:space="preserve">     Supplies:  Ceramic</t>
  </si>
  <si>
    <t xml:space="preserve">     ADC Program Expense</t>
  </si>
  <si>
    <t xml:space="preserve">     ADC Lunches</t>
  </si>
  <si>
    <t xml:space="preserve">     Special Events Prog Exp</t>
  </si>
  <si>
    <t xml:space="preserve">     Marketing/Fundraising</t>
  </si>
  <si>
    <t xml:space="preserve">     Volunteers</t>
  </si>
  <si>
    <t xml:space="preserve">     General Prog Expense</t>
  </si>
  <si>
    <t xml:space="preserve">     Thrift Shop </t>
  </si>
  <si>
    <t xml:space="preserve">     Refunds-Transp.</t>
  </si>
  <si>
    <t>Training costs…</t>
  </si>
  <si>
    <t xml:space="preserve">     Travel</t>
  </si>
  <si>
    <t>Other Expense</t>
  </si>
  <si>
    <t xml:space="preserve">Income </t>
  </si>
  <si>
    <t>Expenses</t>
  </si>
  <si>
    <t>Income /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</si>
</sst>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42" fontId="0" fillId="0" borderId="0" xfId="0" applyNumberForma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/>
    <xf numFmtId="42" fontId="5" fillId="0" borderId="3" xfId="1" applyNumberFormat="1" applyFont="1" applyBorder="1" applyAlignment="1">
      <alignment horizontal="center"/>
    </xf>
    <xf numFmtId="42" fontId="3" fillId="0" borderId="4" xfId="1" applyNumberFormat="1" applyFont="1" applyBorder="1" applyAlignment="1">
      <alignment horizontal="center"/>
    </xf>
    <xf numFmtId="42" fontId="5" fillId="0" borderId="5" xfId="1" applyNumberFormat="1" applyFont="1" applyBorder="1" applyAlignment="1">
      <alignment horizontal="center"/>
    </xf>
    <xf numFmtId="0" fontId="2" fillId="0" borderId="6" xfId="0" applyFont="1" applyBorder="1"/>
    <xf numFmtId="42" fontId="5" fillId="0" borderId="7" xfId="1" applyNumberFormat="1" applyFont="1" applyBorder="1" applyAlignment="1">
      <alignment horizontal="center"/>
    </xf>
    <xf numFmtId="42" fontId="3" fillId="0" borderId="7" xfId="1" applyNumberFormat="1" applyFont="1" applyBorder="1" applyAlignment="1">
      <alignment horizontal="center"/>
    </xf>
    <xf numFmtId="42" fontId="5" fillId="0" borderId="8" xfId="1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2" fontId="5" fillId="0" borderId="9" xfId="1" applyNumberFormat="1" applyFont="1" applyBorder="1" applyAlignment="1">
      <alignment horizontal="center"/>
    </xf>
    <xf numFmtId="42" fontId="5" fillId="0" borderId="10" xfId="1" applyNumberFormat="1" applyFont="1" applyBorder="1" applyAlignment="1">
      <alignment horizontal="center"/>
    </xf>
    <xf numFmtId="42" fontId="3" fillId="0" borderId="10" xfId="1" applyNumberFormat="1" applyFont="1" applyBorder="1" applyAlignment="1">
      <alignment horizontal="center"/>
    </xf>
    <xf numFmtId="42" fontId="5" fillId="0" borderId="11" xfId="1" applyNumberFormat="1" applyFont="1" applyBorder="1" applyAlignment="1">
      <alignment horizontal="center"/>
    </xf>
    <xf numFmtId="0" fontId="7" fillId="2" borderId="12" xfId="0" applyFont="1" applyFill="1" applyBorder="1"/>
    <xf numFmtId="42" fontId="5" fillId="2" borderId="9" xfId="1" applyNumberFormat="1" applyFont="1" applyFill="1" applyBorder="1"/>
    <xf numFmtId="42" fontId="3" fillId="2" borderId="10" xfId="1" applyNumberFormat="1" applyFont="1" applyFill="1" applyBorder="1"/>
    <xf numFmtId="42" fontId="5" fillId="2" borderId="11" xfId="1" applyNumberFormat="1" applyFont="1" applyFill="1" applyBorder="1"/>
    <xf numFmtId="0" fontId="3" fillId="0" borderId="12" xfId="0" applyFont="1" applyBorder="1"/>
    <xf numFmtId="42" fontId="5" fillId="0" borderId="9" xfId="1" applyNumberFormat="1" applyFont="1" applyBorder="1"/>
    <xf numFmtId="42" fontId="3" fillId="0" borderId="9" xfId="1" applyNumberFormat="1" applyFont="1" applyBorder="1"/>
    <xf numFmtId="42" fontId="3" fillId="0" borderId="10" xfId="1" applyNumberFormat="1" applyFont="1" applyBorder="1"/>
    <xf numFmtId="42" fontId="5" fillId="0" borderId="11" xfId="1" applyNumberFormat="1" applyFont="1" applyBorder="1"/>
    <xf numFmtId="0" fontId="3" fillId="3" borderId="12" xfId="0" applyFont="1" applyFill="1" applyBorder="1" applyAlignment="1">
      <alignment horizontal="right"/>
    </xf>
    <xf numFmtId="42" fontId="5" fillId="0" borderId="13" xfId="1" applyNumberFormat="1" applyFont="1" applyBorder="1"/>
    <xf numFmtId="42" fontId="5" fillId="0" borderId="14" xfId="1" applyNumberFormat="1" applyFont="1" applyBorder="1"/>
    <xf numFmtId="42" fontId="3" fillId="0" borderId="14" xfId="1" applyNumberFormat="1" applyFont="1" applyBorder="1"/>
    <xf numFmtId="42" fontId="5" fillId="0" borderId="15" xfId="1" applyNumberFormat="1" applyFont="1" applyBorder="1"/>
    <xf numFmtId="42" fontId="5" fillId="2" borderId="10" xfId="1" applyNumberFormat="1" applyFont="1" applyFill="1" applyBorder="1"/>
    <xf numFmtId="42" fontId="5" fillId="2" borderId="7" xfId="1" applyNumberFormat="1" applyFont="1" applyFill="1" applyBorder="1"/>
    <xf numFmtId="42" fontId="5" fillId="2" borderId="16" xfId="1" applyNumberFormat="1" applyFont="1" applyFill="1" applyBorder="1"/>
    <xf numFmtId="42" fontId="3" fillId="2" borderId="16" xfId="1" applyNumberFormat="1" applyFont="1" applyFill="1" applyBorder="1"/>
    <xf numFmtId="42" fontId="5" fillId="2" borderId="8" xfId="1" applyNumberFormat="1" applyFont="1" applyFill="1" applyBorder="1"/>
    <xf numFmtId="42" fontId="3" fillId="0" borderId="3" xfId="1" applyNumberFormat="1" applyFont="1" applyBorder="1"/>
    <xf numFmtId="42" fontId="3" fillId="0" borderId="7" xfId="1" applyNumberFormat="1" applyFont="1" applyBorder="1"/>
    <xf numFmtId="42" fontId="3" fillId="0" borderId="13" xfId="1" applyNumberFormat="1" applyFont="1" applyBorder="1"/>
    <xf numFmtId="42" fontId="5" fillId="2" borderId="3" xfId="1" applyNumberFormat="1" applyFont="1" applyFill="1" applyBorder="1"/>
    <xf numFmtId="42" fontId="5" fillId="0" borderId="7" xfId="1" applyNumberFormat="1" applyFont="1" applyBorder="1"/>
    <xf numFmtId="42" fontId="5" fillId="0" borderId="16" xfId="1" applyNumberFormat="1" applyFont="1" applyBorder="1"/>
    <xf numFmtId="0" fontId="3" fillId="0" borderId="17" xfId="0" applyFont="1" applyBorder="1"/>
    <xf numFmtId="42" fontId="5" fillId="0" borderId="10" xfId="1" applyNumberFormat="1" applyFont="1" applyBorder="1"/>
    <xf numFmtId="0" fontId="8" fillId="3" borderId="12" xfId="0" applyFont="1" applyFill="1" applyBorder="1"/>
    <xf numFmtId="42" fontId="5" fillId="3" borderId="9" xfId="1" applyNumberFormat="1" applyFont="1" applyFill="1" applyBorder="1"/>
    <xf numFmtId="42" fontId="5" fillId="3" borderId="10" xfId="1" applyNumberFormat="1" applyFont="1" applyFill="1" applyBorder="1"/>
    <xf numFmtId="42" fontId="3" fillId="3" borderId="10" xfId="1" applyNumberFormat="1" applyFont="1" applyFill="1" applyBorder="1"/>
    <xf numFmtId="42" fontId="5" fillId="3" borderId="11" xfId="1" applyNumberFormat="1" applyFont="1" applyFill="1" applyBorder="1"/>
    <xf numFmtId="0" fontId="8" fillId="0" borderId="12" xfId="0" applyFont="1" applyBorder="1"/>
    <xf numFmtId="42" fontId="5" fillId="0" borderId="1" xfId="1" applyNumberFormat="1" applyFont="1" applyBorder="1"/>
    <xf numFmtId="42" fontId="3" fillId="0" borderId="1" xfId="1" applyNumberFormat="1" applyFont="1" applyBorder="1"/>
    <xf numFmtId="42" fontId="5" fillId="0" borderId="18" xfId="1" applyNumberFormat="1" applyFont="1" applyBorder="1" applyAlignment="1">
      <alignment horizontal="center"/>
    </xf>
    <xf numFmtId="42" fontId="5" fillId="0" borderId="19" xfId="1" applyNumberFormat="1" applyFont="1" applyBorder="1" applyAlignment="1">
      <alignment horizontal="center"/>
    </xf>
    <xf numFmtId="42" fontId="3" fillId="2" borderId="9" xfId="1" applyNumberFormat="1" applyFont="1" applyFill="1" applyBorder="1"/>
    <xf numFmtId="42" fontId="5" fillId="4" borderId="11" xfId="1" applyNumberFormat="1" applyFont="1" applyFill="1" applyBorder="1"/>
    <xf numFmtId="0" fontId="4" fillId="0" borderId="12" xfId="0" applyFont="1" applyBorder="1"/>
    <xf numFmtId="0" fontId="9" fillId="2" borderId="12" xfId="0" applyFont="1" applyFill="1" applyBorder="1"/>
    <xf numFmtId="42" fontId="5" fillId="0" borderId="8" xfId="1" applyNumberFormat="1" applyFont="1" applyBorder="1"/>
    <xf numFmtId="42" fontId="5" fillId="3" borderId="9" xfId="0" applyNumberFormat="1" applyFont="1" applyFill="1" applyBorder="1"/>
    <xf numFmtId="42" fontId="5" fillId="3" borderId="10" xfId="0" applyNumberFormat="1" applyFont="1" applyFill="1" applyBorder="1"/>
    <xf numFmtId="42" fontId="3" fillId="3" borderId="4" xfId="0" applyNumberFormat="1" applyFont="1" applyFill="1" applyBorder="1"/>
    <xf numFmtId="42" fontId="5" fillId="3" borderId="11" xfId="0" applyNumberFormat="1" applyFont="1" applyFill="1" applyBorder="1"/>
    <xf numFmtId="0" fontId="2" fillId="0" borderId="20" xfId="0" applyFont="1" applyBorder="1"/>
    <xf numFmtId="42" fontId="3" fillId="0" borderId="16" xfId="1" applyNumberFormat="1" applyFont="1" applyBorder="1" applyAlignment="1">
      <alignment horizontal="center"/>
    </xf>
    <xf numFmtId="0" fontId="5" fillId="5" borderId="17" xfId="0" applyFont="1" applyFill="1" applyBorder="1"/>
    <xf numFmtId="42" fontId="5" fillId="5" borderId="9" xfId="0" applyNumberFormat="1" applyFont="1" applyFill="1" applyBorder="1"/>
    <xf numFmtId="42" fontId="3" fillId="5" borderId="10" xfId="0" applyNumberFormat="1" applyFont="1" applyFill="1" applyBorder="1"/>
    <xf numFmtId="42" fontId="5" fillId="5" borderId="11" xfId="1" applyNumberFormat="1" applyFont="1" applyFill="1" applyBorder="1"/>
    <xf numFmtId="42" fontId="5" fillId="5" borderId="7" xfId="0" applyNumberFormat="1" applyFont="1" applyFill="1" applyBorder="1"/>
    <xf numFmtId="42" fontId="3" fillId="5" borderId="16" xfId="0" applyNumberFormat="1" applyFont="1" applyFill="1" applyBorder="1"/>
    <xf numFmtId="42" fontId="5" fillId="5" borderId="8" xfId="1" applyNumberFormat="1" applyFont="1" applyFill="1" applyBorder="1"/>
    <xf numFmtId="0" fontId="5" fillId="3" borderId="20" xfId="0" applyFont="1" applyFill="1" applyBorder="1"/>
    <xf numFmtId="42" fontId="5" fillId="3" borderId="13" xfId="0" applyNumberFormat="1" applyFont="1" applyFill="1" applyBorder="1"/>
    <xf numFmtId="42" fontId="3" fillId="3" borderId="14" xfId="0" applyNumberFormat="1" applyFont="1" applyFill="1" applyBorder="1"/>
    <xf numFmtId="42" fontId="5" fillId="3" borderId="15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20-2021%20Grant%20Submissions/2019-2020%20Grant%20Submissions/Possible%20Budget%202019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2019-2020"/>
      <sheetName val="Proposed 2019-2020 R1"/>
      <sheetName val="Proposed 2019-2020 R2"/>
      <sheetName val="3% COLA"/>
      <sheetName val="0% COLA"/>
      <sheetName val="ADC"/>
      <sheetName val="Nutrition"/>
      <sheetName val="General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>
        <row r="48">
          <cell r="E48">
            <v>418145.08319999999</v>
          </cell>
          <cell r="F48">
            <v>31105.778464799998</v>
          </cell>
          <cell r="G48">
            <v>2868.8726240000001</v>
          </cell>
          <cell r="H48">
            <v>5709.9838015999994</v>
          </cell>
          <cell r="I48">
            <v>3526.92</v>
          </cell>
          <cell r="J48">
            <v>7801.0344360000008</v>
          </cell>
          <cell r="K48">
            <v>7801.0344360000008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9E2AE-7D93-4C5E-B95E-521879931EB2}">
  <dimension ref="A1:F136"/>
  <sheetViews>
    <sheetView tabSelected="1" workbookViewId="0">
      <selection activeCell="I14" sqref="I14"/>
    </sheetView>
  </sheetViews>
  <sheetFormatPr defaultRowHeight="15" x14ac:dyDescent="0.25"/>
  <cols>
    <col min="1" max="1" width="28.140625" customWidth="1"/>
    <col min="2" max="2" width="13.85546875" bestFit="1" customWidth="1"/>
    <col min="3" max="3" width="12.28515625" hidden="1" customWidth="1"/>
    <col min="4" max="4" width="13.85546875" hidden="1" customWidth="1"/>
    <col min="5" max="5" width="13.85546875" bestFit="1" customWidth="1"/>
    <col min="6" max="6" width="14.140625" bestFit="1" customWidth="1"/>
  </cols>
  <sheetData>
    <row r="1" spans="1:6" ht="18" x14ac:dyDescent="0.25">
      <c r="A1" s="1" t="s">
        <v>0</v>
      </c>
      <c r="B1" s="2"/>
      <c r="C1" s="3"/>
      <c r="D1" s="2"/>
      <c r="E1" s="4"/>
      <c r="F1" s="4"/>
    </row>
    <row r="2" spans="1:6" ht="18.75" thickBot="1" x14ac:dyDescent="0.3">
      <c r="A2" s="5" t="s">
        <v>1</v>
      </c>
      <c r="B2" s="6"/>
      <c r="C2" s="6"/>
      <c r="D2" s="6"/>
      <c r="E2" s="6"/>
      <c r="F2" s="4"/>
    </row>
    <row r="3" spans="1:6" ht="18" x14ac:dyDescent="0.25">
      <c r="A3" s="7"/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</row>
    <row r="4" spans="1:6" ht="18.75" thickBot="1" x14ac:dyDescent="0.3">
      <c r="A4" s="11"/>
      <c r="B4" s="12" t="s">
        <v>7</v>
      </c>
      <c r="C4" s="12" t="s">
        <v>8</v>
      </c>
      <c r="D4" s="13" t="s">
        <v>7</v>
      </c>
      <c r="E4" s="12" t="s">
        <v>9</v>
      </c>
      <c r="F4" s="14" t="s">
        <v>10</v>
      </c>
    </row>
    <row r="5" spans="1:6" ht="18.75" thickBot="1" x14ac:dyDescent="0.3">
      <c r="A5" s="15" t="s">
        <v>11</v>
      </c>
      <c r="B5" s="16"/>
      <c r="C5" s="17"/>
      <c r="D5" s="18"/>
      <c r="E5" s="16"/>
      <c r="F5" s="19"/>
    </row>
    <row r="6" spans="1:6" ht="15.75" x14ac:dyDescent="0.25">
      <c r="A6" s="20" t="s">
        <v>12</v>
      </c>
      <c r="B6" s="21"/>
      <c r="C6" s="21"/>
      <c r="D6" s="22"/>
      <c r="E6" s="21"/>
      <c r="F6" s="23"/>
    </row>
    <row r="7" spans="1:6" ht="15.75" x14ac:dyDescent="0.25">
      <c r="A7" s="24" t="s">
        <v>13</v>
      </c>
      <c r="B7" s="25">
        <v>420000</v>
      </c>
      <c r="C7" s="26">
        <v>210000</v>
      </c>
      <c r="D7" s="27">
        <v>420000</v>
      </c>
      <c r="E7" s="25">
        <v>479500</v>
      </c>
      <c r="F7" s="28">
        <f>+E7-B7</f>
        <v>59500</v>
      </c>
    </row>
    <row r="8" spans="1:6" ht="15.75" x14ac:dyDescent="0.25">
      <c r="A8" s="24" t="s">
        <v>14</v>
      </c>
      <c r="B8" s="25">
        <v>50000</v>
      </c>
      <c r="C8" s="26">
        <v>16624.96</v>
      </c>
      <c r="D8" s="27">
        <f>+C8*2</f>
        <v>33249.919999999998</v>
      </c>
      <c r="E8" s="25">
        <v>35000</v>
      </c>
      <c r="F8" s="28">
        <f>+E8-B8</f>
        <v>-15000</v>
      </c>
    </row>
    <row r="9" spans="1:6" ht="15.75" x14ac:dyDescent="0.25">
      <c r="A9" s="24" t="s">
        <v>15</v>
      </c>
      <c r="B9" s="25">
        <v>20050</v>
      </c>
      <c r="C9" s="26">
        <v>10028</v>
      </c>
      <c r="D9" s="27">
        <f>+C9*2</f>
        <v>20056</v>
      </c>
      <c r="E9" s="25">
        <v>20050</v>
      </c>
      <c r="F9" s="28">
        <f>+E9-B9</f>
        <v>0</v>
      </c>
    </row>
    <row r="10" spans="1:6" ht="15.75" x14ac:dyDescent="0.25">
      <c r="A10" s="24" t="s">
        <v>16</v>
      </c>
      <c r="B10" s="25"/>
      <c r="C10" s="26">
        <v>0</v>
      </c>
      <c r="D10" s="27"/>
      <c r="E10" s="25"/>
      <c r="F10" s="28">
        <f>+E10-B10</f>
        <v>0</v>
      </c>
    </row>
    <row r="11" spans="1:6" ht="16.5" thickBot="1" x14ac:dyDescent="0.3">
      <c r="A11" s="24" t="s">
        <v>17</v>
      </c>
      <c r="B11" s="25">
        <v>12550</v>
      </c>
      <c r="C11" s="26">
        <v>6274</v>
      </c>
      <c r="D11" s="27">
        <f>+C11*2</f>
        <v>12548</v>
      </c>
      <c r="E11" s="25">
        <v>12550</v>
      </c>
      <c r="F11" s="28">
        <f>+E11-B11</f>
        <v>0</v>
      </c>
    </row>
    <row r="12" spans="1:6" ht="16.5" thickBot="1" x14ac:dyDescent="0.3">
      <c r="A12" s="29" t="s">
        <v>18</v>
      </c>
      <c r="B12" s="30">
        <f>SUM(B7:B11)</f>
        <v>502600</v>
      </c>
      <c r="C12" s="31">
        <f t="shared" ref="C12:F12" si="0">SUM(C7:C11)</f>
        <v>242926.96</v>
      </c>
      <c r="D12" s="32">
        <f t="shared" si="0"/>
        <v>485853.92</v>
      </c>
      <c r="E12" s="30">
        <f t="shared" si="0"/>
        <v>547100</v>
      </c>
      <c r="F12" s="33">
        <f t="shared" si="0"/>
        <v>44500</v>
      </c>
    </row>
    <row r="13" spans="1:6" ht="15.75" x14ac:dyDescent="0.25">
      <c r="A13" s="20" t="s">
        <v>19</v>
      </c>
      <c r="B13" s="21"/>
      <c r="C13" s="34"/>
      <c r="D13" s="22"/>
      <c r="E13" s="21"/>
      <c r="F13" s="23"/>
    </row>
    <row r="14" spans="1:6" ht="15.75" x14ac:dyDescent="0.25">
      <c r="A14" s="20" t="s">
        <v>20</v>
      </c>
      <c r="B14" s="21"/>
      <c r="C14" s="34"/>
      <c r="D14" s="22"/>
      <c r="E14" s="21"/>
      <c r="F14" s="23"/>
    </row>
    <row r="15" spans="1:6" ht="16.5" thickBot="1" x14ac:dyDescent="0.3">
      <c r="A15" s="20" t="s">
        <v>21</v>
      </c>
      <c r="B15" s="35"/>
      <c r="C15" s="36"/>
      <c r="D15" s="37"/>
      <c r="E15" s="35"/>
      <c r="F15" s="38"/>
    </row>
    <row r="16" spans="1:6" ht="15.75" x14ac:dyDescent="0.25">
      <c r="A16" s="24" t="s">
        <v>22</v>
      </c>
      <c r="B16" s="25"/>
      <c r="C16" s="39"/>
      <c r="D16" s="27"/>
      <c r="E16" s="25"/>
      <c r="F16" s="28"/>
    </row>
    <row r="17" spans="1:6" ht="15.75" x14ac:dyDescent="0.25">
      <c r="A17" s="24" t="s">
        <v>23</v>
      </c>
      <c r="B17" s="25"/>
      <c r="C17" s="26"/>
      <c r="D17" s="27"/>
      <c r="E17" s="25"/>
      <c r="F17" s="28">
        <f t="shared" ref="F17:F22" si="1">+E17-D17</f>
        <v>0</v>
      </c>
    </row>
    <row r="18" spans="1:6" ht="15.75" x14ac:dyDescent="0.25">
      <c r="A18" s="24" t="s">
        <v>24</v>
      </c>
      <c r="B18" s="25"/>
      <c r="C18" s="26"/>
      <c r="D18" s="27"/>
      <c r="E18" s="25"/>
      <c r="F18" s="28">
        <f t="shared" si="1"/>
        <v>0</v>
      </c>
    </row>
    <row r="19" spans="1:6" ht="15.75" x14ac:dyDescent="0.25">
      <c r="A19" s="24" t="s">
        <v>25</v>
      </c>
      <c r="B19" s="25"/>
      <c r="C19" s="26"/>
      <c r="D19" s="27"/>
      <c r="E19" s="25"/>
      <c r="F19" s="28">
        <f t="shared" si="1"/>
        <v>0</v>
      </c>
    </row>
    <row r="20" spans="1:6" ht="15.75" x14ac:dyDescent="0.25">
      <c r="A20" s="24" t="s">
        <v>26</v>
      </c>
      <c r="B20" s="25"/>
      <c r="C20" s="26"/>
      <c r="D20" s="27">
        <f>+C20*2</f>
        <v>0</v>
      </c>
      <c r="E20" s="25"/>
      <c r="F20" s="28">
        <f t="shared" si="1"/>
        <v>0</v>
      </c>
    </row>
    <row r="21" spans="1:6" ht="15.75" x14ac:dyDescent="0.25">
      <c r="A21" s="24" t="s">
        <v>27</v>
      </c>
      <c r="B21" s="25"/>
      <c r="C21" s="26"/>
      <c r="D21" s="27">
        <f>+C21*2</f>
        <v>0</v>
      </c>
      <c r="E21" s="25"/>
      <c r="F21" s="28">
        <f t="shared" si="1"/>
        <v>0</v>
      </c>
    </row>
    <row r="22" spans="1:6" ht="15.75" x14ac:dyDescent="0.25">
      <c r="A22" s="24" t="s">
        <v>28</v>
      </c>
      <c r="B22" s="25"/>
      <c r="C22" s="26"/>
      <c r="D22" s="27">
        <f>+C22*2</f>
        <v>0</v>
      </c>
      <c r="E22" s="25"/>
      <c r="F22" s="28">
        <f t="shared" si="1"/>
        <v>0</v>
      </c>
    </row>
    <row r="23" spans="1:6" ht="16.5" thickBot="1" x14ac:dyDescent="0.3">
      <c r="A23" s="24" t="s">
        <v>29</v>
      </c>
      <c r="B23" s="25"/>
      <c r="C23" s="40">
        <v>6849</v>
      </c>
      <c r="D23" s="27">
        <f>+C23*2</f>
        <v>13698</v>
      </c>
      <c r="E23" s="25"/>
      <c r="F23" s="28"/>
    </row>
    <row r="24" spans="1:6" ht="16.5" thickBot="1" x14ac:dyDescent="0.3">
      <c r="A24" s="29" t="s">
        <v>18</v>
      </c>
      <c r="B24" s="31">
        <v>10000</v>
      </c>
      <c r="C24" s="31">
        <f>SUM(C15:C23)</f>
        <v>6849</v>
      </c>
      <c r="D24" s="41">
        <f>+C24*2</f>
        <v>13698</v>
      </c>
      <c r="E24" s="31">
        <v>13000</v>
      </c>
      <c r="F24" s="33">
        <v>-10000</v>
      </c>
    </row>
    <row r="25" spans="1:6" ht="15.75" x14ac:dyDescent="0.25">
      <c r="A25" s="20" t="s">
        <v>30</v>
      </c>
      <c r="B25" s="21"/>
      <c r="C25" s="42"/>
      <c r="D25" s="22"/>
      <c r="E25" s="21"/>
      <c r="F25" s="23"/>
    </row>
    <row r="26" spans="1:6" ht="15.75" x14ac:dyDescent="0.25">
      <c r="A26" s="24" t="s">
        <v>31</v>
      </c>
      <c r="B26" s="25">
        <v>46240</v>
      </c>
      <c r="C26" s="26">
        <v>19708</v>
      </c>
      <c r="D26" s="27">
        <f>+C26*2</f>
        <v>39416</v>
      </c>
      <c r="E26" s="25">
        <v>49200</v>
      </c>
      <c r="F26" s="28">
        <f>+E26-B26</f>
        <v>2960</v>
      </c>
    </row>
    <row r="27" spans="1:6" ht="15.75" x14ac:dyDescent="0.25">
      <c r="A27" s="24" t="s">
        <v>32</v>
      </c>
      <c r="B27" s="25">
        <v>11128</v>
      </c>
      <c r="C27" s="26">
        <v>4919</v>
      </c>
      <c r="D27" s="27">
        <f t="shared" ref="D27:D44" si="2">+C27*2</f>
        <v>9838</v>
      </c>
      <c r="E27" s="25">
        <v>7200</v>
      </c>
      <c r="F27" s="28">
        <f t="shared" ref="F27:F44" si="3">+E27-B27</f>
        <v>-3928</v>
      </c>
    </row>
    <row r="28" spans="1:6" ht="15.75" x14ac:dyDescent="0.25">
      <c r="A28" s="24" t="s">
        <v>33</v>
      </c>
      <c r="B28" s="25">
        <v>15217</v>
      </c>
      <c r="C28" s="26">
        <v>2463</v>
      </c>
      <c r="D28" s="27">
        <f t="shared" si="2"/>
        <v>4926</v>
      </c>
      <c r="E28" s="25">
        <v>0</v>
      </c>
      <c r="F28" s="28">
        <f t="shared" si="3"/>
        <v>-15217</v>
      </c>
    </row>
    <row r="29" spans="1:6" ht="15.75" x14ac:dyDescent="0.25">
      <c r="A29" s="24" t="s">
        <v>34</v>
      </c>
      <c r="B29" s="25">
        <v>16000</v>
      </c>
      <c r="C29" s="26">
        <v>7382</v>
      </c>
      <c r="D29" s="27">
        <f t="shared" si="2"/>
        <v>14764</v>
      </c>
      <c r="E29" s="25">
        <v>16000</v>
      </c>
      <c r="F29" s="28">
        <f t="shared" si="3"/>
        <v>0</v>
      </c>
    </row>
    <row r="30" spans="1:6" ht="15.75" x14ac:dyDescent="0.25">
      <c r="A30" s="24" t="s">
        <v>35</v>
      </c>
      <c r="B30" s="25">
        <v>2000</v>
      </c>
      <c r="C30" s="26">
        <v>269</v>
      </c>
      <c r="D30" s="27">
        <f t="shared" si="2"/>
        <v>538</v>
      </c>
      <c r="E30" s="25">
        <v>2000</v>
      </c>
      <c r="F30" s="28">
        <f t="shared" si="3"/>
        <v>0</v>
      </c>
    </row>
    <row r="31" spans="1:6" ht="15.75" x14ac:dyDescent="0.25">
      <c r="A31" s="24" t="s">
        <v>36</v>
      </c>
      <c r="B31" s="25">
        <v>1000</v>
      </c>
      <c r="C31" s="26">
        <v>723</v>
      </c>
      <c r="D31" s="27">
        <f t="shared" si="2"/>
        <v>1446</v>
      </c>
      <c r="E31" s="25">
        <v>1500</v>
      </c>
      <c r="F31" s="28">
        <f t="shared" si="3"/>
        <v>500</v>
      </c>
    </row>
    <row r="32" spans="1:6" ht="15.75" x14ac:dyDescent="0.25">
      <c r="A32" s="24" t="s">
        <v>37</v>
      </c>
      <c r="B32" s="25">
        <v>100</v>
      </c>
      <c r="C32" s="26">
        <v>33</v>
      </c>
      <c r="D32" s="27">
        <f t="shared" si="2"/>
        <v>66</v>
      </c>
      <c r="E32" s="25">
        <v>100</v>
      </c>
      <c r="F32" s="28">
        <f t="shared" si="3"/>
        <v>0</v>
      </c>
    </row>
    <row r="33" spans="1:6" ht="15.75" x14ac:dyDescent="0.25">
      <c r="A33" s="24" t="s">
        <v>38</v>
      </c>
      <c r="B33" s="25">
        <v>1000</v>
      </c>
      <c r="C33" s="26"/>
      <c r="D33" s="27">
        <f t="shared" si="2"/>
        <v>0</v>
      </c>
      <c r="E33" s="25">
        <v>0</v>
      </c>
      <c r="F33" s="28">
        <f t="shared" si="3"/>
        <v>-1000</v>
      </c>
    </row>
    <row r="34" spans="1:6" ht="15.75" x14ac:dyDescent="0.25">
      <c r="A34" s="24" t="s">
        <v>39</v>
      </c>
      <c r="B34" s="25">
        <v>0</v>
      </c>
      <c r="C34" s="26"/>
      <c r="D34" s="27">
        <f t="shared" si="2"/>
        <v>0</v>
      </c>
      <c r="E34" s="25">
        <v>0</v>
      </c>
      <c r="F34" s="28">
        <f t="shared" si="3"/>
        <v>0</v>
      </c>
    </row>
    <row r="35" spans="1:6" ht="15.75" x14ac:dyDescent="0.25">
      <c r="A35" s="24" t="s">
        <v>40</v>
      </c>
      <c r="B35" s="25">
        <v>14000</v>
      </c>
      <c r="C35" s="26">
        <v>6004</v>
      </c>
      <c r="D35" s="27">
        <f t="shared" si="2"/>
        <v>12008</v>
      </c>
      <c r="E35" s="25">
        <v>13750</v>
      </c>
      <c r="F35" s="28">
        <f t="shared" si="3"/>
        <v>-250</v>
      </c>
    </row>
    <row r="36" spans="1:6" ht="15.75" x14ac:dyDescent="0.25">
      <c r="A36" s="24" t="s">
        <v>41</v>
      </c>
      <c r="B36" s="25">
        <v>0</v>
      </c>
      <c r="C36" s="26"/>
      <c r="D36" s="27">
        <f t="shared" si="2"/>
        <v>0</v>
      </c>
      <c r="E36" s="25">
        <v>0</v>
      </c>
      <c r="F36" s="28">
        <f t="shared" si="3"/>
        <v>0</v>
      </c>
    </row>
    <row r="37" spans="1:6" ht="15.75" x14ac:dyDescent="0.25">
      <c r="A37" s="24" t="s">
        <v>42</v>
      </c>
      <c r="B37" s="25">
        <v>1000</v>
      </c>
      <c r="C37" s="26">
        <v>735</v>
      </c>
      <c r="D37" s="27">
        <f t="shared" si="2"/>
        <v>1470</v>
      </c>
      <c r="E37" s="25">
        <v>1000</v>
      </c>
      <c r="F37" s="28">
        <f t="shared" si="3"/>
        <v>0</v>
      </c>
    </row>
    <row r="38" spans="1:6" ht="15.75" x14ac:dyDescent="0.25">
      <c r="A38" s="24" t="s">
        <v>43</v>
      </c>
      <c r="B38" s="25">
        <v>67000</v>
      </c>
      <c r="C38" s="26">
        <v>29640</v>
      </c>
      <c r="D38" s="27">
        <f t="shared" si="2"/>
        <v>59280</v>
      </c>
      <c r="E38" s="25">
        <v>58000</v>
      </c>
      <c r="F38" s="28">
        <f t="shared" si="3"/>
        <v>-9000</v>
      </c>
    </row>
    <row r="39" spans="1:6" ht="15.75" x14ac:dyDescent="0.25">
      <c r="A39" s="24" t="s">
        <v>44</v>
      </c>
      <c r="B39" s="25">
        <v>16560</v>
      </c>
      <c r="C39" s="26">
        <v>4785</v>
      </c>
      <c r="D39" s="27">
        <f t="shared" si="2"/>
        <v>9570</v>
      </c>
      <c r="E39" s="25">
        <v>9600</v>
      </c>
      <c r="F39" s="28">
        <f t="shared" si="3"/>
        <v>-6960</v>
      </c>
    </row>
    <row r="40" spans="1:6" ht="15.75" x14ac:dyDescent="0.25">
      <c r="A40" s="24" t="s">
        <v>45</v>
      </c>
      <c r="B40" s="25">
        <v>0</v>
      </c>
      <c r="C40" s="26"/>
      <c r="D40" s="27">
        <f t="shared" si="2"/>
        <v>0</v>
      </c>
      <c r="E40" s="25"/>
      <c r="F40" s="28">
        <f t="shared" si="3"/>
        <v>0</v>
      </c>
    </row>
    <row r="41" spans="1:6" ht="15.75" x14ac:dyDescent="0.25">
      <c r="A41" s="24" t="s">
        <v>46</v>
      </c>
      <c r="B41" s="25">
        <v>4000</v>
      </c>
      <c r="C41" s="26">
        <v>3871</v>
      </c>
      <c r="D41" s="27">
        <f t="shared" si="2"/>
        <v>7742</v>
      </c>
      <c r="E41" s="25">
        <v>15900</v>
      </c>
      <c r="F41" s="28">
        <f t="shared" si="3"/>
        <v>11900</v>
      </c>
    </row>
    <row r="42" spans="1:6" ht="15.75" x14ac:dyDescent="0.25">
      <c r="A42" s="24" t="s">
        <v>47</v>
      </c>
      <c r="B42" s="25">
        <v>200</v>
      </c>
      <c r="C42" s="26">
        <v>343</v>
      </c>
      <c r="D42" s="27">
        <f t="shared" si="2"/>
        <v>686</v>
      </c>
      <c r="E42" s="25">
        <v>1385</v>
      </c>
      <c r="F42" s="28">
        <f t="shared" si="3"/>
        <v>1185</v>
      </c>
    </row>
    <row r="43" spans="1:6" ht="15.75" x14ac:dyDescent="0.25">
      <c r="A43" s="24" t="s">
        <v>48</v>
      </c>
      <c r="B43" s="25">
        <v>1200</v>
      </c>
      <c r="C43" s="26">
        <v>478</v>
      </c>
      <c r="D43" s="27">
        <f t="shared" si="2"/>
        <v>956</v>
      </c>
      <c r="E43" s="25">
        <v>1000</v>
      </c>
      <c r="F43" s="28">
        <f t="shared" si="3"/>
        <v>-200</v>
      </c>
    </row>
    <row r="44" spans="1:6" ht="16.5" thickBot="1" x14ac:dyDescent="0.3">
      <c r="A44" s="24" t="s">
        <v>49</v>
      </c>
      <c r="B44" s="43">
        <v>4000</v>
      </c>
      <c r="C44" s="44">
        <v>-8.49</v>
      </c>
      <c r="D44" s="27">
        <f t="shared" si="2"/>
        <v>-16.98</v>
      </c>
      <c r="E44" s="43">
        <v>2000</v>
      </c>
      <c r="F44" s="28">
        <f t="shared" si="3"/>
        <v>-2000</v>
      </c>
    </row>
    <row r="45" spans="1:6" ht="16.5" thickBot="1" x14ac:dyDescent="0.3">
      <c r="A45" s="29" t="s">
        <v>18</v>
      </c>
      <c r="B45" s="30">
        <f>SUM(B26:B44)</f>
        <v>200645</v>
      </c>
      <c r="C45" s="31">
        <f t="shared" ref="C45:F45" si="4">SUM(C26:C44)</f>
        <v>81344.509999999995</v>
      </c>
      <c r="D45" s="32">
        <f t="shared" si="4"/>
        <v>162689.01999999999</v>
      </c>
      <c r="E45" s="30">
        <f t="shared" si="4"/>
        <v>178635</v>
      </c>
      <c r="F45" s="33">
        <f t="shared" si="4"/>
        <v>-22010</v>
      </c>
    </row>
    <row r="46" spans="1:6" ht="15.75" x14ac:dyDescent="0.25">
      <c r="A46" s="20" t="s">
        <v>50</v>
      </c>
      <c r="B46" s="21"/>
      <c r="C46" s="34"/>
      <c r="D46" s="22"/>
      <c r="E46" s="21"/>
      <c r="F46" s="23"/>
    </row>
    <row r="47" spans="1:6" ht="15.75" x14ac:dyDescent="0.25">
      <c r="A47" s="45" t="s">
        <v>51</v>
      </c>
      <c r="B47" s="25"/>
      <c r="C47" s="25"/>
      <c r="D47" s="27">
        <f>+C47*2</f>
        <v>0</v>
      </c>
      <c r="E47" s="25"/>
      <c r="F47" s="28">
        <f>+E47-D47</f>
        <v>0</v>
      </c>
    </row>
    <row r="48" spans="1:6" ht="15.75" x14ac:dyDescent="0.25">
      <c r="A48" s="45" t="s">
        <v>52</v>
      </c>
      <c r="B48" s="25"/>
      <c r="C48" s="25"/>
      <c r="D48" s="27">
        <f>+C48*2</f>
        <v>0</v>
      </c>
      <c r="E48" s="25"/>
      <c r="F48" s="28">
        <f>+E48-D48</f>
        <v>0</v>
      </c>
    </row>
    <row r="49" spans="1:6" ht="15.75" x14ac:dyDescent="0.25">
      <c r="A49" s="45" t="s">
        <v>53</v>
      </c>
      <c r="B49" s="25"/>
      <c r="C49" s="25"/>
      <c r="D49" s="27"/>
      <c r="E49" s="25"/>
      <c r="F49" s="28">
        <f>+E49-D49</f>
        <v>0</v>
      </c>
    </row>
    <row r="50" spans="1:6" ht="16.5" thickBot="1" x14ac:dyDescent="0.3">
      <c r="A50" s="45" t="s">
        <v>54</v>
      </c>
      <c r="B50" s="25">
        <v>26500</v>
      </c>
      <c r="C50" s="46">
        <v>2498</v>
      </c>
      <c r="D50" s="27"/>
      <c r="E50" s="25">
        <v>15000</v>
      </c>
      <c r="F50" s="28">
        <f>+E50-B50</f>
        <v>-11500</v>
      </c>
    </row>
    <row r="51" spans="1:6" ht="16.5" thickBot="1" x14ac:dyDescent="0.3">
      <c r="A51" s="29" t="s">
        <v>18</v>
      </c>
      <c r="B51" s="30">
        <f>SUM(B47:B50)</f>
        <v>26500</v>
      </c>
      <c r="C51" s="31">
        <f t="shared" ref="C51:F51" si="5">SUM(C47:C50)</f>
        <v>2498</v>
      </c>
      <c r="D51" s="32">
        <f>SUM(D47:D50)</f>
        <v>0</v>
      </c>
      <c r="E51" s="30">
        <f>SUM(E47:E50)</f>
        <v>15000</v>
      </c>
      <c r="F51" s="33">
        <f>SUM(F47:F50)</f>
        <v>-11500</v>
      </c>
    </row>
    <row r="52" spans="1:6" ht="15.75" x14ac:dyDescent="0.25">
      <c r="A52" s="20" t="s">
        <v>55</v>
      </c>
      <c r="B52" s="21"/>
      <c r="C52" s="42"/>
      <c r="D52" s="22"/>
      <c r="E52" s="21"/>
      <c r="F52" s="23"/>
    </row>
    <row r="53" spans="1:6" ht="15.75" x14ac:dyDescent="0.25">
      <c r="A53" s="24" t="s">
        <v>27</v>
      </c>
      <c r="B53" s="25">
        <v>0</v>
      </c>
      <c r="C53" s="26"/>
      <c r="D53" s="27">
        <f>+C53*2</f>
        <v>0</v>
      </c>
      <c r="E53" s="25">
        <v>0</v>
      </c>
      <c r="F53" s="28"/>
    </row>
    <row r="54" spans="1:6" ht="15.75" x14ac:dyDescent="0.25">
      <c r="A54" s="24" t="s">
        <v>56</v>
      </c>
      <c r="B54" s="25">
        <v>0</v>
      </c>
      <c r="C54" s="26"/>
      <c r="D54" s="27">
        <f>+C54*2</f>
        <v>0</v>
      </c>
      <c r="E54" s="25">
        <v>0</v>
      </c>
      <c r="F54" s="28">
        <f>+E54-D54</f>
        <v>0</v>
      </c>
    </row>
    <row r="55" spans="1:6" ht="15.75" x14ac:dyDescent="0.25">
      <c r="A55" s="24" t="s">
        <v>57</v>
      </c>
      <c r="B55" s="25">
        <v>0</v>
      </c>
      <c r="C55" s="26">
        <v>133</v>
      </c>
      <c r="D55" s="27">
        <f>+C55*2</f>
        <v>266</v>
      </c>
      <c r="E55" s="25">
        <v>0</v>
      </c>
      <c r="F55" s="28">
        <f>+E55-D55</f>
        <v>-266</v>
      </c>
    </row>
    <row r="56" spans="1:6" ht="15.75" x14ac:dyDescent="0.25">
      <c r="A56" s="24" t="s">
        <v>58</v>
      </c>
      <c r="B56" s="25">
        <v>0</v>
      </c>
      <c r="C56" s="26">
        <v>10</v>
      </c>
      <c r="D56" s="27">
        <f>+C56*2</f>
        <v>20</v>
      </c>
      <c r="E56" s="25">
        <v>0</v>
      </c>
      <c r="F56" s="28">
        <f>+E56-D56</f>
        <v>-20</v>
      </c>
    </row>
    <row r="57" spans="1:6" ht="16.5" thickBot="1" x14ac:dyDescent="0.3">
      <c r="A57" s="24" t="s">
        <v>59</v>
      </c>
      <c r="B57" s="43">
        <v>11500</v>
      </c>
      <c r="C57" s="40">
        <v>4883</v>
      </c>
      <c r="D57" s="27">
        <f>+C57*2</f>
        <v>9766</v>
      </c>
      <c r="E57" s="43">
        <v>10630</v>
      </c>
      <c r="F57" s="28">
        <f>+E57-B57</f>
        <v>-870</v>
      </c>
    </row>
    <row r="58" spans="1:6" ht="16.5" thickBot="1" x14ac:dyDescent="0.3">
      <c r="A58" s="29" t="s">
        <v>18</v>
      </c>
      <c r="B58" s="30">
        <f>SUM(B52:B57)</f>
        <v>11500</v>
      </c>
      <c r="C58" s="31">
        <f t="shared" ref="C58:F58" si="6">SUM(C52:C57)</f>
        <v>5026</v>
      </c>
      <c r="D58" s="32">
        <f>SUM(D52:D57)</f>
        <v>10052</v>
      </c>
      <c r="E58" s="30">
        <f>SUM(E52:E57)</f>
        <v>10630</v>
      </c>
      <c r="F58" s="33">
        <f>SUM(F52:F57)</f>
        <v>-1156</v>
      </c>
    </row>
    <row r="59" spans="1:6" ht="15.75" x14ac:dyDescent="0.25">
      <c r="A59" s="47" t="s">
        <v>60</v>
      </c>
      <c r="B59" s="48">
        <f>B12+B24+B45+B51+B58</f>
        <v>751245</v>
      </c>
      <c r="C59" s="49">
        <f t="shared" ref="C59:F59" si="7">C12+C24+C45+C51+C58</f>
        <v>338644.47</v>
      </c>
      <c r="D59" s="50">
        <f t="shared" si="7"/>
        <v>672292.94</v>
      </c>
      <c r="E59" s="48">
        <f t="shared" si="7"/>
        <v>764365</v>
      </c>
      <c r="F59" s="51">
        <f t="shared" si="7"/>
        <v>-166</v>
      </c>
    </row>
    <row r="60" spans="1:6" ht="16.5" thickBot="1" x14ac:dyDescent="0.3">
      <c r="A60" s="52"/>
      <c r="B60" s="53"/>
      <c r="C60" s="53"/>
      <c r="D60" s="54"/>
      <c r="E60" s="53"/>
      <c r="F60" s="53"/>
    </row>
    <row r="61" spans="1:6" ht="18" x14ac:dyDescent="0.25">
      <c r="A61" s="7"/>
      <c r="B61" s="8" t="s">
        <v>5</v>
      </c>
      <c r="C61" s="55" t="s">
        <v>3</v>
      </c>
      <c r="D61" s="9" t="s">
        <v>4</v>
      </c>
      <c r="E61" s="8" t="s">
        <v>5</v>
      </c>
      <c r="F61" s="10" t="s">
        <v>6</v>
      </c>
    </row>
    <row r="62" spans="1:6" ht="18.75" thickBot="1" x14ac:dyDescent="0.3">
      <c r="A62" s="11"/>
      <c r="B62" s="12" t="str">
        <f>+B4</f>
        <v>2018-2019</v>
      </c>
      <c r="C62" s="12" t="str">
        <f>+C4</f>
        <v>Jul-Dec</v>
      </c>
      <c r="D62" s="12" t="str">
        <f>+D4</f>
        <v>2018-2019</v>
      </c>
      <c r="E62" s="12" t="str">
        <f>+E4</f>
        <v>2019-2020</v>
      </c>
      <c r="F62" s="56" t="s">
        <v>10</v>
      </c>
    </row>
    <row r="63" spans="1:6" ht="18.75" thickBot="1" x14ac:dyDescent="0.3">
      <c r="A63" s="15" t="s">
        <v>61</v>
      </c>
      <c r="B63" s="8"/>
      <c r="C63" s="17"/>
      <c r="D63" s="18"/>
      <c r="E63" s="8"/>
      <c r="F63" s="19"/>
    </row>
    <row r="64" spans="1:6" ht="15.75" x14ac:dyDescent="0.25">
      <c r="A64" s="20" t="s">
        <v>62</v>
      </c>
      <c r="B64" s="21"/>
      <c r="C64" s="21"/>
      <c r="D64" s="22"/>
      <c r="E64" s="21"/>
      <c r="F64" s="23"/>
    </row>
    <row r="65" spans="1:6" ht="15.75" x14ac:dyDescent="0.25">
      <c r="A65" s="24" t="s">
        <v>63</v>
      </c>
      <c r="B65" s="25">
        <v>1000</v>
      </c>
      <c r="C65" s="26">
        <v>435</v>
      </c>
      <c r="D65" s="27">
        <f>+C65*2</f>
        <v>870</v>
      </c>
      <c r="E65" s="25">
        <v>1000</v>
      </c>
      <c r="F65" s="28">
        <f t="shared" ref="F65:F128" si="8">+E65-B65</f>
        <v>0</v>
      </c>
    </row>
    <row r="66" spans="1:6" ht="15.75" x14ac:dyDescent="0.25">
      <c r="A66" s="24" t="s">
        <v>64</v>
      </c>
      <c r="B66" s="25">
        <v>2410</v>
      </c>
      <c r="C66" s="26"/>
      <c r="D66" s="27">
        <f t="shared" ref="D66:D130" si="9">+C66*2</f>
        <v>0</v>
      </c>
      <c r="E66" s="25">
        <v>2700</v>
      </c>
      <c r="F66" s="28">
        <f t="shared" si="8"/>
        <v>290</v>
      </c>
    </row>
    <row r="67" spans="1:6" ht="15.75" x14ac:dyDescent="0.25">
      <c r="A67" s="24" t="s">
        <v>65</v>
      </c>
      <c r="B67" s="25">
        <v>1000</v>
      </c>
      <c r="C67" s="26">
        <v>429</v>
      </c>
      <c r="D67" s="27">
        <f t="shared" si="9"/>
        <v>858</v>
      </c>
      <c r="E67" s="25">
        <v>1000</v>
      </c>
      <c r="F67" s="28">
        <f t="shared" si="8"/>
        <v>0</v>
      </c>
    </row>
    <row r="68" spans="1:6" ht="15.75" x14ac:dyDescent="0.25">
      <c r="A68" s="20" t="s">
        <v>66</v>
      </c>
      <c r="B68" s="21"/>
      <c r="C68" s="57"/>
      <c r="D68" s="22">
        <f t="shared" si="9"/>
        <v>0</v>
      </c>
      <c r="E68" s="21"/>
      <c r="F68" s="58">
        <f t="shared" si="8"/>
        <v>0</v>
      </c>
    </row>
    <row r="69" spans="1:6" ht="15.75" x14ac:dyDescent="0.25">
      <c r="A69" s="20" t="s">
        <v>67</v>
      </c>
      <c r="B69" s="21"/>
      <c r="C69" s="21"/>
      <c r="D69" s="22">
        <f t="shared" si="9"/>
        <v>0</v>
      </c>
      <c r="E69" s="21"/>
      <c r="F69" s="23">
        <f t="shared" si="8"/>
        <v>0</v>
      </c>
    </row>
    <row r="70" spans="1:6" ht="15.75" x14ac:dyDescent="0.25">
      <c r="A70" s="20" t="s">
        <v>68</v>
      </c>
      <c r="B70" s="21"/>
      <c r="C70" s="21"/>
      <c r="D70" s="22">
        <f t="shared" si="9"/>
        <v>0</v>
      </c>
      <c r="E70" s="21"/>
      <c r="F70" s="23">
        <f t="shared" si="8"/>
        <v>0</v>
      </c>
    </row>
    <row r="71" spans="1:6" ht="15.75" x14ac:dyDescent="0.25">
      <c r="A71" s="24" t="s">
        <v>69</v>
      </c>
      <c r="B71" s="25">
        <v>0</v>
      </c>
      <c r="C71" s="26">
        <v>100</v>
      </c>
      <c r="D71" s="27">
        <f t="shared" si="9"/>
        <v>200</v>
      </c>
      <c r="E71" s="25">
        <v>2500</v>
      </c>
      <c r="F71" s="28">
        <f t="shared" si="8"/>
        <v>2500</v>
      </c>
    </row>
    <row r="72" spans="1:6" ht="15.75" x14ac:dyDescent="0.25">
      <c r="A72" s="24" t="s">
        <v>70</v>
      </c>
      <c r="B72" s="25">
        <v>1100</v>
      </c>
      <c r="C72" s="26">
        <v>548.94000000000005</v>
      </c>
      <c r="D72" s="27">
        <f t="shared" si="9"/>
        <v>1097.8800000000001</v>
      </c>
      <c r="E72" s="25">
        <v>1100</v>
      </c>
      <c r="F72" s="28">
        <f t="shared" si="8"/>
        <v>0</v>
      </c>
    </row>
    <row r="73" spans="1:6" ht="15.75" x14ac:dyDescent="0.25">
      <c r="A73" s="24" t="s">
        <v>71</v>
      </c>
      <c r="B73" s="25">
        <v>1200</v>
      </c>
      <c r="C73" s="26">
        <v>400</v>
      </c>
      <c r="D73" s="27">
        <f t="shared" si="9"/>
        <v>800</v>
      </c>
      <c r="E73" s="25">
        <v>1200</v>
      </c>
      <c r="F73" s="28">
        <f t="shared" si="8"/>
        <v>0</v>
      </c>
    </row>
    <row r="74" spans="1:6" ht="15.75" x14ac:dyDescent="0.25">
      <c r="A74" s="24" t="s">
        <v>72</v>
      </c>
      <c r="B74" s="25">
        <v>1000</v>
      </c>
      <c r="C74" s="26">
        <v>245</v>
      </c>
      <c r="D74" s="27">
        <f t="shared" si="9"/>
        <v>490</v>
      </c>
      <c r="E74" s="25">
        <v>1000</v>
      </c>
      <c r="F74" s="28">
        <f t="shared" si="8"/>
        <v>0</v>
      </c>
    </row>
    <row r="75" spans="1:6" ht="15.75" x14ac:dyDescent="0.25">
      <c r="A75" s="24" t="s">
        <v>73</v>
      </c>
      <c r="B75" s="25">
        <v>2500</v>
      </c>
      <c r="C75" s="25">
        <v>1126</v>
      </c>
      <c r="D75" s="27">
        <f t="shared" si="9"/>
        <v>2252</v>
      </c>
      <c r="E75" s="25">
        <v>2500</v>
      </c>
      <c r="F75" s="28">
        <f t="shared" si="8"/>
        <v>0</v>
      </c>
    </row>
    <row r="76" spans="1:6" ht="15.75" x14ac:dyDescent="0.25">
      <c r="A76" s="20" t="s">
        <v>74</v>
      </c>
      <c r="B76" s="21"/>
      <c r="C76" s="57"/>
      <c r="D76" s="22">
        <f t="shared" si="9"/>
        <v>0</v>
      </c>
      <c r="E76" s="21"/>
      <c r="F76" s="23">
        <f t="shared" si="8"/>
        <v>0</v>
      </c>
    </row>
    <row r="77" spans="1:6" ht="15.75" x14ac:dyDescent="0.25">
      <c r="A77" s="24" t="s">
        <v>75</v>
      </c>
      <c r="B77" s="25">
        <v>28800</v>
      </c>
      <c r="C77" s="26">
        <v>18800</v>
      </c>
      <c r="D77" s="27">
        <f t="shared" si="9"/>
        <v>37600</v>
      </c>
      <c r="E77" s="25">
        <v>38400</v>
      </c>
      <c r="F77" s="28">
        <f t="shared" si="8"/>
        <v>9600</v>
      </c>
    </row>
    <row r="78" spans="1:6" ht="15.75" x14ac:dyDescent="0.25">
      <c r="A78" s="24" t="s">
        <v>76</v>
      </c>
      <c r="B78" s="25">
        <v>1900</v>
      </c>
      <c r="C78" s="25">
        <v>775</v>
      </c>
      <c r="D78" s="27">
        <f t="shared" si="9"/>
        <v>1550</v>
      </c>
      <c r="E78" s="25">
        <v>1600</v>
      </c>
      <c r="F78" s="28">
        <f t="shared" si="8"/>
        <v>-300</v>
      </c>
    </row>
    <row r="79" spans="1:6" ht="15.75" x14ac:dyDescent="0.25">
      <c r="A79" s="20" t="s">
        <v>77</v>
      </c>
      <c r="B79" s="21"/>
      <c r="C79" s="57"/>
      <c r="D79" s="22">
        <f t="shared" si="9"/>
        <v>0</v>
      </c>
      <c r="E79" s="21"/>
      <c r="F79" s="23">
        <f t="shared" si="8"/>
        <v>0</v>
      </c>
    </row>
    <row r="80" spans="1:6" ht="15.75" x14ac:dyDescent="0.25">
      <c r="A80" s="24" t="s">
        <v>78</v>
      </c>
      <c r="B80" s="25">
        <v>11200</v>
      </c>
      <c r="C80" s="25">
        <v>5490</v>
      </c>
      <c r="D80" s="27">
        <f t="shared" si="9"/>
        <v>10980</v>
      </c>
      <c r="E80" s="25">
        <v>11000</v>
      </c>
      <c r="F80" s="28">
        <f t="shared" si="8"/>
        <v>-200</v>
      </c>
    </row>
    <row r="81" spans="1:6" ht="15.75" x14ac:dyDescent="0.25">
      <c r="A81" s="20" t="s">
        <v>79</v>
      </c>
      <c r="B81" s="21"/>
      <c r="C81" s="57"/>
      <c r="D81" s="22">
        <f t="shared" si="9"/>
        <v>0</v>
      </c>
      <c r="E81" s="21"/>
      <c r="F81" s="23">
        <f t="shared" si="8"/>
        <v>0</v>
      </c>
    </row>
    <row r="82" spans="1:6" ht="15.75" x14ac:dyDescent="0.25">
      <c r="A82" s="59" t="s">
        <v>80</v>
      </c>
      <c r="B82" s="25">
        <v>429729</v>
      </c>
      <c r="C82" s="26">
        <v>173656</v>
      </c>
      <c r="D82" s="27">
        <f t="shared" si="9"/>
        <v>347312</v>
      </c>
      <c r="E82" s="25">
        <f>+'[1]3% COLA'!E48</f>
        <v>418145.08319999999</v>
      </c>
      <c r="F82" s="28">
        <f t="shared" si="8"/>
        <v>-11583.916800000006</v>
      </c>
    </row>
    <row r="83" spans="1:6" ht="15.75" x14ac:dyDescent="0.25">
      <c r="A83" s="59" t="s">
        <v>81</v>
      </c>
      <c r="B83" s="25">
        <v>32397</v>
      </c>
      <c r="C83" s="26">
        <v>14902</v>
      </c>
      <c r="D83" s="27">
        <f t="shared" si="9"/>
        <v>29804</v>
      </c>
      <c r="E83" s="25">
        <f>+'[1]3% COLA'!F48</f>
        <v>31105.778464799998</v>
      </c>
      <c r="F83" s="28">
        <f t="shared" si="8"/>
        <v>-1291.2215352000021</v>
      </c>
    </row>
    <row r="84" spans="1:6" ht="15.75" x14ac:dyDescent="0.25">
      <c r="A84" s="59" t="s">
        <v>82</v>
      </c>
      <c r="B84" s="25">
        <v>3068</v>
      </c>
      <c r="C84" s="26">
        <v>71</v>
      </c>
      <c r="D84" s="27">
        <f t="shared" si="9"/>
        <v>142</v>
      </c>
      <c r="E84" s="25">
        <f>+'[1]3% COLA'!G48</f>
        <v>2868.8726240000001</v>
      </c>
      <c r="F84" s="28">
        <f t="shared" si="8"/>
        <v>-199.12737599999991</v>
      </c>
    </row>
    <row r="85" spans="1:6" ht="15.75" x14ac:dyDescent="0.25">
      <c r="A85" s="59" t="s">
        <v>83</v>
      </c>
      <c r="B85" s="25">
        <v>6142</v>
      </c>
      <c r="C85" s="26">
        <v>1332</v>
      </c>
      <c r="D85" s="27">
        <f t="shared" si="9"/>
        <v>2664</v>
      </c>
      <c r="E85" s="25">
        <f>+'[1]3% COLA'!H48</f>
        <v>5709.9838015999994</v>
      </c>
      <c r="F85" s="28">
        <f t="shared" si="8"/>
        <v>-432.01619840000058</v>
      </c>
    </row>
    <row r="86" spans="1:6" ht="15.75" x14ac:dyDescent="0.25">
      <c r="A86" s="20" t="s">
        <v>84</v>
      </c>
      <c r="B86" s="21"/>
      <c r="C86" s="57"/>
      <c r="D86" s="22">
        <f t="shared" si="9"/>
        <v>0</v>
      </c>
      <c r="E86" s="21"/>
      <c r="F86" s="23">
        <f t="shared" si="8"/>
        <v>0</v>
      </c>
    </row>
    <row r="87" spans="1:6" ht="15.75" x14ac:dyDescent="0.25">
      <c r="A87" s="24" t="s">
        <v>85</v>
      </c>
      <c r="B87" s="25">
        <v>3135</v>
      </c>
      <c r="C87" s="26">
        <v>1224</v>
      </c>
      <c r="D87" s="27">
        <f t="shared" si="9"/>
        <v>2448</v>
      </c>
      <c r="E87" s="25">
        <f>+'[1]3% COLA'!I48</f>
        <v>3526.92</v>
      </c>
      <c r="F87" s="28">
        <f t="shared" si="8"/>
        <v>391.92000000000007</v>
      </c>
    </row>
    <row r="88" spans="1:6" ht="15.75" x14ac:dyDescent="0.25">
      <c r="A88" s="24" t="s">
        <v>86</v>
      </c>
      <c r="B88" s="25">
        <v>7728</v>
      </c>
      <c r="C88" s="26">
        <v>3229</v>
      </c>
      <c r="D88" s="27">
        <f t="shared" si="9"/>
        <v>6458</v>
      </c>
      <c r="E88" s="25">
        <f>+'[1]3% COLA'!K48</f>
        <v>7801.0344360000008</v>
      </c>
      <c r="F88" s="28">
        <f t="shared" si="8"/>
        <v>73.034436000000824</v>
      </c>
    </row>
    <row r="89" spans="1:6" ht="15.75" x14ac:dyDescent="0.25">
      <c r="A89" s="24" t="s">
        <v>87</v>
      </c>
      <c r="B89" s="25">
        <v>7728</v>
      </c>
      <c r="C89" s="26">
        <v>3229</v>
      </c>
      <c r="D89" s="27">
        <f t="shared" si="9"/>
        <v>6458</v>
      </c>
      <c r="E89" s="25">
        <f>+'[1]3% COLA'!J48</f>
        <v>7801.0344360000008</v>
      </c>
      <c r="F89" s="28">
        <f t="shared" si="8"/>
        <v>73.034436000000824</v>
      </c>
    </row>
    <row r="90" spans="1:6" ht="15.75" x14ac:dyDescent="0.25">
      <c r="A90" s="24" t="s">
        <v>88</v>
      </c>
      <c r="B90" s="25">
        <v>1150</v>
      </c>
      <c r="C90" s="25">
        <v>425</v>
      </c>
      <c r="D90" s="27">
        <f t="shared" si="9"/>
        <v>850</v>
      </c>
      <c r="E90" s="25">
        <v>1150</v>
      </c>
      <c r="F90" s="28">
        <f t="shared" si="8"/>
        <v>0</v>
      </c>
    </row>
    <row r="91" spans="1:6" ht="15.75" x14ac:dyDescent="0.25">
      <c r="A91" s="20" t="s">
        <v>89</v>
      </c>
      <c r="B91" s="21"/>
      <c r="C91" s="57"/>
      <c r="D91" s="22">
        <f t="shared" si="9"/>
        <v>0</v>
      </c>
      <c r="E91" s="21"/>
      <c r="F91" s="23">
        <f t="shared" si="8"/>
        <v>0</v>
      </c>
    </row>
    <row r="92" spans="1:6" ht="15.75" x14ac:dyDescent="0.25">
      <c r="A92" s="20" t="s">
        <v>90</v>
      </c>
      <c r="B92" s="21">
        <v>2000</v>
      </c>
      <c r="C92" s="21">
        <v>1043</v>
      </c>
      <c r="D92" s="22">
        <f t="shared" si="9"/>
        <v>2086</v>
      </c>
      <c r="E92" s="21">
        <v>2000</v>
      </c>
      <c r="F92" s="23">
        <f t="shared" si="8"/>
        <v>0</v>
      </c>
    </row>
    <row r="93" spans="1:6" ht="15.75" x14ac:dyDescent="0.25">
      <c r="A93" s="20" t="s">
        <v>91</v>
      </c>
      <c r="B93" s="21"/>
      <c r="C93" s="57"/>
      <c r="D93" s="22">
        <f t="shared" si="9"/>
        <v>0</v>
      </c>
      <c r="E93" s="21"/>
      <c r="F93" s="23">
        <f t="shared" si="8"/>
        <v>0</v>
      </c>
    </row>
    <row r="94" spans="1:6" ht="15.75" x14ac:dyDescent="0.25">
      <c r="A94" s="24" t="s">
        <v>92</v>
      </c>
      <c r="B94" s="25">
        <v>46000</v>
      </c>
      <c r="C94" s="26">
        <v>23942</v>
      </c>
      <c r="D94" s="27">
        <f t="shared" si="9"/>
        <v>47884</v>
      </c>
      <c r="E94" s="25">
        <v>48000</v>
      </c>
      <c r="F94" s="28">
        <f t="shared" si="8"/>
        <v>2000</v>
      </c>
    </row>
    <row r="95" spans="1:6" ht="15.75" x14ac:dyDescent="0.25">
      <c r="A95" s="24" t="s">
        <v>93</v>
      </c>
      <c r="B95" s="25">
        <v>100</v>
      </c>
      <c r="C95" s="26">
        <v>0</v>
      </c>
      <c r="D95" s="27">
        <f t="shared" si="9"/>
        <v>0</v>
      </c>
      <c r="E95" s="25">
        <v>100</v>
      </c>
      <c r="F95" s="28">
        <f t="shared" si="8"/>
        <v>0</v>
      </c>
    </row>
    <row r="96" spans="1:6" ht="15.75" x14ac:dyDescent="0.25">
      <c r="A96" s="24" t="s">
        <v>94</v>
      </c>
      <c r="B96" s="25">
        <v>8500</v>
      </c>
      <c r="C96" s="25">
        <v>4090</v>
      </c>
      <c r="D96" s="27">
        <f t="shared" si="9"/>
        <v>8180</v>
      </c>
      <c r="E96" s="25">
        <v>8500</v>
      </c>
      <c r="F96" s="28">
        <f t="shared" si="8"/>
        <v>0</v>
      </c>
    </row>
    <row r="97" spans="1:6" ht="15.75" x14ac:dyDescent="0.25">
      <c r="A97" s="20" t="s">
        <v>95</v>
      </c>
      <c r="B97" s="21"/>
      <c r="C97" s="57"/>
      <c r="D97" s="22">
        <f t="shared" si="9"/>
        <v>0</v>
      </c>
      <c r="E97" s="21"/>
      <c r="F97" s="23">
        <f t="shared" si="8"/>
        <v>0</v>
      </c>
    </row>
    <row r="98" spans="1:6" ht="15.75" x14ac:dyDescent="0.25">
      <c r="A98" s="24" t="s">
        <v>96</v>
      </c>
      <c r="B98" s="25">
        <v>2650</v>
      </c>
      <c r="C98" s="26">
        <v>2710</v>
      </c>
      <c r="D98" s="27">
        <f t="shared" si="9"/>
        <v>5420</v>
      </c>
      <c r="E98" s="25">
        <v>2800</v>
      </c>
      <c r="F98" s="28">
        <f t="shared" si="8"/>
        <v>150</v>
      </c>
    </row>
    <row r="99" spans="1:6" ht="15.75" x14ac:dyDescent="0.25">
      <c r="A99" s="24" t="s">
        <v>97</v>
      </c>
      <c r="B99" s="25">
        <v>1539</v>
      </c>
      <c r="C99" s="26"/>
      <c r="D99" s="27">
        <f t="shared" si="9"/>
        <v>0</v>
      </c>
      <c r="E99" s="25">
        <v>2310</v>
      </c>
      <c r="F99" s="28">
        <f t="shared" si="8"/>
        <v>771</v>
      </c>
    </row>
    <row r="100" spans="1:6" ht="15.75" x14ac:dyDescent="0.25">
      <c r="A100" s="24" t="s">
        <v>98</v>
      </c>
      <c r="B100" s="25">
        <v>500</v>
      </c>
      <c r="C100" s="25"/>
      <c r="D100" s="27">
        <f t="shared" si="9"/>
        <v>0</v>
      </c>
      <c r="E100" s="25">
        <v>816</v>
      </c>
      <c r="F100" s="28">
        <f t="shared" si="8"/>
        <v>316</v>
      </c>
    </row>
    <row r="101" spans="1:6" ht="15.75" x14ac:dyDescent="0.25">
      <c r="A101" s="20" t="s">
        <v>99</v>
      </c>
      <c r="B101" s="21"/>
      <c r="C101" s="57"/>
      <c r="D101" s="22">
        <f t="shared" si="9"/>
        <v>0</v>
      </c>
      <c r="E101" s="21"/>
      <c r="F101" s="23">
        <f t="shared" si="8"/>
        <v>0</v>
      </c>
    </row>
    <row r="102" spans="1:6" ht="15.75" x14ac:dyDescent="0.25">
      <c r="A102" s="24" t="s">
        <v>100</v>
      </c>
      <c r="B102" s="25">
        <v>8000</v>
      </c>
      <c r="C102" s="26">
        <v>7950</v>
      </c>
      <c r="D102" s="27">
        <f t="shared" si="9"/>
        <v>15900</v>
      </c>
      <c r="E102" s="25">
        <v>8000</v>
      </c>
      <c r="F102" s="28">
        <f t="shared" si="8"/>
        <v>0</v>
      </c>
    </row>
    <row r="103" spans="1:6" ht="15.75" x14ac:dyDescent="0.25">
      <c r="A103" s="24" t="s">
        <v>101</v>
      </c>
      <c r="B103" s="25">
        <v>500</v>
      </c>
      <c r="C103" s="26">
        <v>0</v>
      </c>
      <c r="D103" s="27">
        <f t="shared" si="9"/>
        <v>0</v>
      </c>
      <c r="E103" s="25">
        <v>500</v>
      </c>
      <c r="F103" s="28">
        <f t="shared" si="8"/>
        <v>0</v>
      </c>
    </row>
    <row r="104" spans="1:6" ht="15.75" x14ac:dyDescent="0.25">
      <c r="A104" s="24" t="s">
        <v>102</v>
      </c>
      <c r="B104" s="25">
        <v>900</v>
      </c>
      <c r="C104" s="25">
        <v>513</v>
      </c>
      <c r="D104" s="27">
        <f t="shared" si="9"/>
        <v>1026</v>
      </c>
      <c r="E104" s="25">
        <v>900</v>
      </c>
      <c r="F104" s="28">
        <f t="shared" si="8"/>
        <v>0</v>
      </c>
    </row>
    <row r="105" spans="1:6" ht="15.75" x14ac:dyDescent="0.25">
      <c r="A105" s="20" t="s">
        <v>103</v>
      </c>
      <c r="B105" s="21"/>
      <c r="C105" s="57"/>
      <c r="D105" s="22">
        <f t="shared" si="9"/>
        <v>0</v>
      </c>
      <c r="E105" s="21"/>
      <c r="F105" s="23">
        <f t="shared" si="8"/>
        <v>0</v>
      </c>
    </row>
    <row r="106" spans="1:6" ht="15.75" x14ac:dyDescent="0.25">
      <c r="A106" s="24" t="s">
        <v>104</v>
      </c>
      <c r="B106" s="25">
        <v>1000</v>
      </c>
      <c r="C106" s="26">
        <v>254</v>
      </c>
      <c r="D106" s="27">
        <f t="shared" si="9"/>
        <v>508</v>
      </c>
      <c r="E106" s="25">
        <v>1000</v>
      </c>
      <c r="F106" s="28">
        <f t="shared" si="8"/>
        <v>0</v>
      </c>
    </row>
    <row r="107" spans="1:6" ht="15.75" x14ac:dyDescent="0.25">
      <c r="A107" s="24" t="s">
        <v>105</v>
      </c>
      <c r="B107" s="25">
        <v>850</v>
      </c>
      <c r="C107" s="25">
        <v>720</v>
      </c>
      <c r="D107" s="27">
        <f t="shared" si="9"/>
        <v>1440</v>
      </c>
      <c r="E107" s="25">
        <v>1000</v>
      </c>
      <c r="F107" s="28">
        <f t="shared" si="8"/>
        <v>150</v>
      </c>
    </row>
    <row r="108" spans="1:6" ht="15.75" x14ac:dyDescent="0.25">
      <c r="A108" s="20" t="s">
        <v>106</v>
      </c>
      <c r="B108" s="21"/>
      <c r="C108" s="57"/>
      <c r="D108" s="22">
        <f t="shared" si="9"/>
        <v>0</v>
      </c>
      <c r="E108" s="21"/>
      <c r="F108" s="23">
        <f t="shared" si="8"/>
        <v>0</v>
      </c>
    </row>
    <row r="109" spans="1:6" ht="15.75" x14ac:dyDescent="0.25">
      <c r="A109" s="24" t="s">
        <v>107</v>
      </c>
      <c r="B109" s="25">
        <v>9000</v>
      </c>
      <c r="C109" s="26">
        <v>3186</v>
      </c>
      <c r="D109" s="27">
        <f t="shared" si="9"/>
        <v>6372</v>
      </c>
      <c r="E109" s="25">
        <v>9000</v>
      </c>
      <c r="F109" s="28">
        <f t="shared" si="8"/>
        <v>0</v>
      </c>
    </row>
    <row r="110" spans="1:6" ht="15.75" x14ac:dyDescent="0.25">
      <c r="A110" s="24" t="s">
        <v>108</v>
      </c>
      <c r="B110" s="25">
        <v>5000</v>
      </c>
      <c r="C110" s="26">
        <v>5962</v>
      </c>
      <c r="D110" s="27">
        <f t="shared" si="9"/>
        <v>11924</v>
      </c>
      <c r="E110" s="25">
        <v>8000</v>
      </c>
      <c r="F110" s="28">
        <f t="shared" si="8"/>
        <v>3000</v>
      </c>
    </row>
    <row r="111" spans="1:6" ht="15.75" x14ac:dyDescent="0.25">
      <c r="A111" s="24" t="s">
        <v>109</v>
      </c>
      <c r="B111" s="25">
        <v>4000</v>
      </c>
      <c r="C111" s="26">
        <v>1332</v>
      </c>
      <c r="D111" s="27">
        <f t="shared" si="9"/>
        <v>2664</v>
      </c>
      <c r="E111" s="25">
        <v>4000</v>
      </c>
      <c r="F111" s="28">
        <f t="shared" si="8"/>
        <v>0</v>
      </c>
    </row>
    <row r="112" spans="1:6" ht="15.75" x14ac:dyDescent="0.25">
      <c r="A112" s="24" t="s">
        <v>110</v>
      </c>
      <c r="B112" s="25">
        <v>2160</v>
      </c>
      <c r="C112" s="26">
        <v>1150</v>
      </c>
      <c r="D112" s="27">
        <f t="shared" si="9"/>
        <v>2300</v>
      </c>
      <c r="E112" s="25">
        <v>2500</v>
      </c>
      <c r="F112" s="28">
        <f t="shared" si="8"/>
        <v>340</v>
      </c>
    </row>
    <row r="113" spans="1:6" ht="15.75" x14ac:dyDescent="0.25">
      <c r="A113" s="24" t="s">
        <v>111</v>
      </c>
      <c r="B113" s="25">
        <v>4000</v>
      </c>
      <c r="C113" s="26">
        <v>2819</v>
      </c>
      <c r="D113" s="27">
        <f t="shared" si="9"/>
        <v>5638</v>
      </c>
      <c r="E113" s="25">
        <v>5700</v>
      </c>
      <c r="F113" s="28">
        <f t="shared" si="8"/>
        <v>1700</v>
      </c>
    </row>
    <row r="114" spans="1:6" ht="15.75" x14ac:dyDescent="0.25">
      <c r="A114" s="24" t="s">
        <v>112</v>
      </c>
      <c r="B114" s="25">
        <v>2500</v>
      </c>
      <c r="C114" s="26">
        <v>905</v>
      </c>
      <c r="D114" s="27">
        <f t="shared" si="9"/>
        <v>1810</v>
      </c>
      <c r="E114" s="25">
        <v>3000</v>
      </c>
      <c r="F114" s="28">
        <f t="shared" si="8"/>
        <v>500</v>
      </c>
    </row>
    <row r="115" spans="1:6" ht="15.75" x14ac:dyDescent="0.25">
      <c r="A115" s="24" t="s">
        <v>113</v>
      </c>
      <c r="B115" s="25">
        <v>55000</v>
      </c>
      <c r="C115" s="26">
        <v>23438</v>
      </c>
      <c r="D115" s="27">
        <f t="shared" si="9"/>
        <v>46876</v>
      </c>
      <c r="E115" s="25">
        <v>55000</v>
      </c>
      <c r="F115" s="28">
        <f t="shared" si="8"/>
        <v>0</v>
      </c>
    </row>
    <row r="116" spans="1:6" ht="15.75" x14ac:dyDescent="0.25">
      <c r="A116" s="24" t="s">
        <v>114</v>
      </c>
      <c r="B116" s="25">
        <v>15000</v>
      </c>
      <c r="C116" s="25">
        <v>3779</v>
      </c>
      <c r="D116" s="27">
        <f t="shared" si="9"/>
        <v>7558</v>
      </c>
      <c r="E116" s="25">
        <v>15000</v>
      </c>
      <c r="F116" s="28">
        <f t="shared" si="8"/>
        <v>0</v>
      </c>
    </row>
    <row r="117" spans="1:6" ht="15.75" x14ac:dyDescent="0.25">
      <c r="A117" s="24" t="s">
        <v>115</v>
      </c>
      <c r="B117" s="25">
        <v>0</v>
      </c>
      <c r="C117" s="25"/>
      <c r="D117" s="27"/>
      <c r="E117" s="25">
        <v>2500</v>
      </c>
      <c r="F117" s="28">
        <f t="shared" si="8"/>
        <v>2500</v>
      </c>
    </row>
    <row r="118" spans="1:6" ht="15.75" x14ac:dyDescent="0.25">
      <c r="A118" s="20" t="s">
        <v>116</v>
      </c>
      <c r="B118" s="21"/>
      <c r="C118" s="57"/>
      <c r="D118" s="22">
        <f t="shared" si="9"/>
        <v>0</v>
      </c>
      <c r="E118" s="21"/>
      <c r="F118" s="23"/>
    </row>
    <row r="119" spans="1:6" ht="15.75" x14ac:dyDescent="0.25">
      <c r="A119" s="24" t="s">
        <v>117</v>
      </c>
      <c r="B119" s="25">
        <v>1000</v>
      </c>
      <c r="C119" s="26">
        <v>428</v>
      </c>
      <c r="D119" s="27">
        <f t="shared" si="9"/>
        <v>856</v>
      </c>
      <c r="E119" s="25">
        <v>1000</v>
      </c>
      <c r="F119" s="28">
        <f t="shared" si="8"/>
        <v>0</v>
      </c>
    </row>
    <row r="120" spans="1:6" ht="15.75" x14ac:dyDescent="0.25">
      <c r="A120" s="24" t="s">
        <v>118</v>
      </c>
      <c r="B120" s="25">
        <v>4000</v>
      </c>
      <c r="C120" s="26">
        <v>740</v>
      </c>
      <c r="D120" s="27">
        <f t="shared" si="9"/>
        <v>1480</v>
      </c>
      <c r="E120" s="25">
        <v>1500</v>
      </c>
      <c r="F120" s="28">
        <f t="shared" si="8"/>
        <v>-2500</v>
      </c>
    </row>
    <row r="121" spans="1:6" ht="15.75" x14ac:dyDescent="0.25">
      <c r="A121" s="24" t="s">
        <v>119</v>
      </c>
      <c r="B121" s="25">
        <v>21360</v>
      </c>
      <c r="C121" s="26">
        <v>5993</v>
      </c>
      <c r="D121" s="27">
        <f t="shared" si="9"/>
        <v>11986</v>
      </c>
      <c r="E121" s="25">
        <v>12480</v>
      </c>
      <c r="F121" s="28">
        <f t="shared" si="8"/>
        <v>-8880</v>
      </c>
    </row>
    <row r="122" spans="1:6" ht="15.75" x14ac:dyDescent="0.25">
      <c r="A122" s="24" t="s">
        <v>120</v>
      </c>
      <c r="B122" s="25"/>
      <c r="C122" s="26">
        <v>1538</v>
      </c>
      <c r="D122" s="27">
        <f t="shared" si="9"/>
        <v>3076</v>
      </c>
      <c r="E122" s="25">
        <v>3000</v>
      </c>
      <c r="F122" s="28">
        <f t="shared" si="8"/>
        <v>3000</v>
      </c>
    </row>
    <row r="123" spans="1:6" ht="15.75" x14ac:dyDescent="0.25">
      <c r="A123" s="24" t="s">
        <v>121</v>
      </c>
      <c r="B123" s="25">
        <v>1700</v>
      </c>
      <c r="C123" s="26"/>
      <c r="D123" s="27">
        <f t="shared" si="9"/>
        <v>0</v>
      </c>
      <c r="E123" s="25">
        <v>2120</v>
      </c>
      <c r="F123" s="28">
        <f t="shared" si="8"/>
        <v>420</v>
      </c>
    </row>
    <row r="124" spans="1:6" ht="15.75" x14ac:dyDescent="0.25">
      <c r="A124" s="24" t="s">
        <v>122</v>
      </c>
      <c r="B124" s="25">
        <v>2800</v>
      </c>
      <c r="C124" s="26">
        <v>386</v>
      </c>
      <c r="D124" s="27">
        <f t="shared" si="9"/>
        <v>772</v>
      </c>
      <c r="E124" s="25">
        <v>4200</v>
      </c>
      <c r="F124" s="28">
        <f t="shared" si="8"/>
        <v>1400</v>
      </c>
    </row>
    <row r="125" spans="1:6" ht="15.75" x14ac:dyDescent="0.25">
      <c r="A125" s="24" t="s">
        <v>123</v>
      </c>
      <c r="B125" s="25">
        <v>3000</v>
      </c>
      <c r="C125" s="26">
        <v>150</v>
      </c>
      <c r="D125" s="27">
        <f t="shared" si="9"/>
        <v>300</v>
      </c>
      <c r="E125" s="25">
        <v>3000</v>
      </c>
      <c r="F125" s="28">
        <f t="shared" si="8"/>
        <v>0</v>
      </c>
    </row>
    <row r="126" spans="1:6" ht="15.75" x14ac:dyDescent="0.25">
      <c r="A126" s="24" t="s">
        <v>124</v>
      </c>
      <c r="B126" s="25"/>
      <c r="C126" s="25">
        <v>2869</v>
      </c>
      <c r="D126" s="27">
        <f t="shared" si="9"/>
        <v>5738</v>
      </c>
      <c r="E126" s="25">
        <v>11330</v>
      </c>
      <c r="F126" s="28">
        <f t="shared" si="8"/>
        <v>11330</v>
      </c>
    </row>
    <row r="127" spans="1:6" ht="15.75" x14ac:dyDescent="0.25">
      <c r="A127" s="24" t="s">
        <v>125</v>
      </c>
      <c r="B127" s="25">
        <v>2000</v>
      </c>
      <c r="C127" s="26">
        <v>1672</v>
      </c>
      <c r="D127" s="27">
        <f t="shared" si="9"/>
        <v>3344</v>
      </c>
      <c r="E127" s="25">
        <v>0</v>
      </c>
      <c r="F127" s="28">
        <f t="shared" si="8"/>
        <v>-2000</v>
      </c>
    </row>
    <row r="128" spans="1:6" ht="15.75" x14ac:dyDescent="0.25">
      <c r="A128" s="20" t="s">
        <v>126</v>
      </c>
      <c r="B128" s="21"/>
      <c r="C128" s="57"/>
      <c r="D128" s="22">
        <f t="shared" si="9"/>
        <v>0</v>
      </c>
      <c r="E128" s="21"/>
      <c r="F128" s="23">
        <f t="shared" si="8"/>
        <v>0</v>
      </c>
    </row>
    <row r="129" spans="1:6" ht="15.75" x14ac:dyDescent="0.25">
      <c r="A129" s="24" t="s">
        <v>127</v>
      </c>
      <c r="B129" s="25">
        <v>3000</v>
      </c>
      <c r="C129" s="26">
        <v>184</v>
      </c>
      <c r="D129" s="27">
        <f t="shared" si="9"/>
        <v>368</v>
      </c>
      <c r="E129" s="25">
        <v>3000</v>
      </c>
      <c r="F129" s="28">
        <f>+E129-B129</f>
        <v>0</v>
      </c>
    </row>
    <row r="130" spans="1:6" ht="16.5" thickBot="1" x14ac:dyDescent="0.3">
      <c r="A130" s="60" t="s">
        <v>128</v>
      </c>
      <c r="B130" s="43"/>
      <c r="C130" s="40">
        <v>402</v>
      </c>
      <c r="D130" s="27">
        <f t="shared" si="9"/>
        <v>804</v>
      </c>
      <c r="E130" s="43"/>
      <c r="F130" s="61">
        <f>+E130-B130</f>
        <v>0</v>
      </c>
    </row>
    <row r="131" spans="1:6" ht="16.5" thickBot="1" x14ac:dyDescent="0.3">
      <c r="A131" s="29" t="s">
        <v>18</v>
      </c>
      <c r="B131" s="62">
        <f t="shared" ref="B131:F131" si="10">SUM(B65:B130)</f>
        <v>751246</v>
      </c>
      <c r="C131" s="63">
        <f t="shared" si="10"/>
        <v>324571.94</v>
      </c>
      <c r="D131" s="64">
        <f t="shared" si="10"/>
        <v>649143.88</v>
      </c>
      <c r="E131" s="62">
        <f t="shared" si="10"/>
        <v>764364.70696240012</v>
      </c>
      <c r="F131" s="65">
        <f t="shared" si="10"/>
        <v>13118.706962399992</v>
      </c>
    </row>
    <row r="132" spans="1:6" ht="18" x14ac:dyDescent="0.25">
      <c r="A132" s="7"/>
      <c r="B132" s="8" t="s">
        <v>5</v>
      </c>
      <c r="C132" s="8" t="s">
        <v>3</v>
      </c>
      <c r="D132" s="9" t="s">
        <v>4</v>
      </c>
      <c r="E132" s="8" t="s">
        <v>5</v>
      </c>
      <c r="F132" s="10" t="s">
        <v>6</v>
      </c>
    </row>
    <row r="133" spans="1:6" ht="18.75" thickBot="1" x14ac:dyDescent="0.3">
      <c r="A133" s="66"/>
      <c r="B133" s="12" t="str">
        <f>+B4</f>
        <v>2018-2019</v>
      </c>
      <c r="C133" s="13" t="str">
        <f>+C4</f>
        <v>Jul-Dec</v>
      </c>
      <c r="D133" s="67" t="str">
        <f>+D4</f>
        <v>2018-2019</v>
      </c>
      <c r="E133" s="12" t="str">
        <f>+E4</f>
        <v>2019-2020</v>
      </c>
      <c r="F133" s="14" t="s">
        <v>10</v>
      </c>
    </row>
    <row r="134" spans="1:6" ht="15.75" x14ac:dyDescent="0.25">
      <c r="A134" s="68" t="s">
        <v>129</v>
      </c>
      <c r="B134" s="69">
        <f>B59</f>
        <v>751245</v>
      </c>
      <c r="C134" s="69">
        <f>C59</f>
        <v>338644.47</v>
      </c>
      <c r="D134" s="70">
        <f>D59</f>
        <v>672292.94</v>
      </c>
      <c r="E134" s="69">
        <f>E59</f>
        <v>764365</v>
      </c>
      <c r="F134" s="71">
        <f>+E134-B134</f>
        <v>13120</v>
      </c>
    </row>
    <row r="135" spans="1:6" ht="16.5" thickBot="1" x14ac:dyDescent="0.3">
      <c r="A135" s="68" t="s">
        <v>130</v>
      </c>
      <c r="B135" s="72">
        <f>B131</f>
        <v>751246</v>
      </c>
      <c r="C135" s="72">
        <f>C131</f>
        <v>324571.94</v>
      </c>
      <c r="D135" s="73">
        <f>D131</f>
        <v>649143.88</v>
      </c>
      <c r="E135" s="72">
        <f>E131</f>
        <v>764364.70696240012</v>
      </c>
      <c r="F135" s="74">
        <f>+E135-B135</f>
        <v>13118.706962400116</v>
      </c>
    </row>
    <row r="136" spans="1:6" ht="16.5" thickBot="1" x14ac:dyDescent="0.3">
      <c r="A136" s="75" t="s">
        <v>131</v>
      </c>
      <c r="B136" s="76">
        <f>+B134-B135</f>
        <v>-1</v>
      </c>
      <c r="C136" s="76">
        <f>+C134-C135</f>
        <v>14072.52999999997</v>
      </c>
      <c r="D136" s="77">
        <f t="shared" ref="D136:F136" si="11">+D134-D135</f>
        <v>23149.059999999939</v>
      </c>
      <c r="E136" s="76">
        <f t="shared" si="11"/>
        <v>0.2930375998839736</v>
      </c>
      <c r="F136" s="78">
        <f t="shared" si="11"/>
        <v>1.2930375998839736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2020-03-27T19:06:01Z</dcterms:created>
  <dcterms:modified xsi:type="dcterms:W3CDTF">2020-03-27T19:07:02Z</dcterms:modified>
</cp:coreProperties>
</file>