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im\Desktop\FINANCIALS\2020\2020 BUDGET\"/>
    </mc:Choice>
  </mc:AlternateContent>
  <xr:revisionPtr revIDLastSave="0" documentId="13_ncr:1_{A02B1DAA-9DD3-489A-964A-CAA13CABA3AB}" xr6:coauthVersionLast="45" xr6:coauthVersionMax="45" xr10:uidLastSave="{00000000-0000-0000-0000-000000000000}"/>
  <bookViews>
    <workbookView xWindow="-120" yWindow="-120" windowWidth="20730" windowHeight="11160" xr2:uid="{171E2A58-010B-4DAF-84DC-0548346FDDA3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M56" i="1"/>
  <c r="J56" i="1"/>
  <c r="I56" i="1"/>
  <c r="H56" i="1"/>
  <c r="G56" i="1"/>
  <c r="F56" i="1"/>
  <c r="E56" i="1"/>
  <c r="D56" i="1"/>
  <c r="C56" i="1"/>
  <c r="B56" i="1"/>
  <c r="K56" i="1" s="1"/>
  <c r="L56" i="1" s="1"/>
  <c r="N56" i="1" s="1"/>
  <c r="M55" i="1"/>
  <c r="J55" i="1"/>
  <c r="I55" i="1"/>
  <c r="H55" i="1"/>
  <c r="G55" i="1"/>
  <c r="F55" i="1"/>
  <c r="E55" i="1"/>
  <c r="D55" i="1"/>
  <c r="C55" i="1"/>
  <c r="B55" i="1"/>
  <c r="M54" i="1"/>
  <c r="J54" i="1"/>
  <c r="I54" i="1"/>
  <c r="H54" i="1"/>
  <c r="G54" i="1"/>
  <c r="F54" i="1"/>
  <c r="E54" i="1"/>
  <c r="D54" i="1"/>
  <c r="C54" i="1"/>
  <c r="B54" i="1"/>
  <c r="K54" i="1" s="1"/>
  <c r="L54" i="1" s="1"/>
  <c r="N54" i="1" s="1"/>
  <c r="M53" i="1"/>
  <c r="J53" i="1"/>
  <c r="I53" i="1"/>
  <c r="H53" i="1"/>
  <c r="G53" i="1"/>
  <c r="F53" i="1"/>
  <c r="E53" i="1"/>
  <c r="D53" i="1"/>
  <c r="C53" i="1"/>
  <c r="B53" i="1"/>
  <c r="M52" i="1"/>
  <c r="J52" i="1"/>
  <c r="I52" i="1"/>
  <c r="H52" i="1"/>
  <c r="G52" i="1"/>
  <c r="F52" i="1"/>
  <c r="E52" i="1"/>
  <c r="D52" i="1"/>
  <c r="C52" i="1"/>
  <c r="B52" i="1"/>
  <c r="M51" i="1"/>
  <c r="J51" i="1"/>
  <c r="I51" i="1"/>
  <c r="H51" i="1"/>
  <c r="G51" i="1"/>
  <c r="F51" i="1"/>
  <c r="E51" i="1"/>
  <c r="D51" i="1"/>
  <c r="C51" i="1"/>
  <c r="B51" i="1"/>
  <c r="K51" i="1" s="1"/>
  <c r="L51" i="1" s="1"/>
  <c r="N51" i="1" s="1"/>
  <c r="M50" i="1"/>
  <c r="J50" i="1"/>
  <c r="I50" i="1"/>
  <c r="H50" i="1"/>
  <c r="G50" i="1"/>
  <c r="F50" i="1"/>
  <c r="E50" i="1"/>
  <c r="D50" i="1"/>
  <c r="C50" i="1"/>
  <c r="B50" i="1"/>
  <c r="M49" i="1"/>
  <c r="J49" i="1"/>
  <c r="I49" i="1"/>
  <c r="H49" i="1"/>
  <c r="G49" i="1"/>
  <c r="F49" i="1"/>
  <c r="E49" i="1"/>
  <c r="D49" i="1"/>
  <c r="C49" i="1"/>
  <c r="B49" i="1"/>
  <c r="M48" i="1"/>
  <c r="J48" i="1"/>
  <c r="I48" i="1"/>
  <c r="H48" i="1"/>
  <c r="G48" i="1"/>
  <c r="F48" i="1"/>
  <c r="E48" i="1"/>
  <c r="D48" i="1"/>
  <c r="C48" i="1"/>
  <c r="B48" i="1"/>
  <c r="K48" i="1" s="1"/>
  <c r="L48" i="1" s="1"/>
  <c r="N48" i="1" s="1"/>
  <c r="M47" i="1"/>
  <c r="J47" i="1"/>
  <c r="I47" i="1"/>
  <c r="H47" i="1"/>
  <c r="G47" i="1"/>
  <c r="F47" i="1"/>
  <c r="E47" i="1"/>
  <c r="D47" i="1"/>
  <c r="C47" i="1"/>
  <c r="B47" i="1"/>
  <c r="M46" i="1"/>
  <c r="J46" i="1"/>
  <c r="I46" i="1"/>
  <c r="H46" i="1"/>
  <c r="G46" i="1"/>
  <c r="F46" i="1"/>
  <c r="E46" i="1"/>
  <c r="D46" i="1"/>
  <c r="C46" i="1"/>
  <c r="B46" i="1"/>
  <c r="K46" i="1" s="1"/>
  <c r="L46" i="1" s="1"/>
  <c r="N46" i="1" s="1"/>
  <c r="M45" i="1"/>
  <c r="J45" i="1"/>
  <c r="I45" i="1"/>
  <c r="H45" i="1"/>
  <c r="G45" i="1"/>
  <c r="F45" i="1"/>
  <c r="E45" i="1"/>
  <c r="D45" i="1"/>
  <c r="C45" i="1"/>
  <c r="B45" i="1"/>
  <c r="M44" i="1"/>
  <c r="J44" i="1"/>
  <c r="I44" i="1"/>
  <c r="H44" i="1"/>
  <c r="G44" i="1"/>
  <c r="F44" i="1"/>
  <c r="E44" i="1"/>
  <c r="D44" i="1"/>
  <c r="C44" i="1"/>
  <c r="B44" i="1"/>
  <c r="M43" i="1"/>
  <c r="J43" i="1"/>
  <c r="I43" i="1"/>
  <c r="H43" i="1"/>
  <c r="G43" i="1"/>
  <c r="F43" i="1"/>
  <c r="E43" i="1"/>
  <c r="D43" i="1"/>
  <c r="C43" i="1"/>
  <c r="B43" i="1"/>
  <c r="K43" i="1" s="1"/>
  <c r="L43" i="1" s="1"/>
  <c r="N43" i="1" s="1"/>
  <c r="M42" i="1"/>
  <c r="J42" i="1"/>
  <c r="I42" i="1"/>
  <c r="H42" i="1"/>
  <c r="G42" i="1"/>
  <c r="F42" i="1"/>
  <c r="E42" i="1"/>
  <c r="D42" i="1"/>
  <c r="C42" i="1"/>
  <c r="B42" i="1"/>
  <c r="M41" i="1"/>
  <c r="J41" i="1"/>
  <c r="I41" i="1"/>
  <c r="H41" i="1"/>
  <c r="G41" i="1"/>
  <c r="F41" i="1"/>
  <c r="E41" i="1"/>
  <c r="D41" i="1"/>
  <c r="C41" i="1"/>
  <c r="B41" i="1"/>
  <c r="K41" i="1" s="1"/>
  <c r="L41" i="1" s="1"/>
  <c r="N41" i="1" s="1"/>
  <c r="M39" i="1"/>
  <c r="J39" i="1"/>
  <c r="I39" i="1"/>
  <c r="H39" i="1"/>
  <c r="G39" i="1"/>
  <c r="F39" i="1"/>
  <c r="E39" i="1"/>
  <c r="D39" i="1"/>
  <c r="C39" i="1"/>
  <c r="B39" i="1"/>
  <c r="M38" i="1"/>
  <c r="J38" i="1"/>
  <c r="I38" i="1"/>
  <c r="H38" i="1"/>
  <c r="G38" i="1"/>
  <c r="F38" i="1"/>
  <c r="E38" i="1"/>
  <c r="D38" i="1"/>
  <c r="C38" i="1"/>
  <c r="B38" i="1"/>
  <c r="M37" i="1"/>
  <c r="J37" i="1"/>
  <c r="I37" i="1"/>
  <c r="H37" i="1"/>
  <c r="G37" i="1"/>
  <c r="F37" i="1"/>
  <c r="E37" i="1"/>
  <c r="D37" i="1"/>
  <c r="C37" i="1"/>
  <c r="B37" i="1"/>
  <c r="M36" i="1"/>
  <c r="J36" i="1"/>
  <c r="I36" i="1"/>
  <c r="H36" i="1"/>
  <c r="G36" i="1"/>
  <c r="F36" i="1"/>
  <c r="E36" i="1"/>
  <c r="D36" i="1"/>
  <c r="C36" i="1"/>
  <c r="B36" i="1"/>
  <c r="M35" i="1"/>
  <c r="J35" i="1"/>
  <c r="I35" i="1"/>
  <c r="H35" i="1"/>
  <c r="G35" i="1"/>
  <c r="F35" i="1"/>
  <c r="E35" i="1"/>
  <c r="D35" i="1"/>
  <c r="C35" i="1"/>
  <c r="B35" i="1"/>
  <c r="M34" i="1"/>
  <c r="J34" i="1"/>
  <c r="I34" i="1"/>
  <c r="H34" i="1"/>
  <c r="G34" i="1"/>
  <c r="F34" i="1"/>
  <c r="E34" i="1"/>
  <c r="D34" i="1"/>
  <c r="C34" i="1"/>
  <c r="B34" i="1"/>
  <c r="M33" i="1"/>
  <c r="J33" i="1"/>
  <c r="I33" i="1"/>
  <c r="H33" i="1"/>
  <c r="G33" i="1"/>
  <c r="F33" i="1"/>
  <c r="E33" i="1"/>
  <c r="D33" i="1"/>
  <c r="C33" i="1"/>
  <c r="B33" i="1"/>
  <c r="M32" i="1"/>
  <c r="J32" i="1"/>
  <c r="I32" i="1"/>
  <c r="H32" i="1"/>
  <c r="G32" i="1"/>
  <c r="F32" i="1"/>
  <c r="E32" i="1"/>
  <c r="D32" i="1"/>
  <c r="C32" i="1"/>
  <c r="B32" i="1"/>
  <c r="M31" i="1"/>
  <c r="J31" i="1"/>
  <c r="I31" i="1"/>
  <c r="H31" i="1"/>
  <c r="G31" i="1"/>
  <c r="F31" i="1"/>
  <c r="E31" i="1"/>
  <c r="D31" i="1"/>
  <c r="C31" i="1"/>
  <c r="B31" i="1"/>
  <c r="M30" i="1"/>
  <c r="J30" i="1"/>
  <c r="I30" i="1"/>
  <c r="H30" i="1"/>
  <c r="G30" i="1"/>
  <c r="F30" i="1"/>
  <c r="E30" i="1"/>
  <c r="D30" i="1"/>
  <c r="C30" i="1"/>
  <c r="B30" i="1"/>
  <c r="M29" i="1"/>
  <c r="J29" i="1"/>
  <c r="I29" i="1"/>
  <c r="H29" i="1"/>
  <c r="G29" i="1"/>
  <c r="F29" i="1"/>
  <c r="E29" i="1"/>
  <c r="D29" i="1"/>
  <c r="C29" i="1"/>
  <c r="B29" i="1"/>
  <c r="M28" i="1"/>
  <c r="J28" i="1"/>
  <c r="I28" i="1"/>
  <c r="H28" i="1"/>
  <c r="G28" i="1"/>
  <c r="F28" i="1"/>
  <c r="E28" i="1"/>
  <c r="D28" i="1"/>
  <c r="C28" i="1"/>
  <c r="B28" i="1"/>
  <c r="M27" i="1"/>
  <c r="J27" i="1"/>
  <c r="I27" i="1"/>
  <c r="H27" i="1"/>
  <c r="G27" i="1"/>
  <c r="F27" i="1"/>
  <c r="E27" i="1"/>
  <c r="D27" i="1"/>
  <c r="C27" i="1"/>
  <c r="B27" i="1"/>
  <c r="M26" i="1"/>
  <c r="J26" i="1"/>
  <c r="I26" i="1"/>
  <c r="H26" i="1"/>
  <c r="G26" i="1"/>
  <c r="F26" i="1"/>
  <c r="E26" i="1"/>
  <c r="D26" i="1"/>
  <c r="C26" i="1"/>
  <c r="B26" i="1"/>
  <c r="M25" i="1"/>
  <c r="J25" i="1"/>
  <c r="I25" i="1"/>
  <c r="H25" i="1"/>
  <c r="G25" i="1"/>
  <c r="F25" i="1"/>
  <c r="E25" i="1"/>
  <c r="D25" i="1"/>
  <c r="C25" i="1"/>
  <c r="B25" i="1"/>
  <c r="M24" i="1"/>
  <c r="J24" i="1"/>
  <c r="I24" i="1"/>
  <c r="H24" i="1"/>
  <c r="G24" i="1"/>
  <c r="F24" i="1"/>
  <c r="E24" i="1"/>
  <c r="D24" i="1"/>
  <c r="C24" i="1"/>
  <c r="B24" i="1"/>
  <c r="M23" i="1"/>
  <c r="J23" i="1"/>
  <c r="I23" i="1"/>
  <c r="H23" i="1"/>
  <c r="G23" i="1"/>
  <c r="F23" i="1"/>
  <c r="E23" i="1"/>
  <c r="D23" i="1"/>
  <c r="C23" i="1"/>
  <c r="B23" i="1"/>
  <c r="M22" i="1"/>
  <c r="J22" i="1"/>
  <c r="I22" i="1"/>
  <c r="H22" i="1"/>
  <c r="G22" i="1"/>
  <c r="F22" i="1"/>
  <c r="E22" i="1"/>
  <c r="D22" i="1"/>
  <c r="C22" i="1"/>
  <c r="B22" i="1"/>
  <c r="M21" i="1"/>
  <c r="J21" i="1"/>
  <c r="I21" i="1"/>
  <c r="H21" i="1"/>
  <c r="G21" i="1"/>
  <c r="F21" i="1"/>
  <c r="E21" i="1"/>
  <c r="D21" i="1"/>
  <c r="C21" i="1"/>
  <c r="B21" i="1"/>
  <c r="M20" i="1"/>
  <c r="J20" i="1"/>
  <c r="I20" i="1"/>
  <c r="H20" i="1"/>
  <c r="G20" i="1"/>
  <c r="F20" i="1"/>
  <c r="E20" i="1"/>
  <c r="D20" i="1"/>
  <c r="C20" i="1"/>
  <c r="B20" i="1"/>
  <c r="K19" i="1"/>
  <c r="I17" i="1"/>
  <c r="H17" i="1"/>
  <c r="M15" i="1"/>
  <c r="J15" i="1"/>
  <c r="I15" i="1"/>
  <c r="H15" i="1"/>
  <c r="G15" i="1"/>
  <c r="F15" i="1"/>
  <c r="E15" i="1"/>
  <c r="D15" i="1"/>
  <c r="C15" i="1"/>
  <c r="K15" i="1" s="1"/>
  <c r="L15" i="1" s="1"/>
  <c r="N15" i="1" s="1"/>
  <c r="B15" i="1"/>
  <c r="M14" i="1"/>
  <c r="J14" i="1"/>
  <c r="I14" i="1"/>
  <c r="H14" i="1"/>
  <c r="G14" i="1"/>
  <c r="F14" i="1"/>
  <c r="E14" i="1"/>
  <c r="D14" i="1"/>
  <c r="C14" i="1"/>
  <c r="B14" i="1"/>
  <c r="M13" i="1"/>
  <c r="J13" i="1"/>
  <c r="I13" i="1"/>
  <c r="H13" i="1"/>
  <c r="G13" i="1"/>
  <c r="F13" i="1"/>
  <c r="E13" i="1"/>
  <c r="D13" i="1"/>
  <c r="C13" i="1"/>
  <c r="B13" i="1"/>
  <c r="M12" i="1"/>
  <c r="J12" i="1"/>
  <c r="J11" i="1" s="1"/>
  <c r="I12" i="1"/>
  <c r="I11" i="1" s="1"/>
  <c r="H12" i="1"/>
  <c r="G12" i="1"/>
  <c r="F12" i="1"/>
  <c r="F11" i="1" s="1"/>
  <c r="E12" i="1"/>
  <c r="E11" i="1" s="1"/>
  <c r="D12" i="1"/>
  <c r="C12" i="1"/>
  <c r="B12" i="1"/>
  <c r="B11" i="1" s="1"/>
  <c r="M11" i="1"/>
  <c r="H11" i="1"/>
  <c r="G11" i="1"/>
  <c r="D11" i="1"/>
  <c r="C11" i="1"/>
  <c r="M10" i="1"/>
  <c r="J10" i="1"/>
  <c r="I10" i="1"/>
  <c r="H10" i="1"/>
  <c r="G10" i="1"/>
  <c r="F10" i="1"/>
  <c r="E10" i="1"/>
  <c r="D10" i="1"/>
  <c r="C10" i="1"/>
  <c r="B10" i="1"/>
  <c r="M9" i="1"/>
  <c r="J9" i="1"/>
  <c r="I9" i="1"/>
  <c r="H9" i="1"/>
  <c r="G9" i="1"/>
  <c r="F9" i="1"/>
  <c r="E9" i="1"/>
  <c r="D9" i="1"/>
  <c r="C9" i="1"/>
  <c r="K9" i="1" s="1"/>
  <c r="L9" i="1" s="1"/>
  <c r="N9" i="1" s="1"/>
  <c r="B9" i="1"/>
  <c r="M8" i="1"/>
  <c r="J8" i="1"/>
  <c r="I8" i="1"/>
  <c r="H8" i="1"/>
  <c r="G8" i="1"/>
  <c r="F8" i="1"/>
  <c r="E8" i="1"/>
  <c r="D8" i="1"/>
  <c r="C8" i="1"/>
  <c r="B8" i="1"/>
  <c r="M7" i="1"/>
  <c r="M5" i="1" s="1"/>
  <c r="M16" i="1" s="1"/>
  <c r="J7" i="1"/>
  <c r="I7" i="1"/>
  <c r="H7" i="1"/>
  <c r="G7" i="1"/>
  <c r="G5" i="1" s="1"/>
  <c r="G16" i="1" s="1"/>
  <c r="F7" i="1"/>
  <c r="E7" i="1"/>
  <c r="D7" i="1"/>
  <c r="C7" i="1"/>
  <c r="K7" i="1" s="1"/>
  <c r="L7" i="1" s="1"/>
  <c r="N7" i="1" s="1"/>
  <c r="B7" i="1"/>
  <c r="M6" i="1"/>
  <c r="J6" i="1"/>
  <c r="I6" i="1"/>
  <c r="H6" i="1"/>
  <c r="G6" i="1"/>
  <c r="F6" i="1"/>
  <c r="F5" i="1" s="1"/>
  <c r="E6" i="1"/>
  <c r="D6" i="1"/>
  <c r="C6" i="1"/>
  <c r="B6" i="1"/>
  <c r="J5" i="1"/>
  <c r="B5" i="1"/>
  <c r="F16" i="1" l="1"/>
  <c r="J16" i="1"/>
  <c r="M57" i="1"/>
  <c r="K22" i="1"/>
  <c r="L22" i="1" s="1"/>
  <c r="N22" i="1" s="1"/>
  <c r="K24" i="1"/>
  <c r="L24" i="1" s="1"/>
  <c r="N24" i="1" s="1"/>
  <c r="K26" i="1"/>
  <c r="L26" i="1" s="1"/>
  <c r="N26" i="1" s="1"/>
  <c r="K28" i="1"/>
  <c r="L28" i="1" s="1"/>
  <c r="N28" i="1" s="1"/>
  <c r="K30" i="1"/>
  <c r="L30" i="1" s="1"/>
  <c r="N30" i="1" s="1"/>
  <c r="K32" i="1"/>
  <c r="L32" i="1" s="1"/>
  <c r="N32" i="1" s="1"/>
  <c r="K34" i="1"/>
  <c r="L34" i="1" s="1"/>
  <c r="N34" i="1" s="1"/>
  <c r="K36" i="1"/>
  <c r="L36" i="1" s="1"/>
  <c r="N36" i="1" s="1"/>
  <c r="K38" i="1"/>
  <c r="L38" i="1" s="1"/>
  <c r="N38" i="1" s="1"/>
  <c r="K45" i="1"/>
  <c r="L45" i="1" s="1"/>
  <c r="N45" i="1" s="1"/>
  <c r="K53" i="1"/>
  <c r="L53" i="1" s="1"/>
  <c r="N53" i="1" s="1"/>
  <c r="B16" i="1"/>
  <c r="B17" i="1" s="1"/>
  <c r="K17" i="1" s="1"/>
  <c r="L17" i="1" s="1"/>
  <c r="J57" i="1"/>
  <c r="K6" i="1"/>
  <c r="L6" i="1" s="1"/>
  <c r="N6" i="1" s="1"/>
  <c r="E5" i="1"/>
  <c r="E16" i="1" s="1"/>
  <c r="I5" i="1"/>
  <c r="I16" i="1" s="1"/>
  <c r="I18" i="1" s="1"/>
  <c r="I58" i="1" s="1"/>
  <c r="K8" i="1"/>
  <c r="L8" i="1" s="1"/>
  <c r="N8" i="1" s="1"/>
  <c r="K10" i="1"/>
  <c r="L10" i="1" s="1"/>
  <c r="N10" i="1" s="1"/>
  <c r="K12" i="1"/>
  <c r="L12" i="1" s="1"/>
  <c r="N12" i="1" s="1"/>
  <c r="D57" i="1"/>
  <c r="H57" i="1"/>
  <c r="K42" i="1"/>
  <c r="L42" i="1" s="1"/>
  <c r="N42" i="1" s="1"/>
  <c r="F57" i="1"/>
  <c r="K44" i="1"/>
  <c r="L44" i="1" s="1"/>
  <c r="N44" i="1" s="1"/>
  <c r="K47" i="1"/>
  <c r="L47" i="1" s="1"/>
  <c r="N47" i="1" s="1"/>
  <c r="K50" i="1"/>
  <c r="L50" i="1" s="1"/>
  <c r="N50" i="1" s="1"/>
  <c r="K52" i="1"/>
  <c r="L52" i="1" s="1"/>
  <c r="N52" i="1" s="1"/>
  <c r="K55" i="1"/>
  <c r="L55" i="1" s="1"/>
  <c r="N55" i="1" s="1"/>
  <c r="C5" i="1"/>
  <c r="C16" i="1" s="1"/>
  <c r="D5" i="1"/>
  <c r="D16" i="1" s="1"/>
  <c r="D17" i="1" s="1"/>
  <c r="H5" i="1"/>
  <c r="H16" i="1" s="1"/>
  <c r="H18" i="1" s="1"/>
  <c r="H58" i="1" s="1"/>
  <c r="E57" i="1"/>
  <c r="I57" i="1"/>
  <c r="K21" i="1"/>
  <c r="L21" i="1" s="1"/>
  <c r="N21" i="1" s="1"/>
  <c r="K23" i="1"/>
  <c r="L23" i="1" s="1"/>
  <c r="N23" i="1" s="1"/>
  <c r="K25" i="1"/>
  <c r="L25" i="1" s="1"/>
  <c r="N25" i="1" s="1"/>
  <c r="K27" i="1"/>
  <c r="L27" i="1" s="1"/>
  <c r="N27" i="1" s="1"/>
  <c r="K29" i="1"/>
  <c r="L29" i="1" s="1"/>
  <c r="N29" i="1" s="1"/>
  <c r="K31" i="1"/>
  <c r="L31" i="1" s="1"/>
  <c r="N31" i="1" s="1"/>
  <c r="K33" i="1"/>
  <c r="L33" i="1" s="1"/>
  <c r="N33" i="1" s="1"/>
  <c r="K35" i="1"/>
  <c r="L35" i="1" s="1"/>
  <c r="N35" i="1" s="1"/>
  <c r="K37" i="1"/>
  <c r="L37" i="1" s="1"/>
  <c r="N37" i="1" s="1"/>
  <c r="K39" i="1"/>
  <c r="L39" i="1" s="1"/>
  <c r="N39" i="1" s="1"/>
  <c r="K49" i="1"/>
  <c r="L49" i="1" s="1"/>
  <c r="N49" i="1" s="1"/>
  <c r="E17" i="1"/>
  <c r="E18" i="1" s="1"/>
  <c r="E58" i="1" s="1"/>
  <c r="G17" i="1"/>
  <c r="G18" i="1" s="1"/>
  <c r="G58" i="1" s="1"/>
  <c r="K11" i="1"/>
  <c r="L11" i="1" s="1"/>
  <c r="N11" i="1" s="1"/>
  <c r="K13" i="1"/>
  <c r="L13" i="1" s="1"/>
  <c r="N13" i="1" s="1"/>
  <c r="C17" i="1"/>
  <c r="C18" i="1" s="1"/>
  <c r="K16" i="1"/>
  <c r="L16" i="1" s="1"/>
  <c r="N16" i="1" s="1"/>
  <c r="F17" i="1"/>
  <c r="F18" i="1" s="1"/>
  <c r="F58" i="1" s="1"/>
  <c r="J17" i="1"/>
  <c r="J18" i="1" s="1"/>
  <c r="J58" i="1" s="1"/>
  <c r="K14" i="1"/>
  <c r="L14" i="1" s="1"/>
  <c r="N14" i="1" s="1"/>
  <c r="C57" i="1"/>
  <c r="G57" i="1"/>
  <c r="K20" i="1"/>
  <c r="L20" i="1" s="1"/>
  <c r="N20" i="1" s="1"/>
  <c r="B57" i="1"/>
  <c r="K60" i="1"/>
  <c r="D18" i="1" l="1"/>
  <c r="D58" i="1" s="1"/>
  <c r="K5" i="1"/>
  <c r="L5" i="1" s="1"/>
  <c r="N5" i="1" s="1"/>
  <c r="M17" i="1"/>
  <c r="M18" i="1" s="1"/>
  <c r="M58" i="1" s="1"/>
  <c r="B18" i="1"/>
  <c r="L60" i="1"/>
  <c r="N60" i="1" s="1"/>
  <c r="K57" i="1"/>
  <c r="L57" i="1" s="1"/>
  <c r="N57" i="1" s="1"/>
  <c r="C58" i="1"/>
  <c r="H61" i="1" l="1"/>
  <c r="D61" i="1"/>
  <c r="G61" i="1"/>
  <c r="J61" i="1"/>
  <c r="C61" i="1"/>
  <c r="E61" i="1"/>
  <c r="F61" i="1"/>
  <c r="I61" i="1"/>
  <c r="B61" i="1"/>
  <c r="K61" i="1"/>
  <c r="K18" i="1"/>
  <c r="L18" i="1" s="1"/>
  <c r="N18" i="1" s="1"/>
  <c r="B58" i="1"/>
  <c r="K58" i="1" s="1"/>
  <c r="L58" i="1" s="1"/>
  <c r="N58" i="1" s="1"/>
  <c r="N17" i="1"/>
</calcChain>
</file>

<file path=xl/sharedStrings.xml><?xml version="1.0" encoding="utf-8"?>
<sst xmlns="http://schemas.openxmlformats.org/spreadsheetml/2006/main" count="71" uniqueCount="70">
  <si>
    <t>Special Spaces, Inc</t>
  </si>
  <si>
    <t>2020 Consolidated Budget (Draft)</t>
  </si>
  <si>
    <t>REVENUE</t>
  </si>
  <si>
    <t>WI/IA</t>
  </si>
  <si>
    <t>Illinois</t>
  </si>
  <si>
    <t>Ohio</t>
  </si>
  <si>
    <t>Buffalo</t>
  </si>
  <si>
    <t>TN</t>
  </si>
  <si>
    <t>FL</t>
  </si>
  <si>
    <t>MN</t>
  </si>
  <si>
    <t>IND</t>
  </si>
  <si>
    <t>REST</t>
  </si>
  <si>
    <t xml:space="preserve"> Total</t>
  </si>
  <si>
    <t>Chapters</t>
  </si>
  <si>
    <t xml:space="preserve">National </t>
  </si>
  <si>
    <t>Total</t>
  </si>
  <si>
    <t>Direct Support</t>
  </si>
  <si>
    <t xml:space="preserve">     Room Sponsors/Donors</t>
  </si>
  <si>
    <t xml:space="preserve">     Individuals (Rooms)</t>
  </si>
  <si>
    <t xml:space="preserve">     Individuals (General)</t>
  </si>
  <si>
    <t>Less: Chapters</t>
  </si>
  <si>
    <t>Fundraising</t>
  </si>
  <si>
    <t>Foundations</t>
  </si>
  <si>
    <t xml:space="preserve">     General</t>
  </si>
  <si>
    <t>In-Kind Donations</t>
  </si>
  <si>
    <t>Fundraising Expense</t>
  </si>
  <si>
    <t>Total Fundraising</t>
  </si>
  <si>
    <t>Less: National (15%)</t>
  </si>
  <si>
    <t>Net Fundraising</t>
  </si>
  <si>
    <t>Business Registration Fees</t>
  </si>
  <si>
    <t>Accounting /Auditing Fees</t>
  </si>
  <si>
    <t>Affiliate Background Checks</t>
  </si>
  <si>
    <t>Fundraising Fees</t>
  </si>
  <si>
    <t>Legal fees</t>
  </si>
  <si>
    <t>Professional Fees &amp; Services</t>
  </si>
  <si>
    <t>Website/Social Media</t>
  </si>
  <si>
    <t>Donated Facilities</t>
  </si>
  <si>
    <t>Office Maintenance</t>
  </si>
  <si>
    <t>Utilities</t>
  </si>
  <si>
    <t>Books, Subscriptions</t>
  </si>
  <si>
    <t>Travel Expense</t>
  </si>
  <si>
    <t>Postage, Mailing Service</t>
  </si>
  <si>
    <t>Bank Service Charges</t>
  </si>
  <si>
    <t>Printing and Copying</t>
  </si>
  <si>
    <t>Donor Engagement (non room)</t>
  </si>
  <si>
    <t>Volunteer Hospitality (direct room)</t>
  </si>
  <si>
    <t>Supplies</t>
  </si>
  <si>
    <t>Rent</t>
  </si>
  <si>
    <t>Telephone</t>
  </si>
  <si>
    <t xml:space="preserve">      65060 Material for Rooms Expense</t>
  </si>
  <si>
    <t>Material for Rooms</t>
  </si>
  <si>
    <t xml:space="preserve">      In-Kind Goods</t>
  </si>
  <si>
    <t xml:space="preserve">      In-Kind Services</t>
  </si>
  <si>
    <t>Design Fees for Room/Ohio</t>
  </si>
  <si>
    <t>Credit Card Processing Fee</t>
  </si>
  <si>
    <t>Staff/Chapter Development</t>
  </si>
  <si>
    <t>Automobile Expenses</t>
  </si>
  <si>
    <t>Advertising Expense/Video</t>
  </si>
  <si>
    <t>Paypal Expense</t>
  </si>
  <si>
    <t>Insurance - Liability, D and O</t>
  </si>
  <si>
    <t>Membership and Dues</t>
  </si>
  <si>
    <t>Employee Health Insurance</t>
  </si>
  <si>
    <t>Workers Compensation Insurance</t>
  </si>
  <si>
    <t>Payroll Taxes</t>
  </si>
  <si>
    <t>Wages/Salaries</t>
  </si>
  <si>
    <t>Conference, Convention, Meeting</t>
  </si>
  <si>
    <t>Total Expenses</t>
  </si>
  <si>
    <t>Net Income</t>
  </si>
  <si>
    <t>Total Rooms</t>
  </si>
  <si>
    <t xml:space="preserve">2020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</si>
</sst>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" fontId="4" fillId="0" borderId="7" xfId="0" applyNumberFormat="1" applyFont="1" applyBorder="1" applyAlignment="1">
      <alignment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0" xfId="0" quotePrefix="1" applyNumberFormat="1" applyFont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 applyAlignment="1">
      <alignment horizontal="left" wrapText="1"/>
    </xf>
    <xf numFmtId="164" fontId="4" fillId="0" borderId="2" xfId="1" applyNumberFormat="1" applyFont="1" applyBorder="1" applyAlignment="1">
      <alignment horizontal="right" wrapText="1"/>
    </xf>
    <xf numFmtId="164" fontId="4" fillId="0" borderId="3" xfId="1" applyNumberFormat="1" applyFont="1" applyBorder="1" applyAlignment="1">
      <alignment horizontal="right" wrapText="1"/>
    </xf>
    <xf numFmtId="164" fontId="4" fillId="0" borderId="4" xfId="1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left" wrapText="1"/>
    </xf>
    <xf numFmtId="164" fontId="1" fillId="0" borderId="11" xfId="1" applyNumberFormat="1" applyBorder="1" applyAlignment="1">
      <alignment horizontal="right" wrapText="1"/>
    </xf>
    <xf numFmtId="164" fontId="1" fillId="0" borderId="0" xfId="1" applyNumberFormat="1" applyBorder="1" applyAlignment="1">
      <alignment horizontal="right" wrapText="1"/>
    </xf>
    <xf numFmtId="164" fontId="4" fillId="0" borderId="12" xfId="1" applyNumberFormat="1" applyFont="1" applyBorder="1" applyAlignment="1">
      <alignment horizontal="right" wrapText="1"/>
    </xf>
    <xf numFmtId="164" fontId="1" fillId="0" borderId="12" xfId="1" applyNumberFormat="1" applyBorder="1" applyAlignment="1">
      <alignment horizontal="right" wrapText="1"/>
    </xf>
    <xf numFmtId="4" fontId="5" fillId="0" borderId="0" xfId="0" applyNumberFormat="1" applyFont="1" applyAlignment="1">
      <alignment horizontal="left" wrapText="1"/>
    </xf>
    <xf numFmtId="164" fontId="5" fillId="0" borderId="0" xfId="1" applyNumberFormat="1" applyFont="1" applyBorder="1" applyAlignment="1">
      <alignment horizontal="right" wrapText="1"/>
    </xf>
    <xf numFmtId="164" fontId="6" fillId="0" borderId="12" xfId="1" applyNumberFormat="1" applyFont="1" applyBorder="1" applyAlignment="1">
      <alignment horizontal="right" wrapText="1"/>
    </xf>
    <xf numFmtId="164" fontId="5" fillId="0" borderId="11" xfId="1" applyNumberFormat="1" applyFont="1" applyBorder="1" applyAlignment="1">
      <alignment horizontal="right" wrapText="1"/>
    </xf>
    <xf numFmtId="164" fontId="5" fillId="0" borderId="12" xfId="1" applyNumberFormat="1" applyFont="1" applyBorder="1" applyAlignment="1">
      <alignment horizontal="right" wrapText="1"/>
    </xf>
    <xf numFmtId="164" fontId="4" fillId="0" borderId="11" xfId="1" applyNumberFormat="1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 wrapText="1"/>
    </xf>
    <xf numFmtId="4" fontId="6" fillId="0" borderId="0" xfId="0" applyNumberFormat="1" applyFont="1" applyAlignment="1">
      <alignment horizontal="left" wrapText="1"/>
    </xf>
    <xf numFmtId="164" fontId="6" fillId="0" borderId="11" xfId="1" applyNumberFormat="1" applyFont="1" applyBorder="1" applyAlignment="1">
      <alignment horizontal="right" wrapText="1"/>
    </xf>
    <xf numFmtId="164" fontId="6" fillId="0" borderId="0" xfId="1" applyNumberFormat="1" applyFont="1" applyBorder="1" applyAlignment="1">
      <alignment horizontal="right" wrapText="1"/>
    </xf>
    <xf numFmtId="0" fontId="6" fillId="0" borderId="0" xfId="0" applyFont="1"/>
    <xf numFmtId="4" fontId="4" fillId="3" borderId="0" xfId="0" applyNumberFormat="1" applyFont="1" applyFill="1" applyAlignment="1">
      <alignment horizontal="left" wrapText="1"/>
    </xf>
    <xf numFmtId="164" fontId="4" fillId="3" borderId="11" xfId="1" applyNumberFormat="1" applyFont="1" applyFill="1" applyBorder="1" applyAlignment="1">
      <alignment horizontal="right" wrapText="1"/>
    </xf>
    <xf numFmtId="164" fontId="4" fillId="3" borderId="0" xfId="1" applyNumberFormat="1" applyFont="1" applyFill="1" applyBorder="1" applyAlignment="1">
      <alignment horizontal="right" wrapText="1"/>
    </xf>
    <xf numFmtId="164" fontId="4" fillId="3" borderId="12" xfId="1" applyNumberFormat="1" applyFont="1" applyFill="1" applyBorder="1" applyAlignment="1">
      <alignment horizontal="right" wrapText="1"/>
    </xf>
    <xf numFmtId="0" fontId="4" fillId="3" borderId="0" xfId="0" applyFont="1" applyFill="1"/>
    <xf numFmtId="164" fontId="6" fillId="3" borderId="11" xfId="1" applyNumberFormat="1" applyFont="1" applyFill="1" applyBorder="1" applyAlignment="1">
      <alignment horizontal="right" wrapText="1"/>
    </xf>
    <xf numFmtId="164" fontId="6" fillId="3" borderId="0" xfId="1" applyNumberFormat="1" applyFont="1" applyFill="1" applyBorder="1" applyAlignment="1">
      <alignment horizontal="right" wrapText="1"/>
    </xf>
    <xf numFmtId="164" fontId="6" fillId="3" borderId="12" xfId="1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164" fontId="1" fillId="2" borderId="11" xfId="1" applyNumberFormat="1" applyFill="1" applyBorder="1" applyAlignment="1">
      <alignment horizontal="right" wrapText="1"/>
    </xf>
    <xf numFmtId="164" fontId="1" fillId="2" borderId="0" xfId="1" applyNumberFormat="1" applyFill="1" applyBorder="1" applyAlignment="1">
      <alignment horizontal="right" wrapText="1"/>
    </xf>
    <xf numFmtId="164" fontId="4" fillId="2" borderId="12" xfId="1" applyNumberFormat="1" applyFont="1" applyFill="1" applyBorder="1" applyAlignment="1">
      <alignment horizontal="right" wrapText="1"/>
    </xf>
    <xf numFmtId="0" fontId="3" fillId="2" borderId="0" xfId="0" applyFont="1" applyFill="1"/>
    <xf numFmtId="0" fontId="3" fillId="0" borderId="13" xfId="0" applyFont="1" applyBorder="1" applyAlignment="1">
      <alignment horizontal="left" wrapText="1"/>
    </xf>
    <xf numFmtId="164" fontId="1" fillId="0" borderId="14" xfId="1" applyNumberFormat="1" applyBorder="1" applyAlignment="1">
      <alignment horizontal="right" wrapText="1"/>
    </xf>
    <xf numFmtId="164" fontId="1" fillId="0" borderId="13" xfId="1" applyNumberFormat="1" applyBorder="1" applyAlignment="1">
      <alignment horizontal="right" wrapText="1"/>
    </xf>
    <xf numFmtId="164" fontId="4" fillId="0" borderId="15" xfId="1" applyNumberFormat="1" applyFont="1" applyBorder="1" applyAlignment="1">
      <alignment horizontal="right" wrapText="1"/>
    </xf>
    <xf numFmtId="0" fontId="4" fillId="4" borderId="0" xfId="0" applyFont="1" applyFill="1" applyAlignment="1">
      <alignment horizontal="left" wrapText="1"/>
    </xf>
    <xf numFmtId="37" fontId="4" fillId="4" borderId="11" xfId="1" applyNumberFormat="1" applyFont="1" applyFill="1" applyBorder="1" applyAlignment="1">
      <alignment horizontal="right" wrapText="1"/>
    </xf>
    <xf numFmtId="37" fontId="4" fillId="4" borderId="0" xfId="1" applyNumberFormat="1" applyFont="1" applyFill="1" applyAlignment="1">
      <alignment horizontal="right" wrapText="1"/>
    </xf>
    <xf numFmtId="164" fontId="4" fillId="4" borderId="12" xfId="1" applyNumberFormat="1" applyFont="1" applyFill="1" applyBorder="1" applyAlignment="1">
      <alignment horizontal="right" wrapText="1"/>
    </xf>
    <xf numFmtId="164" fontId="4" fillId="4" borderId="2" xfId="1" applyNumberFormat="1" applyFont="1" applyFill="1" applyBorder="1" applyAlignment="1">
      <alignment horizontal="right" wrapText="1"/>
    </xf>
    <xf numFmtId="164" fontId="4" fillId="4" borderId="3" xfId="1" applyNumberFormat="1" applyFont="1" applyFill="1" applyBorder="1" applyAlignment="1">
      <alignment horizontal="right" wrapText="1"/>
    </xf>
    <xf numFmtId="164" fontId="4" fillId="4" borderId="4" xfId="1" applyNumberFormat="1" applyFont="1" applyFill="1" applyBorder="1" applyAlignment="1">
      <alignment horizontal="right" wrapText="1"/>
    </xf>
    <xf numFmtId="0" fontId="4" fillId="4" borderId="0" xfId="0" applyFont="1" applyFill="1"/>
    <xf numFmtId="165" fontId="4" fillId="4" borderId="0" xfId="2" applyNumberFormat="1" applyFont="1" applyFill="1" applyBorder="1" applyAlignment="1">
      <alignment horizontal="right" wrapText="1"/>
    </xf>
    <xf numFmtId="165" fontId="6" fillId="4" borderId="0" xfId="2" applyNumberFormat="1" applyFont="1" applyFill="1" applyBorder="1" applyAlignment="1">
      <alignment horizontal="right" wrapText="1"/>
    </xf>
    <xf numFmtId="164" fontId="4" fillId="4" borderId="11" xfId="1" applyNumberFormat="1" applyFont="1" applyFill="1" applyBorder="1" applyAlignment="1">
      <alignment horizontal="right" wrapText="1"/>
    </xf>
    <xf numFmtId="164" fontId="4" fillId="4" borderId="0" xfId="1" applyNumberFormat="1" applyFont="1" applyFill="1" applyBorder="1" applyAlignment="1">
      <alignment horizontal="right" wrapText="1"/>
    </xf>
    <xf numFmtId="4" fontId="3" fillId="0" borderId="0" xfId="0" applyNumberFormat="1" applyFont="1" applyAlignment="1">
      <alignment wrapText="1"/>
    </xf>
    <xf numFmtId="4" fontId="3" fillId="0" borderId="14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164" fontId="3" fillId="0" borderId="15" xfId="0" applyNumberFormat="1" applyFont="1" applyBorder="1"/>
    <xf numFmtId="0" fontId="4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4" fontId="4" fillId="5" borderId="0" xfId="1" applyNumberFormat="1" applyFont="1" applyFill="1" applyBorder="1" applyAlignment="1">
      <alignment vertical="center" wrapText="1"/>
    </xf>
    <xf numFmtId="164" fontId="4" fillId="5" borderId="2" xfId="1" applyNumberFormat="1" applyFont="1" applyFill="1" applyBorder="1" applyAlignment="1">
      <alignment horizontal="center" wrapText="1"/>
    </xf>
    <xf numFmtId="164" fontId="1" fillId="5" borderId="3" xfId="1" applyNumberFormat="1" applyFill="1" applyBorder="1" applyAlignment="1">
      <alignment horizontal="right" wrapText="1"/>
    </xf>
    <xf numFmtId="3" fontId="4" fillId="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9" fontId="4" fillId="0" borderId="2" xfId="0" applyNumberFormat="1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/>
    </xf>
    <xf numFmtId="9" fontId="4" fillId="0" borderId="3" xfId="1" applyNumberFormat="1" applyFont="1" applyBorder="1" applyAlignment="1">
      <alignment horizontal="center" wrapText="1"/>
    </xf>
    <xf numFmtId="9" fontId="4" fillId="0" borderId="0" xfId="0" applyNumberFormat="1" applyFont="1" applyAlignment="1">
      <alignment horizontal="center"/>
    </xf>
    <xf numFmtId="4" fontId="3" fillId="0" borderId="0" xfId="0" applyNumberFormat="1" applyFont="1"/>
    <xf numFmtId="37" fontId="4" fillId="0" borderId="0" xfId="1" applyNumberFormat="1" applyFont="1" applyBorder="1"/>
    <xf numFmtId="37" fontId="8" fillId="0" borderId="0" xfId="1" applyNumberFormat="1" applyFont="1" applyBorder="1"/>
    <xf numFmtId="164" fontId="7" fillId="0" borderId="0" xfId="1" applyNumberFormat="1" applyFont="1" applyBorder="1"/>
    <xf numFmtId="37" fontId="7" fillId="0" borderId="0" xfId="1" applyNumberFormat="1" applyFont="1" applyBorder="1"/>
    <xf numFmtId="37" fontId="1" fillId="0" borderId="0" xfId="1" applyNumberFormat="1" applyBorder="1"/>
    <xf numFmtId="9" fontId="3" fillId="0" borderId="0" xfId="3" applyFont="1" applyBorder="1"/>
    <xf numFmtId="9" fontId="4" fillId="0" borderId="0" xfId="3" applyFont="1" applyBorder="1"/>
    <xf numFmtId="165" fontId="3" fillId="0" borderId="0" xfId="2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/>
    <xf numFmtId="4" fontId="3" fillId="0" borderId="0" xfId="0" applyNumberFormat="1" applyFont="1" applyBorder="1"/>
    <xf numFmtId="4" fontId="8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wrapText="1"/>
    </xf>
    <xf numFmtId="37" fontId="1" fillId="0" borderId="0" xfId="1" applyNumberFormat="1" applyBorder="1" applyAlignment="1">
      <alignment horizontal="right" wrapText="1"/>
    </xf>
    <xf numFmtId="37" fontId="4" fillId="0" borderId="0" xfId="1" applyNumberFormat="1" applyFont="1" applyBorder="1" applyAlignment="1">
      <alignment horizontal="right" wrapText="1"/>
    </xf>
    <xf numFmtId="0" fontId="4" fillId="0" borderId="0" xfId="0" applyFont="1" applyBorder="1"/>
    <xf numFmtId="4" fontId="4" fillId="0" borderId="0" xfId="0" applyNumberFormat="1" applyFont="1" applyBorder="1"/>
    <xf numFmtId="0" fontId="3" fillId="0" borderId="0" xfId="0" applyFont="1" applyFill="1"/>
    <xf numFmtId="0" fontId="4" fillId="0" borderId="0" xfId="0" applyFont="1" applyFill="1"/>
    <xf numFmtId="41" fontId="4" fillId="0" borderId="0" xfId="0" applyNumberFormat="1" applyFont="1" applyFill="1"/>
    <xf numFmtId="41" fontId="3" fillId="0" borderId="0" xfId="0" applyNumberFormat="1" applyFont="1" applyFill="1"/>
    <xf numFmtId="0" fontId="6" fillId="0" borderId="0" xfId="0" applyFont="1" applyFill="1"/>
    <xf numFmtId="41" fontId="6" fillId="0" borderId="0" xfId="0" applyNumberFormat="1" applyFont="1" applyFill="1"/>
    <xf numFmtId="0" fontId="3" fillId="0" borderId="0" xfId="0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wrapText="1"/>
    </xf>
    <xf numFmtId="164" fontId="4" fillId="0" borderId="0" xfId="1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left" wrapText="1"/>
    </xf>
    <xf numFmtId="164" fontId="1" fillId="0" borderId="0" xfId="1" applyNumberForma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164" fontId="4" fillId="0" borderId="0" xfId="1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20%20Draft%20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&amp;L Summary"/>
      <sheetName val="Statement of Functional Expense"/>
      <sheetName val="Affiliate Page"/>
      <sheetName val="Pivot Table"/>
      <sheetName val="Affiliate Pivot Table"/>
      <sheetName val="Cash Page"/>
      <sheetName val="June BS"/>
      <sheetName val="Profit and Loss"/>
      <sheetName val="Transaction Detail by Account"/>
      <sheetName val="Wages"/>
      <sheetName val="Oct Balance Sheet"/>
      <sheetName val="Oct Profit and Loss"/>
      <sheetName val="2020 BUDGET"/>
      <sheetName val="National"/>
      <sheetName val="Wisconsin"/>
      <sheetName val="Illinois"/>
      <sheetName val="IND"/>
      <sheetName val="Ohio"/>
      <sheetName val="Buffalo"/>
      <sheetName val="MINN"/>
      <sheetName val="Tennessee"/>
      <sheetName val="Florida"/>
      <sheetName val="THE R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65000</v>
          </cell>
        </row>
        <row r="7">
          <cell r="C7">
            <v>0</v>
          </cell>
        </row>
        <row r="8">
          <cell r="C8">
            <v>70000</v>
          </cell>
        </row>
        <row r="9">
          <cell r="C9">
            <v>-55250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50000</v>
          </cell>
        </row>
        <row r="14">
          <cell r="C14">
            <v>12000</v>
          </cell>
        </row>
        <row r="15">
          <cell r="C15">
            <v>0</v>
          </cell>
        </row>
        <row r="20">
          <cell r="C20">
            <v>3500</v>
          </cell>
        </row>
        <row r="21">
          <cell r="C21">
            <v>14000</v>
          </cell>
        </row>
        <row r="22">
          <cell r="C22">
            <v>1000</v>
          </cell>
        </row>
        <row r="23">
          <cell r="C23">
            <v>6000</v>
          </cell>
        </row>
        <row r="24">
          <cell r="C24">
            <v>5000</v>
          </cell>
        </row>
        <row r="25">
          <cell r="C25">
            <v>32400</v>
          </cell>
        </row>
        <row r="26">
          <cell r="C26">
            <v>10000</v>
          </cell>
        </row>
        <row r="27">
          <cell r="C27">
            <v>12000</v>
          </cell>
        </row>
        <row r="28">
          <cell r="C28">
            <v>1000</v>
          </cell>
        </row>
        <row r="29">
          <cell r="C29">
            <v>3800</v>
          </cell>
        </row>
        <row r="30">
          <cell r="C30">
            <v>0</v>
          </cell>
        </row>
        <row r="31">
          <cell r="C31">
            <v>16000</v>
          </cell>
        </row>
        <row r="32">
          <cell r="C32">
            <v>3000</v>
          </cell>
        </row>
        <row r="33">
          <cell r="C33">
            <v>99</v>
          </cell>
        </row>
        <row r="34">
          <cell r="C34">
            <v>8000</v>
          </cell>
        </row>
        <row r="35">
          <cell r="C35">
            <v>1500</v>
          </cell>
        </row>
        <row r="36">
          <cell r="C36">
            <v>0</v>
          </cell>
        </row>
        <row r="37">
          <cell r="C37">
            <v>16000</v>
          </cell>
        </row>
        <row r="38">
          <cell r="C38">
            <v>1788</v>
          </cell>
        </row>
        <row r="39">
          <cell r="C39">
            <v>2700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5000</v>
          </cell>
        </row>
        <row r="47">
          <cell r="C47">
            <v>120</v>
          </cell>
        </row>
        <row r="48">
          <cell r="C48">
            <v>5000</v>
          </cell>
        </row>
        <row r="49">
          <cell r="C49">
            <v>2000</v>
          </cell>
        </row>
        <row r="50">
          <cell r="C50">
            <v>9900</v>
          </cell>
        </row>
        <row r="51">
          <cell r="C51">
            <v>0</v>
          </cell>
        </row>
        <row r="52">
          <cell r="C52">
            <v>8500</v>
          </cell>
        </row>
        <row r="53">
          <cell r="C53">
            <v>1100</v>
          </cell>
        </row>
        <row r="54">
          <cell r="C54">
            <v>5800</v>
          </cell>
        </row>
        <row r="55">
          <cell r="C55">
            <v>60000</v>
          </cell>
        </row>
        <row r="56">
          <cell r="C56">
            <v>0</v>
          </cell>
        </row>
      </sheetData>
      <sheetData sheetId="15">
        <row r="6">
          <cell r="L6">
            <v>46500</v>
          </cell>
        </row>
        <row r="7">
          <cell r="L7">
            <v>0</v>
          </cell>
        </row>
        <row r="8">
          <cell r="L8">
            <v>33500</v>
          </cell>
        </row>
        <row r="10">
          <cell r="L10">
            <v>312000</v>
          </cell>
        </row>
        <row r="12">
          <cell r="L12">
            <v>30000</v>
          </cell>
        </row>
        <row r="13">
          <cell r="L13">
            <v>0</v>
          </cell>
        </row>
        <row r="14">
          <cell r="L14">
            <v>70000</v>
          </cell>
        </row>
        <row r="15">
          <cell r="L15">
            <v>-104000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13800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250</v>
          </cell>
        </row>
        <row r="29">
          <cell r="L29">
            <v>0</v>
          </cell>
        </row>
        <row r="30">
          <cell r="L30">
            <v>125</v>
          </cell>
        </row>
        <row r="31">
          <cell r="L31">
            <v>300</v>
          </cell>
        </row>
        <row r="32">
          <cell r="L32">
            <v>1425</v>
          </cell>
        </row>
        <row r="33">
          <cell r="L33">
            <v>2200</v>
          </cell>
        </row>
        <row r="34">
          <cell r="L34">
            <v>1400</v>
          </cell>
        </row>
        <row r="35">
          <cell r="L35">
            <v>2200</v>
          </cell>
        </row>
        <row r="36">
          <cell r="L36">
            <v>3500</v>
          </cell>
        </row>
        <row r="37">
          <cell r="L37">
            <v>1300</v>
          </cell>
        </row>
        <row r="38">
          <cell r="L38">
            <v>2800</v>
          </cell>
        </row>
        <row r="39">
          <cell r="L39">
            <v>0</v>
          </cell>
        </row>
        <row r="41">
          <cell r="L41">
            <v>175000</v>
          </cell>
        </row>
        <row r="42">
          <cell r="L42">
            <v>35000</v>
          </cell>
        </row>
        <row r="43">
          <cell r="L43">
            <v>35000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6100</v>
          </cell>
        </row>
        <row r="53">
          <cell r="L53">
            <v>0</v>
          </cell>
        </row>
        <row r="54">
          <cell r="L54">
            <v>4100</v>
          </cell>
        </row>
        <row r="55">
          <cell r="L55">
            <v>52600</v>
          </cell>
        </row>
        <row r="56">
          <cell r="L56">
            <v>1000</v>
          </cell>
        </row>
        <row r="60">
          <cell r="L60">
            <v>35</v>
          </cell>
        </row>
      </sheetData>
      <sheetData sheetId="16">
        <row r="6">
          <cell r="E6">
            <v>136250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260000</v>
          </cell>
        </row>
        <row r="12">
          <cell r="E12">
            <v>30000</v>
          </cell>
        </row>
        <row r="13">
          <cell r="E13">
            <v>0</v>
          </cell>
        </row>
        <row r="14">
          <cell r="E14">
            <v>36000</v>
          </cell>
        </row>
        <row r="15">
          <cell r="E15">
            <v>-92100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50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250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6000</v>
          </cell>
        </row>
        <row r="32">
          <cell r="E32">
            <v>500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6000</v>
          </cell>
        </row>
        <row r="36">
          <cell r="E36">
            <v>3700</v>
          </cell>
        </row>
        <row r="37">
          <cell r="E37">
            <v>2500</v>
          </cell>
        </row>
        <row r="38">
          <cell r="E38">
            <v>100</v>
          </cell>
        </row>
        <row r="39">
          <cell r="E39">
            <v>0</v>
          </cell>
        </row>
        <row r="41">
          <cell r="E41">
            <v>162000</v>
          </cell>
        </row>
        <row r="42">
          <cell r="E42">
            <v>18000</v>
          </cell>
        </row>
        <row r="43">
          <cell r="E43">
            <v>18000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500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9200</v>
          </cell>
        </row>
        <row r="53">
          <cell r="E53">
            <v>0</v>
          </cell>
        </row>
        <row r="54">
          <cell r="E54">
            <v>4500</v>
          </cell>
        </row>
        <row r="55">
          <cell r="E55">
            <v>57600</v>
          </cell>
        </row>
        <row r="56">
          <cell r="E56">
            <v>0</v>
          </cell>
        </row>
        <row r="60">
          <cell r="C60">
            <v>36</v>
          </cell>
        </row>
      </sheetData>
      <sheetData sheetId="17">
        <row r="6">
          <cell r="C6">
            <v>0</v>
          </cell>
        </row>
        <row r="7">
          <cell r="C7">
            <v>0</v>
          </cell>
        </row>
        <row r="8">
          <cell r="C8">
            <v>5000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1000</v>
          </cell>
        </row>
        <row r="15">
          <cell r="C15">
            <v>0</v>
          </cell>
        </row>
        <row r="17">
          <cell r="C17">
            <v>-750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200</v>
          </cell>
        </row>
        <row r="36">
          <cell r="C36">
            <v>300</v>
          </cell>
        </row>
        <row r="37">
          <cell r="C37">
            <v>1500</v>
          </cell>
        </row>
        <row r="38">
          <cell r="C38">
            <v>1000</v>
          </cell>
        </row>
        <row r="39">
          <cell r="C39">
            <v>0</v>
          </cell>
        </row>
        <row r="41">
          <cell r="C41">
            <v>10000</v>
          </cell>
        </row>
        <row r="42">
          <cell r="C42">
            <v>500</v>
          </cell>
        </row>
        <row r="43">
          <cell r="C43">
            <v>500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60">
          <cell r="C60">
            <v>2</v>
          </cell>
        </row>
      </sheetData>
      <sheetData sheetId="18">
        <row r="6">
          <cell r="L6">
            <v>5000</v>
          </cell>
        </row>
        <row r="7">
          <cell r="L7">
            <v>0</v>
          </cell>
        </row>
        <row r="8">
          <cell r="L8">
            <v>77000</v>
          </cell>
        </row>
        <row r="10">
          <cell r="L10">
            <v>56000</v>
          </cell>
        </row>
        <row r="12">
          <cell r="L12">
            <v>0</v>
          </cell>
        </row>
        <row r="13">
          <cell r="L13">
            <v>25000</v>
          </cell>
        </row>
        <row r="14">
          <cell r="L14">
            <v>24000</v>
          </cell>
        </row>
        <row r="15">
          <cell r="L15">
            <v>-15400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140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1635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300</v>
          </cell>
        </row>
        <row r="32">
          <cell r="L32">
            <v>900</v>
          </cell>
        </row>
        <row r="33">
          <cell r="L33">
            <v>0</v>
          </cell>
        </row>
        <row r="34">
          <cell r="L34">
            <v>200</v>
          </cell>
        </row>
        <row r="35">
          <cell r="L35">
            <v>1000</v>
          </cell>
        </row>
        <row r="36">
          <cell r="L36">
            <v>2400</v>
          </cell>
        </row>
        <row r="37">
          <cell r="L37">
            <v>900</v>
          </cell>
        </row>
        <row r="38">
          <cell r="L38">
            <v>1019</v>
          </cell>
        </row>
        <row r="39">
          <cell r="L39">
            <v>120</v>
          </cell>
        </row>
        <row r="41">
          <cell r="L41">
            <v>121000</v>
          </cell>
        </row>
        <row r="42">
          <cell r="L42">
            <v>12000</v>
          </cell>
        </row>
        <row r="43">
          <cell r="L43">
            <v>12000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300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60">
          <cell r="L60">
            <v>24</v>
          </cell>
        </row>
      </sheetData>
      <sheetData sheetId="19">
        <row r="6">
          <cell r="C6">
            <v>0</v>
          </cell>
        </row>
        <row r="7">
          <cell r="C7">
            <v>0</v>
          </cell>
        </row>
        <row r="8">
          <cell r="C8">
            <v>40000</v>
          </cell>
        </row>
        <row r="10">
          <cell r="C10">
            <v>8000</v>
          </cell>
        </row>
        <row r="12">
          <cell r="C12">
            <v>0</v>
          </cell>
        </row>
        <row r="13">
          <cell r="C13">
            <v>5000</v>
          </cell>
        </row>
        <row r="14">
          <cell r="C14">
            <v>20400</v>
          </cell>
        </row>
        <row r="15">
          <cell r="C15">
            <v>-1600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300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325</v>
          </cell>
        </row>
        <row r="33">
          <cell r="C33">
            <v>0</v>
          </cell>
        </row>
        <row r="34">
          <cell r="C34">
            <v>550</v>
          </cell>
        </row>
        <row r="35">
          <cell r="C35">
            <v>750</v>
          </cell>
        </row>
        <row r="36">
          <cell r="C36">
            <v>1200</v>
          </cell>
        </row>
        <row r="37">
          <cell r="C37">
            <v>500</v>
          </cell>
        </row>
        <row r="38">
          <cell r="C38">
            <v>0</v>
          </cell>
        </row>
        <row r="39">
          <cell r="C39">
            <v>0</v>
          </cell>
        </row>
        <row r="41">
          <cell r="C41">
            <v>30000</v>
          </cell>
        </row>
        <row r="42">
          <cell r="C42">
            <v>18000</v>
          </cell>
        </row>
        <row r="43">
          <cell r="C43">
            <v>2400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30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60">
          <cell r="C60">
            <v>12</v>
          </cell>
        </row>
      </sheetData>
      <sheetData sheetId="20">
        <row r="6">
          <cell r="C6">
            <v>5000</v>
          </cell>
        </row>
        <row r="7">
          <cell r="C7">
            <v>0</v>
          </cell>
        </row>
        <row r="8">
          <cell r="C8">
            <v>20000</v>
          </cell>
        </row>
        <row r="10">
          <cell r="C10">
            <v>11500</v>
          </cell>
        </row>
        <row r="12">
          <cell r="C12">
            <v>15000</v>
          </cell>
        </row>
        <row r="13">
          <cell r="C13">
            <v>0</v>
          </cell>
        </row>
        <row r="14">
          <cell r="C14">
            <v>9000</v>
          </cell>
        </row>
        <row r="15">
          <cell r="C15">
            <v>-1500</v>
          </cell>
        </row>
        <row r="17">
          <cell r="C17">
            <v>-7500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24000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1000</v>
          </cell>
        </row>
        <row r="32">
          <cell r="C32">
            <v>220</v>
          </cell>
        </row>
        <row r="33">
          <cell r="C33">
            <v>0</v>
          </cell>
        </row>
        <row r="34">
          <cell r="C34">
            <v>500</v>
          </cell>
        </row>
        <row r="35">
          <cell r="C35">
            <v>300</v>
          </cell>
        </row>
        <row r="36">
          <cell r="C36">
            <v>800</v>
          </cell>
        </row>
        <row r="37">
          <cell r="C37">
            <v>1500</v>
          </cell>
        </row>
        <row r="38">
          <cell r="C38">
            <v>900</v>
          </cell>
        </row>
        <row r="39">
          <cell r="C39">
            <v>0</v>
          </cell>
        </row>
        <row r="41">
          <cell r="C41">
            <v>27000</v>
          </cell>
        </row>
        <row r="42">
          <cell r="C42">
            <v>6000</v>
          </cell>
        </row>
        <row r="43">
          <cell r="C43">
            <v>3000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60">
          <cell r="C60">
            <v>6</v>
          </cell>
        </row>
      </sheetData>
      <sheetData sheetId="21">
        <row r="6">
          <cell r="L6">
            <v>0</v>
          </cell>
        </row>
        <row r="7">
          <cell r="L7">
            <v>0</v>
          </cell>
        </row>
        <row r="8">
          <cell r="L8">
            <v>60000</v>
          </cell>
        </row>
        <row r="10">
          <cell r="L10">
            <v>15000</v>
          </cell>
        </row>
        <row r="12">
          <cell r="L12">
            <v>10000</v>
          </cell>
        </row>
        <row r="13">
          <cell r="L13">
            <v>35000</v>
          </cell>
        </row>
        <row r="14">
          <cell r="L14">
            <v>32000</v>
          </cell>
        </row>
        <row r="15">
          <cell r="L15">
            <v>-3000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300</v>
          </cell>
        </row>
        <row r="31">
          <cell r="L31">
            <v>7000</v>
          </cell>
        </row>
        <row r="32">
          <cell r="L32">
            <v>50</v>
          </cell>
        </row>
        <row r="33">
          <cell r="L33">
            <v>0</v>
          </cell>
        </row>
        <row r="34">
          <cell r="L34">
            <v>250</v>
          </cell>
        </row>
        <row r="35">
          <cell r="L35">
            <v>2000</v>
          </cell>
        </row>
        <row r="36">
          <cell r="L36">
            <v>1800</v>
          </cell>
        </row>
        <row r="37">
          <cell r="L37">
            <v>1350</v>
          </cell>
        </row>
        <row r="38">
          <cell r="L38">
            <v>810</v>
          </cell>
        </row>
        <row r="39">
          <cell r="L39">
            <v>0</v>
          </cell>
        </row>
        <row r="41">
          <cell r="L41">
            <v>70000</v>
          </cell>
        </row>
        <row r="42">
          <cell r="L42">
            <v>16000</v>
          </cell>
        </row>
        <row r="43">
          <cell r="L43">
            <v>16000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310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765</v>
          </cell>
        </row>
        <row r="55">
          <cell r="L55">
            <v>12000</v>
          </cell>
        </row>
        <row r="56">
          <cell r="L56">
            <v>0</v>
          </cell>
        </row>
        <row r="60">
          <cell r="L60">
            <v>18</v>
          </cell>
        </row>
      </sheetData>
      <sheetData sheetId="22">
        <row r="6">
          <cell r="I6">
            <v>5000</v>
          </cell>
        </row>
        <row r="7">
          <cell r="I7">
            <v>0</v>
          </cell>
        </row>
        <row r="8">
          <cell r="I8">
            <v>19000</v>
          </cell>
        </row>
        <row r="10">
          <cell r="I10">
            <v>20000</v>
          </cell>
        </row>
        <row r="12">
          <cell r="I12">
            <v>0</v>
          </cell>
        </row>
        <row r="13">
          <cell r="I13">
            <v>6000</v>
          </cell>
        </row>
        <row r="14">
          <cell r="I14">
            <v>13000</v>
          </cell>
        </row>
        <row r="15">
          <cell r="I15">
            <v>-6000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600</v>
          </cell>
        </row>
        <row r="32">
          <cell r="I32">
            <v>300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1100</v>
          </cell>
        </row>
        <row r="36">
          <cell r="I36">
            <v>1000</v>
          </cell>
        </row>
        <row r="37">
          <cell r="I37">
            <v>500</v>
          </cell>
        </row>
        <row r="38">
          <cell r="I38">
            <v>2900</v>
          </cell>
        </row>
        <row r="39">
          <cell r="I39">
            <v>0</v>
          </cell>
        </row>
        <row r="41">
          <cell r="I41">
            <v>38800</v>
          </cell>
        </row>
        <row r="42">
          <cell r="I42">
            <v>8500</v>
          </cell>
        </row>
        <row r="43">
          <cell r="I43">
            <v>4500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60">
          <cell r="I60">
            <v>10</v>
          </cell>
        </row>
      </sheetData>
      <sheetData sheetId="23">
        <row r="6">
          <cell r="X6">
            <v>0</v>
          </cell>
        </row>
        <row r="7">
          <cell r="X7">
            <v>0</v>
          </cell>
        </row>
        <row r="8">
          <cell r="X8">
            <v>33200</v>
          </cell>
        </row>
        <row r="10">
          <cell r="X10">
            <v>25000</v>
          </cell>
        </row>
        <row r="12">
          <cell r="X12">
            <v>7000</v>
          </cell>
        </row>
        <row r="13">
          <cell r="X13">
            <v>0</v>
          </cell>
        </row>
        <row r="14">
          <cell r="X14">
            <v>34000</v>
          </cell>
        </row>
        <row r="15">
          <cell r="X15">
            <v>-5000</v>
          </cell>
        </row>
        <row r="20">
          <cell r="X20">
            <v>0</v>
          </cell>
        </row>
        <row r="21">
          <cell r="X21">
            <v>0</v>
          </cell>
        </row>
        <row r="22">
          <cell r="X22">
            <v>0</v>
          </cell>
        </row>
        <row r="23">
          <cell r="X23">
            <v>0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0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300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650</v>
          </cell>
        </row>
        <row r="36">
          <cell r="X36">
            <v>1400</v>
          </cell>
        </row>
        <row r="37">
          <cell r="X37">
            <v>0</v>
          </cell>
        </row>
        <row r="38">
          <cell r="X38">
            <v>1200</v>
          </cell>
        </row>
        <row r="39">
          <cell r="X39">
            <v>0</v>
          </cell>
        </row>
        <row r="41">
          <cell r="X41">
            <v>52800</v>
          </cell>
        </row>
        <row r="42">
          <cell r="X42">
            <v>16500</v>
          </cell>
        </row>
        <row r="43">
          <cell r="X43">
            <v>17500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130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60">
          <cell r="X60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C2C8-F1A2-43A6-B494-EFD90662C365}">
  <dimension ref="A1:BM77"/>
  <sheetViews>
    <sheetView tabSelected="1" workbookViewId="0">
      <selection activeCell="R8" sqref="R8"/>
    </sheetView>
  </sheetViews>
  <sheetFormatPr defaultColWidth="8.85546875" defaultRowHeight="12.75" x14ac:dyDescent="0.2"/>
  <cols>
    <col min="1" max="1" width="35.140625" style="2" customWidth="1"/>
    <col min="2" max="2" width="10.5703125" style="2" hidden="1" customWidth="1"/>
    <col min="3" max="3" width="9.28515625" style="2" hidden="1" customWidth="1"/>
    <col min="4" max="4" width="12.42578125" style="2" hidden="1" customWidth="1"/>
    <col min="5" max="9" width="9.28515625" style="2" hidden="1" customWidth="1"/>
    <col min="10" max="10" width="23.85546875" style="2" hidden="1" customWidth="1"/>
    <col min="11" max="11" width="13.5703125" style="17" hidden="1" customWidth="1"/>
    <col min="12" max="12" width="10.28515625" style="2" bestFit="1" customWidth="1"/>
    <col min="13" max="13" width="8.7109375" style="2" bestFit="1" customWidth="1"/>
    <col min="14" max="14" width="10.28515625" style="88" bestFit="1" customWidth="1"/>
    <col min="15" max="15" width="5.28515625" style="107" customWidth="1"/>
    <col min="16" max="65" width="8.85546875" style="107"/>
    <col min="66" max="16384" width="8.85546875" style="2"/>
  </cols>
  <sheetData>
    <row r="1" spans="1:65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65" ht="18.75" customHeight="1" thickBot="1" x14ac:dyDescent="0.3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65" ht="12.75" customHeight="1" thickBot="1" x14ac:dyDescent="0.25">
      <c r="A3" s="3"/>
      <c r="B3" s="4"/>
      <c r="C3" s="5"/>
      <c r="D3" s="5"/>
      <c r="E3" s="5"/>
      <c r="F3" s="5"/>
      <c r="G3" s="5"/>
      <c r="H3" s="5"/>
      <c r="I3" s="5"/>
      <c r="J3" s="5"/>
      <c r="K3" s="6"/>
      <c r="L3" s="7" t="s">
        <v>1</v>
      </c>
      <c r="M3" s="8"/>
      <c r="N3" s="9"/>
    </row>
    <row r="4" spans="1:65" s="17" customFormat="1" ht="25.5" customHeight="1" thickBot="1" x14ac:dyDescent="0.25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3" t="s">
        <v>12</v>
      </c>
      <c r="L4" s="14" t="s">
        <v>13</v>
      </c>
      <c r="M4" s="15" t="s">
        <v>14</v>
      </c>
      <c r="N4" s="16" t="s">
        <v>15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</row>
    <row r="5" spans="1:65" s="17" customFormat="1" ht="12.95" customHeight="1" x14ac:dyDescent="0.2">
      <c r="A5" s="18" t="s">
        <v>16</v>
      </c>
      <c r="B5" s="19">
        <f>SUM(B6:B9)</f>
        <v>80000</v>
      </c>
      <c r="C5" s="20">
        <f t="shared" ref="C5:J5" si="0">SUM(C6:C9)</f>
        <v>136250</v>
      </c>
      <c r="D5" s="20">
        <f t="shared" si="0"/>
        <v>82000</v>
      </c>
      <c r="E5" s="20">
        <f t="shared" si="0"/>
        <v>40000</v>
      </c>
      <c r="F5" s="20">
        <f t="shared" si="0"/>
        <v>60000</v>
      </c>
      <c r="G5" s="20">
        <f t="shared" si="0"/>
        <v>24000</v>
      </c>
      <c r="H5" s="20">
        <f t="shared" si="0"/>
        <v>25000</v>
      </c>
      <c r="I5" s="20">
        <f t="shared" si="0"/>
        <v>5000</v>
      </c>
      <c r="J5" s="20">
        <f t="shared" si="0"/>
        <v>33200</v>
      </c>
      <c r="K5" s="21">
        <f t="shared" ref="K5:K37" si="1">SUM(B5:J5)</f>
        <v>485450</v>
      </c>
      <c r="L5" s="19">
        <f t="shared" ref="L5:L37" si="2">SUM(K5:K5)</f>
        <v>485450</v>
      </c>
      <c r="M5" s="20">
        <f>SUM(M6:M9)</f>
        <v>79750</v>
      </c>
      <c r="N5" s="21">
        <f>L5+M5</f>
        <v>565200</v>
      </c>
      <c r="O5" s="108"/>
      <c r="P5" s="109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</row>
    <row r="6" spans="1:65" ht="12.95" customHeight="1" x14ac:dyDescent="0.25">
      <c r="A6" s="22" t="s">
        <v>17</v>
      </c>
      <c r="B6" s="23">
        <f>[1]Wisconsin!L6</f>
        <v>46500</v>
      </c>
      <c r="C6" s="24">
        <f>[1]Illinois!E6</f>
        <v>136250</v>
      </c>
      <c r="D6" s="24">
        <f>[1]Ohio!L6</f>
        <v>5000</v>
      </c>
      <c r="E6" s="24">
        <f>[1]Buffalo!C6</f>
        <v>0</v>
      </c>
      <c r="F6" s="24">
        <f>[1]Tennessee!L6</f>
        <v>0</v>
      </c>
      <c r="G6" s="24">
        <f>[1]Florida!I6</f>
        <v>5000</v>
      </c>
      <c r="H6" s="24">
        <f>[1]MINN!C6</f>
        <v>5000</v>
      </c>
      <c r="I6" s="24">
        <f>[1]IND!C6</f>
        <v>0</v>
      </c>
      <c r="J6" s="24">
        <f>'[1]THE REST'!X6</f>
        <v>0</v>
      </c>
      <c r="K6" s="25">
        <f t="shared" si="1"/>
        <v>197750</v>
      </c>
      <c r="L6" s="23">
        <f t="shared" si="2"/>
        <v>197750</v>
      </c>
      <c r="M6" s="24">
        <f>[1]National!C6</f>
        <v>65000</v>
      </c>
      <c r="N6" s="26">
        <f t="shared" ref="N6:N58" si="3">L6+M6</f>
        <v>262750</v>
      </c>
      <c r="P6" s="110"/>
    </row>
    <row r="7" spans="1:65" ht="12.95" customHeight="1" x14ac:dyDescent="0.25">
      <c r="A7" s="22" t="s">
        <v>18</v>
      </c>
      <c r="B7" s="23">
        <f>[1]Wisconsin!L7</f>
        <v>0</v>
      </c>
      <c r="C7" s="24">
        <f>[1]Illinois!E7</f>
        <v>0</v>
      </c>
      <c r="D7" s="24">
        <f>[1]Ohio!L7</f>
        <v>0</v>
      </c>
      <c r="E7" s="24">
        <f>[1]Buffalo!C7</f>
        <v>0</v>
      </c>
      <c r="F7" s="24">
        <f>[1]Tennessee!L7</f>
        <v>0</v>
      </c>
      <c r="G7" s="24">
        <f>[1]Florida!I7</f>
        <v>0</v>
      </c>
      <c r="H7" s="24">
        <f>[1]MINN!C7</f>
        <v>0</v>
      </c>
      <c r="I7" s="24">
        <f>[1]IND!C7</f>
        <v>0</v>
      </c>
      <c r="J7" s="24">
        <f>'[1]THE REST'!X7</f>
        <v>0</v>
      </c>
      <c r="K7" s="25">
        <f t="shared" si="1"/>
        <v>0</v>
      </c>
      <c r="L7" s="23">
        <f t="shared" si="2"/>
        <v>0</v>
      </c>
      <c r="M7" s="24">
        <f>[1]National!C7</f>
        <v>0</v>
      </c>
      <c r="N7" s="26">
        <f t="shared" si="3"/>
        <v>0</v>
      </c>
      <c r="P7" s="110"/>
    </row>
    <row r="8" spans="1:65" ht="12.95" customHeight="1" x14ac:dyDescent="0.25">
      <c r="A8" s="22" t="s">
        <v>19</v>
      </c>
      <c r="B8" s="23">
        <f>[1]Wisconsin!L8</f>
        <v>33500</v>
      </c>
      <c r="C8" s="24">
        <f>[1]Illinois!E8</f>
        <v>0</v>
      </c>
      <c r="D8" s="24">
        <f>[1]Ohio!L8</f>
        <v>77000</v>
      </c>
      <c r="E8" s="24">
        <f>[1]Buffalo!C8</f>
        <v>40000</v>
      </c>
      <c r="F8" s="24">
        <f>[1]Tennessee!L8</f>
        <v>60000</v>
      </c>
      <c r="G8" s="24">
        <f>[1]Florida!I8</f>
        <v>19000</v>
      </c>
      <c r="H8" s="24">
        <f>[1]MINN!C8</f>
        <v>20000</v>
      </c>
      <c r="I8" s="24">
        <f>[1]IND!C8</f>
        <v>5000</v>
      </c>
      <c r="J8" s="24">
        <f>'[1]THE REST'!X8</f>
        <v>33200</v>
      </c>
      <c r="K8" s="25">
        <f t="shared" si="1"/>
        <v>287700</v>
      </c>
      <c r="L8" s="23">
        <f t="shared" si="2"/>
        <v>287700</v>
      </c>
      <c r="M8" s="24">
        <f>[1]National!C8</f>
        <v>70000</v>
      </c>
      <c r="N8" s="26">
        <f t="shared" si="3"/>
        <v>357700</v>
      </c>
      <c r="P8" s="110"/>
    </row>
    <row r="9" spans="1:65" ht="12.95" customHeight="1" x14ac:dyDescent="0.25">
      <c r="A9" s="27" t="s">
        <v>20</v>
      </c>
      <c r="B9" s="23">
        <f>[1]Wisconsin!L9</f>
        <v>0</v>
      </c>
      <c r="C9" s="24">
        <f>[1]Illinois!E9</f>
        <v>0</v>
      </c>
      <c r="D9" s="28">
        <f>[1]Ohio!L9</f>
        <v>0</v>
      </c>
      <c r="E9" s="28">
        <f>[1]Buffalo!C9</f>
        <v>0</v>
      </c>
      <c r="F9" s="28">
        <f>[1]Tennessee!L9</f>
        <v>0</v>
      </c>
      <c r="G9" s="28">
        <f>[1]Florida!I9</f>
        <v>0</v>
      </c>
      <c r="H9" s="28">
        <f>[1]MINN!C9</f>
        <v>0</v>
      </c>
      <c r="I9" s="28">
        <f>[1]IND!C9</f>
        <v>0</v>
      </c>
      <c r="J9" s="28">
        <f>'[1]THE REST'!X9</f>
        <v>0</v>
      </c>
      <c r="K9" s="29">
        <f t="shared" si="1"/>
        <v>0</v>
      </c>
      <c r="L9" s="30">
        <f t="shared" si="2"/>
        <v>0</v>
      </c>
      <c r="M9" s="28">
        <f>[1]National!C9</f>
        <v>-55250</v>
      </c>
      <c r="N9" s="31">
        <f t="shared" si="3"/>
        <v>-55250</v>
      </c>
      <c r="P9" s="110"/>
    </row>
    <row r="10" spans="1:65" s="17" customFormat="1" ht="12.95" customHeight="1" x14ac:dyDescent="0.25">
      <c r="A10" s="18" t="s">
        <v>21</v>
      </c>
      <c r="B10" s="32">
        <f>[1]Wisconsin!L10</f>
        <v>312000</v>
      </c>
      <c r="C10" s="24">
        <f>[1]Illinois!E10</f>
        <v>260000</v>
      </c>
      <c r="D10" s="33">
        <f>[1]Ohio!L10</f>
        <v>56000</v>
      </c>
      <c r="E10" s="24">
        <f>[1]Buffalo!C10</f>
        <v>8000</v>
      </c>
      <c r="F10" s="24">
        <f>[1]Tennessee!L10</f>
        <v>15000</v>
      </c>
      <c r="G10" s="24">
        <f>[1]Florida!I10</f>
        <v>20000</v>
      </c>
      <c r="H10" s="24">
        <f>[1]MINN!C10</f>
        <v>11500</v>
      </c>
      <c r="I10" s="24">
        <f>[1]IND!C10</f>
        <v>0</v>
      </c>
      <c r="J10" s="24">
        <f>'[1]THE REST'!X10</f>
        <v>25000</v>
      </c>
      <c r="K10" s="25">
        <f t="shared" si="1"/>
        <v>707500</v>
      </c>
      <c r="L10" s="32">
        <f t="shared" si="2"/>
        <v>707500</v>
      </c>
      <c r="M10" s="33">
        <f>[1]National!C10</f>
        <v>0</v>
      </c>
      <c r="N10" s="25">
        <f t="shared" si="3"/>
        <v>707500</v>
      </c>
      <c r="O10" s="108"/>
      <c r="P10" s="109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</row>
    <row r="11" spans="1:65" s="17" customFormat="1" ht="12.95" customHeight="1" x14ac:dyDescent="0.2">
      <c r="A11" s="18" t="s">
        <v>22</v>
      </c>
      <c r="B11" s="32">
        <f>SUM(B12:B13)</f>
        <v>30000</v>
      </c>
      <c r="C11" s="33">
        <f t="shared" ref="C11:J11" si="4">SUM(C12:C13)</f>
        <v>30000</v>
      </c>
      <c r="D11" s="33">
        <f t="shared" si="4"/>
        <v>25000</v>
      </c>
      <c r="E11" s="33">
        <f t="shared" si="4"/>
        <v>5000</v>
      </c>
      <c r="F11" s="33">
        <f t="shared" si="4"/>
        <v>45000</v>
      </c>
      <c r="G11" s="33">
        <f t="shared" si="4"/>
        <v>6000</v>
      </c>
      <c r="H11" s="33">
        <f t="shared" si="4"/>
        <v>15000</v>
      </c>
      <c r="I11" s="33">
        <f t="shared" si="4"/>
        <v>0</v>
      </c>
      <c r="J11" s="33">
        <f t="shared" si="4"/>
        <v>7000</v>
      </c>
      <c r="K11" s="25">
        <f t="shared" si="1"/>
        <v>163000</v>
      </c>
      <c r="L11" s="32">
        <f t="shared" si="2"/>
        <v>163000</v>
      </c>
      <c r="M11" s="33">
        <f>SUM(M12:M13)</f>
        <v>50000</v>
      </c>
      <c r="N11" s="25">
        <f t="shared" si="3"/>
        <v>213000</v>
      </c>
      <c r="O11" s="108"/>
      <c r="P11" s="109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</row>
    <row r="12" spans="1:65" ht="12.95" customHeight="1" x14ac:dyDescent="0.25">
      <c r="A12" s="22" t="s">
        <v>17</v>
      </c>
      <c r="B12" s="23">
        <f>[1]Wisconsin!L12</f>
        <v>30000</v>
      </c>
      <c r="C12" s="24">
        <f>[1]Illinois!E12</f>
        <v>30000</v>
      </c>
      <c r="D12" s="24">
        <f>[1]Ohio!L12</f>
        <v>0</v>
      </c>
      <c r="E12" s="24">
        <f>[1]Buffalo!C12</f>
        <v>0</v>
      </c>
      <c r="F12" s="24">
        <f>[1]Tennessee!L12</f>
        <v>10000</v>
      </c>
      <c r="G12" s="24">
        <f>[1]Florida!I12</f>
        <v>0</v>
      </c>
      <c r="H12" s="24">
        <f>[1]MINN!C12</f>
        <v>15000</v>
      </c>
      <c r="I12" s="24">
        <f>[1]IND!C12</f>
        <v>0</v>
      </c>
      <c r="J12" s="24">
        <f>'[1]THE REST'!X12</f>
        <v>7000</v>
      </c>
      <c r="K12" s="25">
        <f t="shared" si="1"/>
        <v>92000</v>
      </c>
      <c r="L12" s="23">
        <f t="shared" si="2"/>
        <v>92000</v>
      </c>
      <c r="M12" s="24">
        <f>[1]National!C12</f>
        <v>0</v>
      </c>
      <c r="N12" s="26">
        <f t="shared" si="3"/>
        <v>92000</v>
      </c>
      <c r="P12" s="110"/>
    </row>
    <row r="13" spans="1:65" ht="12.95" customHeight="1" x14ac:dyDescent="0.25">
      <c r="A13" s="22" t="s">
        <v>23</v>
      </c>
      <c r="B13" s="23">
        <f>[1]Wisconsin!L13</f>
        <v>0</v>
      </c>
      <c r="C13" s="24">
        <f>[1]Illinois!E13</f>
        <v>0</v>
      </c>
      <c r="D13" s="24">
        <f>[1]Ohio!L13</f>
        <v>25000</v>
      </c>
      <c r="E13" s="24">
        <f>[1]Buffalo!C13</f>
        <v>5000</v>
      </c>
      <c r="F13" s="24">
        <f>[1]Tennessee!L13</f>
        <v>35000</v>
      </c>
      <c r="G13" s="24">
        <f>[1]Florida!I13</f>
        <v>6000</v>
      </c>
      <c r="H13" s="24">
        <f>[1]MINN!C13</f>
        <v>0</v>
      </c>
      <c r="I13" s="24">
        <f>[1]IND!C13</f>
        <v>0</v>
      </c>
      <c r="J13" s="24">
        <f>'[1]THE REST'!X13</f>
        <v>0</v>
      </c>
      <c r="K13" s="25">
        <f t="shared" si="1"/>
        <v>71000</v>
      </c>
      <c r="L13" s="23">
        <f t="shared" si="2"/>
        <v>71000</v>
      </c>
      <c r="M13" s="24">
        <f>[1]National!C13</f>
        <v>50000</v>
      </c>
      <c r="N13" s="26">
        <f t="shared" si="3"/>
        <v>121000</v>
      </c>
      <c r="P13" s="110"/>
    </row>
    <row r="14" spans="1:65" s="17" customFormat="1" ht="12.95" customHeight="1" x14ac:dyDescent="0.25">
      <c r="A14" s="18" t="s">
        <v>24</v>
      </c>
      <c r="B14" s="23">
        <f>[1]Wisconsin!L14</f>
        <v>70000</v>
      </c>
      <c r="C14" s="24">
        <f>[1]Illinois!E14</f>
        <v>36000</v>
      </c>
      <c r="D14" s="24">
        <f>[1]Ohio!L14</f>
        <v>24000</v>
      </c>
      <c r="E14" s="24">
        <f>[1]Buffalo!C14</f>
        <v>20400</v>
      </c>
      <c r="F14" s="24">
        <f>[1]Tennessee!L14</f>
        <v>32000</v>
      </c>
      <c r="G14" s="24">
        <f>[1]Florida!I14</f>
        <v>13000</v>
      </c>
      <c r="H14" s="24">
        <f>[1]MINN!C14</f>
        <v>9000</v>
      </c>
      <c r="I14" s="24">
        <f>[1]IND!C14</f>
        <v>1000</v>
      </c>
      <c r="J14" s="24">
        <f>'[1]THE REST'!X14</f>
        <v>34000</v>
      </c>
      <c r="K14" s="25">
        <f t="shared" si="1"/>
        <v>239400</v>
      </c>
      <c r="L14" s="32">
        <f t="shared" si="2"/>
        <v>239400</v>
      </c>
      <c r="M14" s="33">
        <f>[1]National!C14</f>
        <v>12000</v>
      </c>
      <c r="N14" s="25">
        <f t="shared" si="3"/>
        <v>251400</v>
      </c>
      <c r="O14" s="108"/>
      <c r="P14" s="109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</row>
    <row r="15" spans="1:65" s="37" customFormat="1" ht="12.95" customHeight="1" x14ac:dyDescent="0.2">
      <c r="A15" s="34" t="s">
        <v>25</v>
      </c>
      <c r="B15" s="35">
        <f>[1]Wisconsin!L15</f>
        <v>-104000</v>
      </c>
      <c r="C15" s="36">
        <f>[1]Illinois!E15</f>
        <v>-92100</v>
      </c>
      <c r="D15" s="36">
        <f>[1]Ohio!L15</f>
        <v>-15400</v>
      </c>
      <c r="E15" s="36">
        <f>[1]Buffalo!C15</f>
        <v>-1600</v>
      </c>
      <c r="F15" s="36">
        <f>[1]Tennessee!L15</f>
        <v>-3000</v>
      </c>
      <c r="G15" s="36">
        <f>[1]Florida!I15</f>
        <v>-6000</v>
      </c>
      <c r="H15" s="36">
        <f>[1]MINN!C15</f>
        <v>-1500</v>
      </c>
      <c r="I15" s="36">
        <f>[1]IND!C15</f>
        <v>0</v>
      </c>
      <c r="J15" s="36">
        <f>'[1]THE REST'!X15</f>
        <v>-5000</v>
      </c>
      <c r="K15" s="29">
        <f t="shared" si="1"/>
        <v>-228600</v>
      </c>
      <c r="L15" s="35">
        <f t="shared" si="2"/>
        <v>-228600</v>
      </c>
      <c r="M15" s="36">
        <f>[1]National!C15</f>
        <v>0</v>
      </c>
      <c r="N15" s="29">
        <f t="shared" si="3"/>
        <v>-228600</v>
      </c>
      <c r="O15" s="111"/>
      <c r="P15" s="112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</row>
    <row r="16" spans="1:65" s="42" customFormat="1" ht="12.95" customHeight="1" x14ac:dyDescent="0.2">
      <c r="A16" s="38" t="s">
        <v>26</v>
      </c>
      <c r="B16" s="39">
        <f>B5+B10+B11+B14+B15</f>
        <v>388000</v>
      </c>
      <c r="C16" s="40">
        <f>C5+C10+C11+C14+C15</f>
        <v>370150</v>
      </c>
      <c r="D16" s="40">
        <f t="shared" ref="D16:J16" si="5">D5+D10+D11+D14+D15</f>
        <v>171600</v>
      </c>
      <c r="E16" s="40">
        <f t="shared" si="5"/>
        <v>71800</v>
      </c>
      <c r="F16" s="40">
        <f t="shared" si="5"/>
        <v>149000</v>
      </c>
      <c r="G16" s="40">
        <f t="shared" si="5"/>
        <v>57000</v>
      </c>
      <c r="H16" s="40">
        <f t="shared" si="5"/>
        <v>59000</v>
      </c>
      <c r="I16" s="40">
        <f t="shared" si="5"/>
        <v>6000</v>
      </c>
      <c r="J16" s="40">
        <f t="shared" si="5"/>
        <v>94200</v>
      </c>
      <c r="K16" s="41">
        <f t="shared" si="1"/>
        <v>1366750</v>
      </c>
      <c r="L16" s="39">
        <f t="shared" si="2"/>
        <v>1366750</v>
      </c>
      <c r="M16" s="40">
        <f>M5+M10+M11+M14+M15</f>
        <v>141750</v>
      </c>
      <c r="N16" s="41">
        <f t="shared" si="3"/>
        <v>1508500</v>
      </c>
      <c r="O16" s="108"/>
      <c r="P16" s="109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</row>
    <row r="17" spans="1:65" s="42" customFormat="1" ht="12.95" customHeight="1" x14ac:dyDescent="0.2">
      <c r="A17" s="38" t="s">
        <v>27</v>
      </c>
      <c r="B17" s="43">
        <f t="shared" ref="B17:J17" si="6">(B16-B14)*-0.15</f>
        <v>-47700</v>
      </c>
      <c r="C17" s="44">
        <f t="shared" si="6"/>
        <v>-50122.5</v>
      </c>
      <c r="D17" s="44">
        <f t="shared" si="6"/>
        <v>-22140</v>
      </c>
      <c r="E17" s="44">
        <f t="shared" si="6"/>
        <v>-7710</v>
      </c>
      <c r="F17" s="44">
        <f t="shared" si="6"/>
        <v>-17550</v>
      </c>
      <c r="G17" s="44">
        <f t="shared" si="6"/>
        <v>-6600</v>
      </c>
      <c r="H17" s="44">
        <f>[1]MINN!C17</f>
        <v>-7500</v>
      </c>
      <c r="I17" s="44">
        <f>[1]IND!C17</f>
        <v>-750</v>
      </c>
      <c r="J17" s="44">
        <f t="shared" si="6"/>
        <v>-9030</v>
      </c>
      <c r="K17" s="45">
        <f t="shared" si="1"/>
        <v>-169102.5</v>
      </c>
      <c r="L17" s="43">
        <f t="shared" si="2"/>
        <v>-169102.5</v>
      </c>
      <c r="M17" s="40">
        <f>-L17</f>
        <v>169102.5</v>
      </c>
      <c r="N17" s="41">
        <f t="shared" si="3"/>
        <v>0</v>
      </c>
      <c r="O17" s="108"/>
      <c r="P17" s="109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</row>
    <row r="18" spans="1:65" s="42" customFormat="1" ht="12.95" customHeight="1" x14ac:dyDescent="0.2">
      <c r="A18" s="38" t="s">
        <v>28</v>
      </c>
      <c r="B18" s="39">
        <f t="shared" ref="B18:J18" si="7">B16+B17</f>
        <v>340300</v>
      </c>
      <c r="C18" s="40">
        <f t="shared" si="7"/>
        <v>320027.5</v>
      </c>
      <c r="D18" s="40">
        <f t="shared" si="7"/>
        <v>149460</v>
      </c>
      <c r="E18" s="40">
        <f t="shared" si="7"/>
        <v>64090</v>
      </c>
      <c r="F18" s="40">
        <f t="shared" si="7"/>
        <v>131450</v>
      </c>
      <c r="G18" s="40">
        <f t="shared" si="7"/>
        <v>50400</v>
      </c>
      <c r="H18" s="40">
        <f t="shared" si="7"/>
        <v>51500</v>
      </c>
      <c r="I18" s="40">
        <f t="shared" si="7"/>
        <v>5250</v>
      </c>
      <c r="J18" s="40">
        <f t="shared" si="7"/>
        <v>85170</v>
      </c>
      <c r="K18" s="41">
        <f t="shared" si="1"/>
        <v>1197647.5</v>
      </c>
      <c r="L18" s="39">
        <f t="shared" si="2"/>
        <v>1197647.5</v>
      </c>
      <c r="M18" s="40">
        <f>SUM(M16:M17)</f>
        <v>310852.5</v>
      </c>
      <c r="N18" s="41">
        <f t="shared" si="3"/>
        <v>1508500</v>
      </c>
      <c r="O18" s="108"/>
      <c r="P18" s="109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</row>
    <row r="19" spans="1:65" ht="12.95" customHeight="1" x14ac:dyDescent="0.2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5">
        <f t="shared" si="1"/>
        <v>0</v>
      </c>
      <c r="L19" s="23"/>
      <c r="M19" s="46"/>
      <c r="N19" s="26"/>
      <c r="P19" s="110"/>
    </row>
    <row r="20" spans="1:65" ht="12.95" customHeight="1" x14ac:dyDescent="0.25">
      <c r="A20" s="22" t="s">
        <v>29</v>
      </c>
      <c r="B20" s="23">
        <f>[1]Wisconsin!L20</f>
        <v>0</v>
      </c>
      <c r="C20" s="24">
        <f>[1]Illinois!E20</f>
        <v>0</v>
      </c>
      <c r="D20" s="24">
        <f>[1]Ohio!L20</f>
        <v>0</v>
      </c>
      <c r="E20" s="24">
        <f>[1]Buffalo!C20</f>
        <v>0</v>
      </c>
      <c r="F20" s="24">
        <f>[1]Tennessee!L20</f>
        <v>0</v>
      </c>
      <c r="G20" s="24">
        <f>[1]Florida!I20</f>
        <v>0</v>
      </c>
      <c r="H20" s="24">
        <f>[1]MINN!C20</f>
        <v>0</v>
      </c>
      <c r="I20" s="24">
        <f>[1]IND!C20</f>
        <v>0</v>
      </c>
      <c r="J20" s="24">
        <f>'[1]THE REST'!X20</f>
        <v>0</v>
      </c>
      <c r="K20" s="25">
        <f t="shared" si="1"/>
        <v>0</v>
      </c>
      <c r="L20" s="23">
        <f t="shared" si="2"/>
        <v>0</v>
      </c>
      <c r="M20" s="24">
        <f>[1]National!C20</f>
        <v>3500</v>
      </c>
      <c r="N20" s="25">
        <f t="shared" si="3"/>
        <v>3500</v>
      </c>
      <c r="P20" s="110"/>
    </row>
    <row r="21" spans="1:65" ht="12.95" customHeight="1" x14ac:dyDescent="0.25">
      <c r="A21" s="22" t="s">
        <v>30</v>
      </c>
      <c r="B21" s="23">
        <f>[1]Wisconsin!L21</f>
        <v>0</v>
      </c>
      <c r="C21" s="24">
        <f>[1]Illinois!E21</f>
        <v>0</v>
      </c>
      <c r="D21" s="24">
        <f>[1]Ohio!L21</f>
        <v>0</v>
      </c>
      <c r="E21" s="24">
        <f>[1]Buffalo!C21</f>
        <v>0</v>
      </c>
      <c r="F21" s="24">
        <f>[1]Tennessee!L21</f>
        <v>0</v>
      </c>
      <c r="G21" s="24">
        <f>[1]Florida!I21</f>
        <v>0</v>
      </c>
      <c r="H21" s="24">
        <f>[1]MINN!C21</f>
        <v>0</v>
      </c>
      <c r="I21" s="24">
        <f>[1]IND!C21</f>
        <v>0</v>
      </c>
      <c r="J21" s="24">
        <f>'[1]THE REST'!X21</f>
        <v>0</v>
      </c>
      <c r="K21" s="25">
        <f t="shared" si="1"/>
        <v>0</v>
      </c>
      <c r="L21" s="23">
        <f t="shared" si="2"/>
        <v>0</v>
      </c>
      <c r="M21" s="24">
        <f>[1]National!C21</f>
        <v>14000</v>
      </c>
      <c r="N21" s="25">
        <f t="shared" si="3"/>
        <v>14000</v>
      </c>
      <c r="P21" s="110"/>
    </row>
    <row r="22" spans="1:65" ht="12.95" customHeight="1" x14ac:dyDescent="0.25">
      <c r="A22" s="22" t="s">
        <v>31</v>
      </c>
      <c r="B22" s="23">
        <f>[1]Wisconsin!L22</f>
        <v>0</v>
      </c>
      <c r="C22" s="24">
        <f>[1]Illinois!E22</f>
        <v>0</v>
      </c>
      <c r="D22" s="24">
        <f>[1]Ohio!L22</f>
        <v>0</v>
      </c>
      <c r="E22" s="24">
        <f>[1]Buffalo!C22</f>
        <v>0</v>
      </c>
      <c r="F22" s="24">
        <f>[1]Tennessee!L22</f>
        <v>0</v>
      </c>
      <c r="G22" s="24">
        <f>[1]Florida!I22</f>
        <v>0</v>
      </c>
      <c r="H22" s="24">
        <f>[1]MINN!C22</f>
        <v>0</v>
      </c>
      <c r="I22" s="24">
        <f>[1]IND!C22</f>
        <v>0</v>
      </c>
      <c r="J22" s="24">
        <f>'[1]THE REST'!X22</f>
        <v>0</v>
      </c>
      <c r="K22" s="25">
        <f t="shared" si="1"/>
        <v>0</v>
      </c>
      <c r="L22" s="23">
        <f t="shared" si="2"/>
        <v>0</v>
      </c>
      <c r="M22" s="24">
        <f>[1]National!C22</f>
        <v>1000</v>
      </c>
      <c r="N22" s="25">
        <f t="shared" si="3"/>
        <v>1000</v>
      </c>
      <c r="P22" s="110"/>
    </row>
    <row r="23" spans="1:65" ht="12.95" customHeight="1" x14ac:dyDescent="0.25">
      <c r="A23" s="22" t="s">
        <v>32</v>
      </c>
      <c r="B23" s="23">
        <f>[1]Wisconsin!L23</f>
        <v>0</v>
      </c>
      <c r="C23" s="24">
        <f>[1]Illinois!E23</f>
        <v>50</v>
      </c>
      <c r="D23" s="24">
        <f>[1]Ohio!L23</f>
        <v>140</v>
      </c>
      <c r="E23" s="24">
        <f>[1]Buffalo!C23</f>
        <v>300</v>
      </c>
      <c r="F23" s="24">
        <f>[1]Tennessee!L23</f>
        <v>0</v>
      </c>
      <c r="G23" s="24">
        <f>[1]Florida!I23</f>
        <v>0</v>
      </c>
      <c r="H23" s="24">
        <f>[1]MINN!C23</f>
        <v>0</v>
      </c>
      <c r="I23" s="24">
        <f>[1]IND!C23</f>
        <v>0</v>
      </c>
      <c r="J23" s="24">
        <f>'[1]THE REST'!X23</f>
        <v>0</v>
      </c>
      <c r="K23" s="25">
        <f t="shared" si="1"/>
        <v>490</v>
      </c>
      <c r="L23" s="23">
        <f t="shared" si="2"/>
        <v>490</v>
      </c>
      <c r="M23" s="24">
        <f>[1]National!C23</f>
        <v>6000</v>
      </c>
      <c r="N23" s="25">
        <f t="shared" si="3"/>
        <v>6490</v>
      </c>
      <c r="P23" s="110"/>
    </row>
    <row r="24" spans="1:65" ht="12.95" customHeight="1" x14ac:dyDescent="0.25">
      <c r="A24" s="47" t="s">
        <v>33</v>
      </c>
      <c r="B24" s="23">
        <f>[1]Wisconsin!L24</f>
        <v>0</v>
      </c>
      <c r="C24" s="24">
        <f>[1]Illinois!E24</f>
        <v>0</v>
      </c>
      <c r="D24" s="24">
        <f>[1]Ohio!L24</f>
        <v>0</v>
      </c>
      <c r="E24" s="24">
        <f>[1]Buffalo!C24</f>
        <v>0</v>
      </c>
      <c r="F24" s="24">
        <f>[1]Tennessee!L24</f>
        <v>0</v>
      </c>
      <c r="G24" s="24">
        <f>[1]Florida!I24</f>
        <v>0</v>
      </c>
      <c r="H24" s="24">
        <f>[1]MINN!C24</f>
        <v>0</v>
      </c>
      <c r="I24" s="24">
        <f>[1]IND!C24</f>
        <v>0</v>
      </c>
      <c r="J24" s="24">
        <f>'[1]THE REST'!X24</f>
        <v>0</v>
      </c>
      <c r="K24" s="25">
        <f t="shared" si="1"/>
        <v>0</v>
      </c>
      <c r="L24" s="23">
        <f t="shared" si="2"/>
        <v>0</v>
      </c>
      <c r="M24" s="24">
        <f>[1]National!C24</f>
        <v>5000</v>
      </c>
      <c r="N24" s="25">
        <f t="shared" si="3"/>
        <v>5000</v>
      </c>
      <c r="P24" s="110"/>
    </row>
    <row r="25" spans="1:65" ht="12.95" customHeight="1" x14ac:dyDescent="0.25">
      <c r="A25" s="47" t="s">
        <v>34</v>
      </c>
      <c r="B25" s="23">
        <f>[1]Wisconsin!L25</f>
        <v>13800</v>
      </c>
      <c r="C25" s="24">
        <f>[1]Illinois!E25</f>
        <v>0</v>
      </c>
      <c r="D25" s="24">
        <f>[1]Ohio!L25</f>
        <v>0</v>
      </c>
      <c r="E25" s="24">
        <f>[1]Buffalo!C25</f>
        <v>0</v>
      </c>
      <c r="F25" s="24">
        <f>[1]Tennessee!L25</f>
        <v>0</v>
      </c>
      <c r="G25" s="24">
        <f>[1]Florida!I25</f>
        <v>0</v>
      </c>
      <c r="H25" s="24">
        <f>[1]MINN!C25</f>
        <v>24000</v>
      </c>
      <c r="I25" s="24">
        <f>[1]IND!C25</f>
        <v>0</v>
      </c>
      <c r="J25" s="24">
        <f>'[1]THE REST'!X25</f>
        <v>0</v>
      </c>
      <c r="K25" s="25">
        <f t="shared" si="1"/>
        <v>37800</v>
      </c>
      <c r="L25" s="23">
        <f t="shared" si="2"/>
        <v>37800</v>
      </c>
      <c r="M25" s="24">
        <f>[1]National!C25</f>
        <v>32400</v>
      </c>
      <c r="N25" s="25">
        <f t="shared" si="3"/>
        <v>70200</v>
      </c>
      <c r="P25" s="110"/>
    </row>
    <row r="26" spans="1:65" ht="12.95" customHeight="1" x14ac:dyDescent="0.25">
      <c r="A26" s="47" t="s">
        <v>35</v>
      </c>
      <c r="B26" s="23">
        <f>[1]Wisconsin!L26</f>
        <v>0</v>
      </c>
      <c r="C26" s="24">
        <f>[1]Illinois!E26</f>
        <v>0</v>
      </c>
      <c r="D26" s="24">
        <f>[1]Ohio!L26</f>
        <v>0</v>
      </c>
      <c r="E26" s="24">
        <f>[1]Buffalo!C26</f>
        <v>0</v>
      </c>
      <c r="F26" s="24">
        <f>[1]Tennessee!L26</f>
        <v>0</v>
      </c>
      <c r="G26" s="24">
        <f>[1]Florida!I26</f>
        <v>0</v>
      </c>
      <c r="H26" s="24">
        <f>[1]MINN!C26</f>
        <v>0</v>
      </c>
      <c r="I26" s="24">
        <f>[1]IND!C26</f>
        <v>0</v>
      </c>
      <c r="J26" s="24">
        <f>'[1]THE REST'!X26</f>
        <v>0</v>
      </c>
      <c r="K26" s="25">
        <f t="shared" si="1"/>
        <v>0</v>
      </c>
      <c r="L26" s="23">
        <f t="shared" si="2"/>
        <v>0</v>
      </c>
      <c r="M26" s="24">
        <f>[1]National!C26</f>
        <v>10000</v>
      </c>
      <c r="N26" s="25">
        <f t="shared" si="3"/>
        <v>10000</v>
      </c>
      <c r="P26" s="110"/>
    </row>
    <row r="27" spans="1:65" ht="12.95" customHeight="1" x14ac:dyDescent="0.25">
      <c r="A27" s="47" t="s">
        <v>36</v>
      </c>
      <c r="B27" s="23">
        <f>[1]Wisconsin!L27</f>
        <v>0</v>
      </c>
      <c r="C27" s="24">
        <f>[1]Illinois!E27</f>
        <v>0</v>
      </c>
      <c r="D27" s="24">
        <f>[1]Ohio!L27</f>
        <v>1635</v>
      </c>
      <c r="E27" s="24">
        <f>[1]Buffalo!C27</f>
        <v>0</v>
      </c>
      <c r="F27" s="24">
        <f>[1]Tennessee!L27</f>
        <v>0</v>
      </c>
      <c r="G27" s="24">
        <f>[1]Florida!I27</f>
        <v>0</v>
      </c>
      <c r="H27" s="24">
        <f>[1]MINN!C27</f>
        <v>0</v>
      </c>
      <c r="I27" s="24">
        <f>[1]IND!C27</f>
        <v>0</v>
      </c>
      <c r="J27" s="24">
        <f>'[1]THE REST'!X27</f>
        <v>0</v>
      </c>
      <c r="K27" s="25">
        <f t="shared" si="1"/>
        <v>1635</v>
      </c>
      <c r="L27" s="23">
        <f t="shared" si="2"/>
        <v>1635</v>
      </c>
      <c r="M27" s="24">
        <f>[1]National!C27</f>
        <v>12000</v>
      </c>
      <c r="N27" s="25">
        <f t="shared" si="3"/>
        <v>13635</v>
      </c>
      <c r="P27" s="110"/>
    </row>
    <row r="28" spans="1:65" ht="12.95" customHeight="1" x14ac:dyDescent="0.25">
      <c r="A28" s="47" t="s">
        <v>37</v>
      </c>
      <c r="B28" s="23">
        <f>[1]Wisconsin!L28</f>
        <v>250</v>
      </c>
      <c r="C28" s="24">
        <f>[1]Illinois!E28</f>
        <v>250</v>
      </c>
      <c r="D28" s="24">
        <f>[1]Ohio!L28</f>
        <v>0</v>
      </c>
      <c r="E28" s="24">
        <f>[1]Buffalo!C28</f>
        <v>0</v>
      </c>
      <c r="F28" s="24">
        <f>[1]Tennessee!L28</f>
        <v>0</v>
      </c>
      <c r="G28" s="24">
        <f>[1]Florida!I28</f>
        <v>0</v>
      </c>
      <c r="H28" s="24">
        <f>[1]MINN!C28</f>
        <v>0</v>
      </c>
      <c r="I28" s="24">
        <f>[1]IND!C28</f>
        <v>0</v>
      </c>
      <c r="J28" s="24">
        <f>'[1]THE REST'!X28</f>
        <v>0</v>
      </c>
      <c r="K28" s="25">
        <f t="shared" si="1"/>
        <v>500</v>
      </c>
      <c r="L28" s="23">
        <f t="shared" si="2"/>
        <v>500</v>
      </c>
      <c r="M28" s="24">
        <f>[1]National!C28</f>
        <v>1000</v>
      </c>
      <c r="N28" s="25">
        <f t="shared" si="3"/>
        <v>1500</v>
      </c>
      <c r="P28" s="110"/>
    </row>
    <row r="29" spans="1:65" ht="12.95" customHeight="1" x14ac:dyDescent="0.25">
      <c r="A29" s="47" t="s">
        <v>38</v>
      </c>
      <c r="B29" s="23">
        <f>[1]Wisconsin!L29</f>
        <v>0</v>
      </c>
      <c r="C29" s="24">
        <f>[1]Illinois!E29</f>
        <v>0</v>
      </c>
      <c r="D29" s="24">
        <f>[1]Ohio!L29</f>
        <v>0</v>
      </c>
      <c r="E29" s="24">
        <f>[1]Buffalo!C29</f>
        <v>0</v>
      </c>
      <c r="F29" s="24">
        <f>[1]Tennessee!L29</f>
        <v>0</v>
      </c>
      <c r="G29" s="24">
        <f>[1]Florida!I29</f>
        <v>0</v>
      </c>
      <c r="H29" s="24">
        <f>[1]MINN!C29</f>
        <v>0</v>
      </c>
      <c r="I29" s="24">
        <f>[1]IND!C29</f>
        <v>0</v>
      </c>
      <c r="J29" s="24">
        <f>'[1]THE REST'!X29</f>
        <v>0</v>
      </c>
      <c r="K29" s="25">
        <f t="shared" si="1"/>
        <v>0</v>
      </c>
      <c r="L29" s="23">
        <f t="shared" si="2"/>
        <v>0</v>
      </c>
      <c r="M29" s="24">
        <f>[1]National!C29</f>
        <v>3800</v>
      </c>
      <c r="N29" s="25">
        <f t="shared" si="3"/>
        <v>3800</v>
      </c>
      <c r="P29" s="110"/>
    </row>
    <row r="30" spans="1:65" ht="12.95" customHeight="1" x14ac:dyDescent="0.25">
      <c r="A30" s="47" t="s">
        <v>39</v>
      </c>
      <c r="B30" s="23">
        <f>[1]Wisconsin!L30</f>
        <v>125</v>
      </c>
      <c r="C30" s="24">
        <f>[1]Illinois!E30</f>
        <v>0</v>
      </c>
      <c r="D30" s="24">
        <f>[1]Ohio!L30</f>
        <v>0</v>
      </c>
      <c r="E30" s="24">
        <f>[1]Buffalo!C30</f>
        <v>0</v>
      </c>
      <c r="F30" s="24">
        <f>[1]Tennessee!L30</f>
        <v>300</v>
      </c>
      <c r="G30" s="24">
        <f>[1]Florida!I30</f>
        <v>0</v>
      </c>
      <c r="H30" s="24">
        <f>[1]MINN!C30</f>
        <v>0</v>
      </c>
      <c r="I30" s="24">
        <f>[1]IND!C30</f>
        <v>0</v>
      </c>
      <c r="J30" s="24">
        <f>'[1]THE REST'!X30</f>
        <v>0</v>
      </c>
      <c r="K30" s="25">
        <f t="shared" si="1"/>
        <v>425</v>
      </c>
      <c r="L30" s="23">
        <f t="shared" si="2"/>
        <v>425</v>
      </c>
      <c r="M30" s="24">
        <f>[1]National!C30</f>
        <v>0</v>
      </c>
      <c r="N30" s="25">
        <f t="shared" si="3"/>
        <v>425</v>
      </c>
      <c r="P30" s="110"/>
    </row>
    <row r="31" spans="1:65" ht="12.95" customHeight="1" x14ac:dyDescent="0.25">
      <c r="A31" s="47" t="s">
        <v>40</v>
      </c>
      <c r="B31" s="23">
        <f>[1]Wisconsin!L31</f>
        <v>300</v>
      </c>
      <c r="C31" s="24">
        <f>[1]Illinois!E31</f>
        <v>6000</v>
      </c>
      <c r="D31" s="24">
        <f>[1]Ohio!L31</f>
        <v>300</v>
      </c>
      <c r="E31" s="24">
        <f>[1]Buffalo!C31</f>
        <v>0</v>
      </c>
      <c r="F31" s="24">
        <f>[1]Tennessee!L31</f>
        <v>7000</v>
      </c>
      <c r="G31" s="24">
        <f>[1]Florida!I31</f>
        <v>600</v>
      </c>
      <c r="H31" s="24">
        <f>[1]MINN!C31</f>
        <v>1000</v>
      </c>
      <c r="I31" s="24">
        <f>[1]IND!C31</f>
        <v>0</v>
      </c>
      <c r="J31" s="24">
        <f>'[1]THE REST'!X31</f>
        <v>300</v>
      </c>
      <c r="K31" s="25">
        <f t="shared" si="1"/>
        <v>15500</v>
      </c>
      <c r="L31" s="23">
        <f t="shared" si="2"/>
        <v>15500</v>
      </c>
      <c r="M31" s="24">
        <f>[1]National!C31</f>
        <v>16000</v>
      </c>
      <c r="N31" s="25">
        <f t="shared" si="3"/>
        <v>31500</v>
      </c>
      <c r="P31" s="110"/>
    </row>
    <row r="32" spans="1:65" ht="12.95" customHeight="1" x14ac:dyDescent="0.25">
      <c r="A32" s="47" t="s">
        <v>41</v>
      </c>
      <c r="B32" s="23">
        <f>[1]Wisconsin!L32</f>
        <v>1425</v>
      </c>
      <c r="C32" s="24">
        <f>[1]Illinois!E32</f>
        <v>500</v>
      </c>
      <c r="D32" s="24">
        <f>[1]Ohio!L32</f>
        <v>900</v>
      </c>
      <c r="E32" s="24">
        <f>[1]Buffalo!C32</f>
        <v>325</v>
      </c>
      <c r="F32" s="24">
        <f>[1]Tennessee!L32</f>
        <v>50</v>
      </c>
      <c r="G32" s="24">
        <f>[1]Florida!I32</f>
        <v>300</v>
      </c>
      <c r="H32" s="24">
        <f>[1]MINN!C32</f>
        <v>220</v>
      </c>
      <c r="I32" s="24">
        <f>[1]IND!C32</f>
        <v>0</v>
      </c>
      <c r="J32" s="24">
        <f>'[1]THE REST'!X32</f>
        <v>0</v>
      </c>
      <c r="K32" s="25">
        <f t="shared" si="1"/>
        <v>3720</v>
      </c>
      <c r="L32" s="23">
        <f t="shared" si="2"/>
        <v>3720</v>
      </c>
      <c r="M32" s="24">
        <f>[1]National!C32</f>
        <v>3000</v>
      </c>
      <c r="N32" s="25">
        <f t="shared" si="3"/>
        <v>6720</v>
      </c>
      <c r="P32" s="110"/>
    </row>
    <row r="33" spans="1:65" ht="12.95" customHeight="1" x14ac:dyDescent="0.25">
      <c r="A33" s="47" t="s">
        <v>42</v>
      </c>
      <c r="B33" s="23">
        <f>[1]Wisconsin!L33</f>
        <v>2200</v>
      </c>
      <c r="C33" s="24">
        <f>[1]Illinois!E33</f>
        <v>0</v>
      </c>
      <c r="D33" s="24">
        <f>[1]Ohio!L33</f>
        <v>0</v>
      </c>
      <c r="E33" s="24">
        <f>[1]Buffalo!C33</f>
        <v>0</v>
      </c>
      <c r="F33" s="24">
        <f>[1]Tennessee!L33</f>
        <v>0</v>
      </c>
      <c r="G33" s="24">
        <f>[1]Florida!I33</f>
        <v>0</v>
      </c>
      <c r="H33" s="24">
        <f>[1]MINN!C33</f>
        <v>0</v>
      </c>
      <c r="I33" s="24">
        <f>[1]IND!C33</f>
        <v>0</v>
      </c>
      <c r="J33" s="24">
        <f>'[1]THE REST'!X33</f>
        <v>0</v>
      </c>
      <c r="K33" s="25">
        <f t="shared" si="1"/>
        <v>2200</v>
      </c>
      <c r="L33" s="23">
        <f t="shared" si="2"/>
        <v>2200</v>
      </c>
      <c r="M33" s="24">
        <f>[1]National!C33</f>
        <v>99</v>
      </c>
      <c r="N33" s="25">
        <f t="shared" si="3"/>
        <v>2299</v>
      </c>
      <c r="P33" s="110"/>
    </row>
    <row r="34" spans="1:65" ht="12.95" customHeight="1" x14ac:dyDescent="0.25">
      <c r="A34" s="47" t="s">
        <v>43</v>
      </c>
      <c r="B34" s="23">
        <f>[1]Wisconsin!L34</f>
        <v>1400</v>
      </c>
      <c r="C34" s="24">
        <f>[1]Illinois!E34</f>
        <v>0</v>
      </c>
      <c r="D34" s="24">
        <f>[1]Ohio!L34</f>
        <v>200</v>
      </c>
      <c r="E34" s="24">
        <f>[1]Buffalo!C34</f>
        <v>550</v>
      </c>
      <c r="F34" s="24">
        <f>[1]Tennessee!L34</f>
        <v>250</v>
      </c>
      <c r="G34" s="24">
        <f>[1]Florida!I34</f>
        <v>0</v>
      </c>
      <c r="H34" s="24">
        <f>[1]MINN!C34</f>
        <v>500</v>
      </c>
      <c r="I34" s="24">
        <f>[1]IND!C34</f>
        <v>0</v>
      </c>
      <c r="J34" s="24">
        <f>'[1]THE REST'!X34</f>
        <v>0</v>
      </c>
      <c r="K34" s="25">
        <f t="shared" si="1"/>
        <v>2900</v>
      </c>
      <c r="L34" s="23">
        <f t="shared" si="2"/>
        <v>2900</v>
      </c>
      <c r="M34" s="24">
        <f>[1]National!C34</f>
        <v>8000</v>
      </c>
      <c r="N34" s="25">
        <f t="shared" si="3"/>
        <v>10900</v>
      </c>
      <c r="P34" s="110"/>
    </row>
    <row r="35" spans="1:65" ht="12.95" customHeight="1" x14ac:dyDescent="0.25">
      <c r="A35" s="47" t="s">
        <v>44</v>
      </c>
      <c r="B35" s="23">
        <f>[1]Wisconsin!L35</f>
        <v>2200</v>
      </c>
      <c r="C35" s="24">
        <f>[1]Illinois!E35</f>
        <v>6000</v>
      </c>
      <c r="D35" s="24">
        <f>[1]Ohio!L35</f>
        <v>1000</v>
      </c>
      <c r="E35" s="24">
        <f>[1]Buffalo!C35</f>
        <v>750</v>
      </c>
      <c r="F35" s="24">
        <f>[1]Tennessee!L35</f>
        <v>2000</v>
      </c>
      <c r="G35" s="24">
        <f>[1]Florida!I35</f>
        <v>1100</v>
      </c>
      <c r="H35" s="24">
        <f>[1]MINN!C35</f>
        <v>300</v>
      </c>
      <c r="I35" s="24">
        <f>[1]IND!C35</f>
        <v>200</v>
      </c>
      <c r="J35" s="24">
        <f>'[1]THE REST'!X35</f>
        <v>650</v>
      </c>
      <c r="K35" s="25">
        <f t="shared" si="1"/>
        <v>14200</v>
      </c>
      <c r="L35" s="23">
        <f t="shared" si="2"/>
        <v>14200</v>
      </c>
      <c r="M35" s="24">
        <f>[1]National!C35</f>
        <v>1500</v>
      </c>
      <c r="N35" s="25">
        <f t="shared" si="3"/>
        <v>15700</v>
      </c>
      <c r="P35" s="110"/>
    </row>
    <row r="36" spans="1:65" ht="12.95" customHeight="1" x14ac:dyDescent="0.25">
      <c r="A36" s="47" t="s">
        <v>45</v>
      </c>
      <c r="B36" s="23">
        <f>[1]Wisconsin!L36</f>
        <v>3500</v>
      </c>
      <c r="C36" s="24">
        <f>[1]Illinois!E36</f>
        <v>3700</v>
      </c>
      <c r="D36" s="24">
        <f>[1]Ohio!L36</f>
        <v>2400</v>
      </c>
      <c r="E36" s="24">
        <f>[1]Buffalo!C36</f>
        <v>1200</v>
      </c>
      <c r="F36" s="24">
        <f>[1]Tennessee!L36</f>
        <v>1800</v>
      </c>
      <c r="G36" s="24">
        <f>[1]Florida!I36</f>
        <v>1000</v>
      </c>
      <c r="H36" s="24">
        <f>[1]MINN!C36</f>
        <v>800</v>
      </c>
      <c r="I36" s="24">
        <f>[1]IND!C36</f>
        <v>300</v>
      </c>
      <c r="J36" s="24">
        <f>'[1]THE REST'!X36</f>
        <v>1400</v>
      </c>
      <c r="K36" s="25">
        <f t="shared" si="1"/>
        <v>16100</v>
      </c>
      <c r="L36" s="23">
        <f t="shared" si="2"/>
        <v>16100</v>
      </c>
      <c r="M36" s="24">
        <f>[1]National!C36</f>
        <v>0</v>
      </c>
      <c r="N36" s="25">
        <f t="shared" si="3"/>
        <v>16100</v>
      </c>
      <c r="P36" s="110"/>
    </row>
    <row r="37" spans="1:65" ht="12.95" customHeight="1" x14ac:dyDescent="0.25">
      <c r="A37" s="47" t="s">
        <v>46</v>
      </c>
      <c r="B37" s="23">
        <f>[1]Wisconsin!L37</f>
        <v>1300</v>
      </c>
      <c r="C37" s="24">
        <f>[1]Illinois!E37</f>
        <v>2500</v>
      </c>
      <c r="D37" s="24">
        <f>[1]Ohio!L37</f>
        <v>900</v>
      </c>
      <c r="E37" s="24">
        <f>[1]Buffalo!C37</f>
        <v>500</v>
      </c>
      <c r="F37" s="24">
        <f>[1]Tennessee!L37</f>
        <v>1350</v>
      </c>
      <c r="G37" s="24">
        <f>[1]Florida!I37</f>
        <v>500</v>
      </c>
      <c r="H37" s="24">
        <f>[1]MINN!C37</f>
        <v>1500</v>
      </c>
      <c r="I37" s="24">
        <f>[1]IND!C37</f>
        <v>1500</v>
      </c>
      <c r="J37" s="24">
        <f>'[1]THE REST'!X37</f>
        <v>0</v>
      </c>
      <c r="K37" s="25">
        <f t="shared" si="1"/>
        <v>10050</v>
      </c>
      <c r="L37" s="23">
        <f t="shared" si="2"/>
        <v>10050</v>
      </c>
      <c r="M37" s="24">
        <f>[1]National!C37</f>
        <v>16000</v>
      </c>
      <c r="N37" s="25">
        <f t="shared" si="3"/>
        <v>26050</v>
      </c>
      <c r="P37" s="110"/>
    </row>
    <row r="38" spans="1:65" ht="12.95" customHeight="1" x14ac:dyDescent="0.25">
      <c r="A38" s="47" t="s">
        <v>47</v>
      </c>
      <c r="B38" s="23">
        <f>[1]Wisconsin!L38</f>
        <v>2800</v>
      </c>
      <c r="C38" s="24">
        <f>[1]Illinois!E38</f>
        <v>100</v>
      </c>
      <c r="D38" s="24">
        <f>[1]Ohio!L38</f>
        <v>1019</v>
      </c>
      <c r="E38" s="24">
        <f>[1]Buffalo!C38</f>
        <v>0</v>
      </c>
      <c r="F38" s="24">
        <f>[1]Tennessee!L38</f>
        <v>810</v>
      </c>
      <c r="G38" s="24">
        <f>[1]Florida!I38</f>
        <v>2900</v>
      </c>
      <c r="H38" s="24">
        <f>[1]MINN!C38</f>
        <v>900</v>
      </c>
      <c r="I38" s="24">
        <f>[1]IND!C38</f>
        <v>1000</v>
      </c>
      <c r="J38" s="24">
        <f>'[1]THE REST'!X38</f>
        <v>1200</v>
      </c>
      <c r="K38" s="25">
        <f t="shared" ref="K38:K58" si="8">SUM(B38:J38)</f>
        <v>10729</v>
      </c>
      <c r="L38" s="23">
        <f t="shared" ref="L38:L58" si="9">SUM(K38:K38)</f>
        <v>10729</v>
      </c>
      <c r="M38" s="24">
        <f>[1]National!C38</f>
        <v>1788</v>
      </c>
      <c r="N38" s="25">
        <f t="shared" si="3"/>
        <v>12517</v>
      </c>
      <c r="P38" s="110"/>
    </row>
    <row r="39" spans="1:65" ht="12.95" customHeight="1" x14ac:dyDescent="0.25">
      <c r="A39" s="47" t="s">
        <v>48</v>
      </c>
      <c r="B39" s="23">
        <f>[1]Wisconsin!L39</f>
        <v>0</v>
      </c>
      <c r="C39" s="24">
        <f>[1]Illinois!E39</f>
        <v>0</v>
      </c>
      <c r="D39" s="24">
        <f>[1]Ohio!L39</f>
        <v>120</v>
      </c>
      <c r="E39" s="24">
        <f>[1]Buffalo!C39</f>
        <v>0</v>
      </c>
      <c r="F39" s="24">
        <f>[1]Tennessee!L39</f>
        <v>0</v>
      </c>
      <c r="G39" s="24">
        <f>[1]Florida!I39</f>
        <v>0</v>
      </c>
      <c r="H39" s="24">
        <f>[1]MINN!C39</f>
        <v>0</v>
      </c>
      <c r="I39" s="24">
        <f>[1]IND!C39</f>
        <v>0</v>
      </c>
      <c r="J39" s="24">
        <f>'[1]THE REST'!X39</f>
        <v>0</v>
      </c>
      <c r="K39" s="25">
        <f t="shared" si="8"/>
        <v>120</v>
      </c>
      <c r="L39" s="23">
        <f t="shared" si="9"/>
        <v>120</v>
      </c>
      <c r="M39" s="24">
        <f>[1]National!C39</f>
        <v>2700</v>
      </c>
      <c r="N39" s="25">
        <f>L39+M39</f>
        <v>2820</v>
      </c>
      <c r="P39" s="110"/>
    </row>
    <row r="40" spans="1:65" s="52" customFormat="1" ht="12.95" customHeight="1" x14ac:dyDescent="0.25">
      <c r="A40" s="48" t="s">
        <v>49</v>
      </c>
      <c r="B40" s="49"/>
      <c r="C40" s="50"/>
      <c r="D40" s="50"/>
      <c r="E40" s="50"/>
      <c r="F40" s="50"/>
      <c r="G40" s="50"/>
      <c r="H40" s="50"/>
      <c r="I40" s="50"/>
      <c r="J40" s="50"/>
      <c r="K40" s="51"/>
      <c r="L40" s="49"/>
      <c r="M40" s="50"/>
      <c r="N40" s="51"/>
      <c r="O40" s="107"/>
      <c r="P40" s="110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  <row r="41" spans="1:65" ht="12.95" customHeight="1" x14ac:dyDescent="0.25">
      <c r="A41" s="47" t="s">
        <v>50</v>
      </c>
      <c r="B41" s="23">
        <f>[1]Wisconsin!L41</f>
        <v>175000</v>
      </c>
      <c r="C41" s="24">
        <f>[1]Illinois!E41</f>
        <v>162000</v>
      </c>
      <c r="D41" s="24">
        <f>[1]Ohio!L41</f>
        <v>121000</v>
      </c>
      <c r="E41" s="24">
        <f>[1]Buffalo!C41</f>
        <v>30000</v>
      </c>
      <c r="F41" s="24">
        <f>[1]Tennessee!L41</f>
        <v>70000</v>
      </c>
      <c r="G41" s="24">
        <f>[1]Florida!I41</f>
        <v>38800</v>
      </c>
      <c r="H41" s="24">
        <f>[1]MINN!C41</f>
        <v>27000</v>
      </c>
      <c r="I41" s="24">
        <f>[1]IND!C41</f>
        <v>10000</v>
      </c>
      <c r="J41" s="24">
        <f>'[1]THE REST'!X41</f>
        <v>52800</v>
      </c>
      <c r="K41" s="25">
        <f t="shared" si="8"/>
        <v>686600</v>
      </c>
      <c r="L41" s="23">
        <f t="shared" si="9"/>
        <v>686600</v>
      </c>
      <c r="M41" s="24">
        <f>[1]National!C41</f>
        <v>0</v>
      </c>
      <c r="N41" s="25">
        <f t="shared" si="3"/>
        <v>686600</v>
      </c>
      <c r="P41" s="110"/>
    </row>
    <row r="42" spans="1:65" ht="12.95" customHeight="1" x14ac:dyDescent="0.25">
      <c r="A42" s="47" t="s">
        <v>51</v>
      </c>
      <c r="B42" s="23">
        <f>[1]Wisconsin!L42</f>
        <v>35000</v>
      </c>
      <c r="C42" s="24">
        <f>[1]Illinois!E42</f>
        <v>18000</v>
      </c>
      <c r="D42" s="24">
        <f>[1]Ohio!L42</f>
        <v>12000</v>
      </c>
      <c r="E42" s="24">
        <f>[1]Buffalo!C42</f>
        <v>18000</v>
      </c>
      <c r="F42" s="24">
        <f>[1]Tennessee!L42</f>
        <v>16000</v>
      </c>
      <c r="G42" s="24">
        <f>[1]Florida!I42</f>
        <v>8500</v>
      </c>
      <c r="H42" s="24">
        <f>[1]MINN!C42</f>
        <v>6000</v>
      </c>
      <c r="I42" s="24">
        <f>[1]IND!C42</f>
        <v>500</v>
      </c>
      <c r="J42" s="24">
        <f>'[1]THE REST'!X42</f>
        <v>16500</v>
      </c>
      <c r="K42" s="25">
        <f t="shared" si="8"/>
        <v>130500</v>
      </c>
      <c r="L42" s="23">
        <f t="shared" si="9"/>
        <v>130500</v>
      </c>
      <c r="M42" s="24">
        <f>[1]National!C42</f>
        <v>0</v>
      </c>
      <c r="N42" s="25">
        <f t="shared" si="3"/>
        <v>130500</v>
      </c>
      <c r="P42" s="110"/>
    </row>
    <row r="43" spans="1:65" ht="12.95" customHeight="1" x14ac:dyDescent="0.25">
      <c r="A43" s="47" t="s">
        <v>52</v>
      </c>
      <c r="B43" s="23">
        <f>[1]Wisconsin!L43</f>
        <v>35000</v>
      </c>
      <c r="C43" s="24">
        <f>[1]Illinois!E43</f>
        <v>18000</v>
      </c>
      <c r="D43" s="24">
        <f>[1]Ohio!L43</f>
        <v>12000</v>
      </c>
      <c r="E43" s="24">
        <f>[1]Buffalo!C43</f>
        <v>2400</v>
      </c>
      <c r="F43" s="24">
        <f>[1]Tennessee!L43</f>
        <v>16000</v>
      </c>
      <c r="G43" s="24">
        <f>[1]Florida!I43</f>
        <v>4500</v>
      </c>
      <c r="H43" s="24">
        <f>[1]MINN!C43</f>
        <v>3000</v>
      </c>
      <c r="I43" s="24">
        <f>[1]IND!C43</f>
        <v>500</v>
      </c>
      <c r="J43" s="24">
        <f>'[1]THE REST'!X43</f>
        <v>17500</v>
      </c>
      <c r="K43" s="25">
        <f t="shared" si="8"/>
        <v>108900</v>
      </c>
      <c r="L43" s="23">
        <f t="shared" si="9"/>
        <v>108900</v>
      </c>
      <c r="M43" s="24">
        <f>[1]National!C43</f>
        <v>0</v>
      </c>
      <c r="N43" s="25">
        <f t="shared" si="3"/>
        <v>108900</v>
      </c>
      <c r="P43" s="110"/>
    </row>
    <row r="44" spans="1:65" ht="12.95" customHeight="1" x14ac:dyDescent="0.25">
      <c r="A44" s="47" t="s">
        <v>53</v>
      </c>
      <c r="B44" s="23">
        <f>[1]Wisconsin!L44</f>
        <v>0</v>
      </c>
      <c r="C44" s="24">
        <f>[1]Illinois!E44</f>
        <v>0</v>
      </c>
      <c r="D44" s="24">
        <f>[1]Ohio!L44</f>
        <v>0</v>
      </c>
      <c r="E44" s="24">
        <f>[1]Buffalo!C44</f>
        <v>0</v>
      </c>
      <c r="F44" s="24">
        <f>[1]Tennessee!L44</f>
        <v>0</v>
      </c>
      <c r="G44" s="24">
        <f>[1]Florida!I44</f>
        <v>0</v>
      </c>
      <c r="H44" s="24">
        <f>[1]MINN!C44</f>
        <v>0</v>
      </c>
      <c r="I44" s="24">
        <f>[1]IND!C44</f>
        <v>0</v>
      </c>
      <c r="J44" s="24">
        <f>'[1]THE REST'!X44</f>
        <v>0</v>
      </c>
      <c r="K44" s="25">
        <f t="shared" si="8"/>
        <v>0</v>
      </c>
      <c r="L44" s="23">
        <f t="shared" si="9"/>
        <v>0</v>
      </c>
      <c r="M44" s="24">
        <f>[1]National!C44</f>
        <v>0</v>
      </c>
      <c r="N44" s="25">
        <f t="shared" si="3"/>
        <v>0</v>
      </c>
      <c r="P44" s="110"/>
    </row>
    <row r="45" spans="1:65" ht="12.95" customHeight="1" x14ac:dyDescent="0.25">
      <c r="A45" s="47" t="s">
        <v>54</v>
      </c>
      <c r="B45" s="23">
        <f>[1]Wisconsin!L45</f>
        <v>0</v>
      </c>
      <c r="C45" s="24">
        <f>[1]Illinois!E45</f>
        <v>0</v>
      </c>
      <c r="D45" s="24">
        <f>[1]Ohio!L45</f>
        <v>0</v>
      </c>
      <c r="E45" s="24">
        <f>[1]Buffalo!C45</f>
        <v>0</v>
      </c>
      <c r="F45" s="24">
        <f>[1]Tennessee!L45</f>
        <v>0</v>
      </c>
      <c r="G45" s="24">
        <f>[1]Florida!I45</f>
        <v>0</v>
      </c>
      <c r="H45" s="24">
        <f>[1]MINN!C45</f>
        <v>0</v>
      </c>
      <c r="I45" s="24">
        <f>[1]IND!C45</f>
        <v>0</v>
      </c>
      <c r="J45" s="24">
        <f>'[1]THE REST'!X45</f>
        <v>0</v>
      </c>
      <c r="K45" s="25">
        <f t="shared" si="8"/>
        <v>0</v>
      </c>
      <c r="L45" s="23">
        <f t="shared" si="9"/>
        <v>0</v>
      </c>
      <c r="M45" s="24">
        <f>[1]National!C45</f>
        <v>0</v>
      </c>
      <c r="N45" s="25">
        <f t="shared" si="3"/>
        <v>0</v>
      </c>
      <c r="P45" s="110"/>
    </row>
    <row r="46" spans="1:65" ht="12.95" customHeight="1" x14ac:dyDescent="0.25">
      <c r="A46" s="47" t="s">
        <v>55</v>
      </c>
      <c r="B46" s="23">
        <f>[1]Wisconsin!L46</f>
        <v>0</v>
      </c>
      <c r="C46" s="24">
        <f>[1]Illinois!E46</f>
        <v>0</v>
      </c>
      <c r="D46" s="24">
        <f>[1]Ohio!L46</f>
        <v>0</v>
      </c>
      <c r="E46" s="24">
        <f>[1]Buffalo!C46</f>
        <v>0</v>
      </c>
      <c r="F46" s="24">
        <f>[1]Tennessee!L46</f>
        <v>0</v>
      </c>
      <c r="G46" s="24">
        <f>[1]Florida!I46</f>
        <v>0</v>
      </c>
      <c r="H46" s="24">
        <f>[1]MINN!C46</f>
        <v>0</v>
      </c>
      <c r="I46" s="24">
        <f>[1]IND!C46</f>
        <v>0</v>
      </c>
      <c r="J46" s="24">
        <f>'[1]THE REST'!X46</f>
        <v>0</v>
      </c>
      <c r="K46" s="25">
        <f t="shared" si="8"/>
        <v>0</v>
      </c>
      <c r="L46" s="23">
        <f t="shared" si="9"/>
        <v>0</v>
      </c>
      <c r="M46" s="24">
        <f>[1]National!C46</f>
        <v>5000</v>
      </c>
      <c r="N46" s="25">
        <f t="shared" si="3"/>
        <v>5000</v>
      </c>
      <c r="P46" s="110"/>
    </row>
    <row r="47" spans="1:65" ht="12.95" customHeight="1" x14ac:dyDescent="0.25">
      <c r="A47" s="47" t="s">
        <v>56</v>
      </c>
      <c r="B47" s="23">
        <f>[1]Wisconsin!L47</f>
        <v>0</v>
      </c>
      <c r="C47" s="24">
        <f>[1]Illinois!E47</f>
        <v>500</v>
      </c>
      <c r="D47" s="24">
        <f>[1]Ohio!L47</f>
        <v>300</v>
      </c>
      <c r="E47" s="24">
        <f>[1]Buffalo!C47</f>
        <v>30</v>
      </c>
      <c r="F47" s="24">
        <f>[1]Tennessee!L47</f>
        <v>0</v>
      </c>
      <c r="G47" s="24">
        <f>[1]Florida!I47</f>
        <v>0</v>
      </c>
      <c r="H47" s="24">
        <f>[1]MINN!C47</f>
        <v>0</v>
      </c>
      <c r="I47" s="24">
        <f>[1]IND!C47</f>
        <v>0</v>
      </c>
      <c r="J47" s="24">
        <f>'[1]THE REST'!X47</f>
        <v>0</v>
      </c>
      <c r="K47" s="25">
        <f t="shared" si="8"/>
        <v>830</v>
      </c>
      <c r="L47" s="23">
        <f t="shared" si="9"/>
        <v>830</v>
      </c>
      <c r="M47" s="24">
        <f>[1]National!C47</f>
        <v>120</v>
      </c>
      <c r="N47" s="25">
        <f t="shared" si="3"/>
        <v>950</v>
      </c>
      <c r="P47" s="110"/>
    </row>
    <row r="48" spans="1:65" ht="12.95" customHeight="1" x14ac:dyDescent="0.25">
      <c r="A48" s="47" t="s">
        <v>57</v>
      </c>
      <c r="B48" s="23">
        <f>[1]Wisconsin!L48</f>
        <v>0</v>
      </c>
      <c r="C48" s="24">
        <f>[1]Illinois!E48</f>
        <v>0</v>
      </c>
      <c r="D48" s="24">
        <f>[1]Ohio!L48</f>
        <v>0</v>
      </c>
      <c r="E48" s="24">
        <f>[1]Buffalo!C48</f>
        <v>0</v>
      </c>
      <c r="F48" s="24">
        <f>[1]Tennessee!L48</f>
        <v>0</v>
      </c>
      <c r="G48" s="24">
        <f>[1]Florida!I48</f>
        <v>0</v>
      </c>
      <c r="H48" s="24">
        <f>[1]MINN!C48</f>
        <v>0</v>
      </c>
      <c r="I48" s="24">
        <f>[1]IND!C48</f>
        <v>0</v>
      </c>
      <c r="J48" s="24">
        <f>'[1]THE REST'!X48</f>
        <v>0</v>
      </c>
      <c r="K48" s="25">
        <f t="shared" si="8"/>
        <v>0</v>
      </c>
      <c r="L48" s="23">
        <f t="shared" si="9"/>
        <v>0</v>
      </c>
      <c r="M48" s="24">
        <f>[1]National!C48</f>
        <v>5000</v>
      </c>
      <c r="N48" s="25">
        <f t="shared" si="3"/>
        <v>5000</v>
      </c>
      <c r="P48" s="110"/>
    </row>
    <row r="49" spans="1:65" ht="12.95" customHeight="1" x14ac:dyDescent="0.25">
      <c r="A49" s="47" t="s">
        <v>58</v>
      </c>
      <c r="B49" s="23">
        <f>[1]Wisconsin!L49</f>
        <v>0</v>
      </c>
      <c r="C49" s="24">
        <f>[1]Illinois!E49</f>
        <v>0</v>
      </c>
      <c r="D49" s="24">
        <f>[1]Ohio!L49</f>
        <v>0</v>
      </c>
      <c r="E49" s="24">
        <f>[1]Buffalo!C49</f>
        <v>0</v>
      </c>
      <c r="F49" s="24">
        <f>[1]Tennessee!L49</f>
        <v>0</v>
      </c>
      <c r="G49" s="24">
        <f>[1]Florida!I49</f>
        <v>0</v>
      </c>
      <c r="H49" s="24">
        <f>[1]MINN!C49</f>
        <v>0</v>
      </c>
      <c r="I49" s="24">
        <f>[1]IND!C49</f>
        <v>0</v>
      </c>
      <c r="J49" s="24">
        <f>'[1]THE REST'!X49</f>
        <v>0</v>
      </c>
      <c r="K49" s="25">
        <f t="shared" si="8"/>
        <v>0</v>
      </c>
      <c r="L49" s="23">
        <f t="shared" si="9"/>
        <v>0</v>
      </c>
      <c r="M49" s="24">
        <f>[1]National!C49</f>
        <v>2000</v>
      </c>
      <c r="N49" s="25">
        <f t="shared" si="3"/>
        <v>2000</v>
      </c>
      <c r="P49" s="110"/>
    </row>
    <row r="50" spans="1:65" ht="12.95" customHeight="1" x14ac:dyDescent="0.25">
      <c r="A50" s="47" t="s">
        <v>59</v>
      </c>
      <c r="B50" s="23">
        <f>[1]Wisconsin!L50</f>
        <v>0</v>
      </c>
      <c r="C50" s="24">
        <f>[1]Illinois!E50</f>
        <v>0</v>
      </c>
      <c r="D50" s="24">
        <f>[1]Ohio!L50</f>
        <v>0</v>
      </c>
      <c r="E50" s="24">
        <f>[1]Buffalo!C50</f>
        <v>0</v>
      </c>
      <c r="F50" s="24">
        <f>[1]Tennessee!L50</f>
        <v>0</v>
      </c>
      <c r="G50" s="24">
        <f>[1]Florida!I50</f>
        <v>0</v>
      </c>
      <c r="H50" s="24">
        <f>[1]MINN!C50</f>
        <v>0</v>
      </c>
      <c r="I50" s="24">
        <f>[1]IND!C50</f>
        <v>0</v>
      </c>
      <c r="J50" s="24">
        <f>'[1]THE REST'!X50</f>
        <v>0</v>
      </c>
      <c r="K50" s="25">
        <f t="shared" si="8"/>
        <v>0</v>
      </c>
      <c r="L50" s="23">
        <f t="shared" si="9"/>
        <v>0</v>
      </c>
      <c r="M50" s="24">
        <f>[1]National!C50</f>
        <v>9900</v>
      </c>
      <c r="N50" s="25">
        <f t="shared" si="3"/>
        <v>9900</v>
      </c>
      <c r="P50" s="110"/>
    </row>
    <row r="51" spans="1:65" ht="12.95" customHeight="1" x14ac:dyDescent="0.25">
      <c r="A51" s="47" t="s">
        <v>60</v>
      </c>
      <c r="B51" s="23">
        <f>[1]Wisconsin!L51</f>
        <v>0</v>
      </c>
      <c r="C51" s="24">
        <f>[1]Illinois!E51</f>
        <v>0</v>
      </c>
      <c r="D51" s="24">
        <f>[1]Ohio!L51</f>
        <v>0</v>
      </c>
      <c r="E51" s="24">
        <f>[1]Buffalo!C51</f>
        <v>0</v>
      </c>
      <c r="F51" s="24">
        <f>[1]Tennessee!L51</f>
        <v>310</v>
      </c>
      <c r="G51" s="24">
        <f>[1]Florida!I51</f>
        <v>0</v>
      </c>
      <c r="H51" s="24">
        <f>[1]MINN!C51</f>
        <v>0</v>
      </c>
      <c r="I51" s="24">
        <f>[1]IND!C51</f>
        <v>0</v>
      </c>
      <c r="J51" s="24">
        <f>'[1]THE REST'!X51</f>
        <v>130</v>
      </c>
      <c r="K51" s="25">
        <f t="shared" si="8"/>
        <v>440</v>
      </c>
      <c r="L51" s="23">
        <f t="shared" si="9"/>
        <v>440</v>
      </c>
      <c r="M51" s="24">
        <f>[1]National!C51</f>
        <v>0</v>
      </c>
      <c r="N51" s="25">
        <f t="shared" si="3"/>
        <v>440</v>
      </c>
      <c r="P51" s="110"/>
    </row>
    <row r="52" spans="1:65" ht="12.95" customHeight="1" x14ac:dyDescent="0.25">
      <c r="A52" s="47" t="s">
        <v>61</v>
      </c>
      <c r="B52" s="23">
        <f>[1]Wisconsin!L52</f>
        <v>6100</v>
      </c>
      <c r="C52" s="24">
        <f>[1]Illinois!E52</f>
        <v>9200</v>
      </c>
      <c r="D52" s="24">
        <f>[1]Ohio!L52</f>
        <v>0</v>
      </c>
      <c r="E52" s="24">
        <f>[1]Buffalo!C52</f>
        <v>0</v>
      </c>
      <c r="F52" s="24">
        <f>[1]Tennessee!L52</f>
        <v>0</v>
      </c>
      <c r="G52" s="24">
        <f>[1]Florida!I52</f>
        <v>0</v>
      </c>
      <c r="H52" s="24">
        <f>[1]MINN!C52</f>
        <v>0</v>
      </c>
      <c r="I52" s="24">
        <f>[1]IND!C52</f>
        <v>0</v>
      </c>
      <c r="J52" s="24">
        <f>'[1]THE REST'!X52</f>
        <v>0</v>
      </c>
      <c r="K52" s="25">
        <f t="shared" si="8"/>
        <v>15300</v>
      </c>
      <c r="L52" s="23">
        <f t="shared" si="9"/>
        <v>15300</v>
      </c>
      <c r="M52" s="24">
        <f>[1]National!C52</f>
        <v>8500</v>
      </c>
      <c r="N52" s="25">
        <f t="shared" si="3"/>
        <v>23800</v>
      </c>
      <c r="P52" s="110"/>
    </row>
    <row r="53" spans="1:65" ht="12.95" customHeight="1" x14ac:dyDescent="0.25">
      <c r="A53" s="47" t="s">
        <v>62</v>
      </c>
      <c r="B53" s="23">
        <f>[1]Wisconsin!L53</f>
        <v>0</v>
      </c>
      <c r="C53" s="24">
        <f>[1]Illinois!E53</f>
        <v>0</v>
      </c>
      <c r="D53" s="24">
        <f>[1]Ohio!L53</f>
        <v>0</v>
      </c>
      <c r="E53" s="24">
        <f>[1]Buffalo!C53</f>
        <v>0</v>
      </c>
      <c r="F53" s="24">
        <f>[1]Tennessee!L53</f>
        <v>0</v>
      </c>
      <c r="G53" s="24">
        <f>[1]Florida!I53</f>
        <v>0</v>
      </c>
      <c r="H53" s="24">
        <f>[1]MINN!C53</f>
        <v>0</v>
      </c>
      <c r="I53" s="24">
        <f>[1]IND!C53</f>
        <v>0</v>
      </c>
      <c r="J53" s="24">
        <f>'[1]THE REST'!X53</f>
        <v>0</v>
      </c>
      <c r="K53" s="25">
        <f t="shared" si="8"/>
        <v>0</v>
      </c>
      <c r="L53" s="23">
        <f t="shared" si="9"/>
        <v>0</v>
      </c>
      <c r="M53" s="24">
        <f>[1]National!C53</f>
        <v>1100</v>
      </c>
      <c r="N53" s="25">
        <f t="shared" si="3"/>
        <v>1100</v>
      </c>
      <c r="P53" s="110"/>
    </row>
    <row r="54" spans="1:65" ht="12.95" customHeight="1" x14ac:dyDescent="0.25">
      <c r="A54" s="47" t="s">
        <v>63</v>
      </c>
      <c r="B54" s="23">
        <f>[1]Wisconsin!L54</f>
        <v>4100</v>
      </c>
      <c r="C54" s="24">
        <f>[1]Illinois!E54</f>
        <v>4500</v>
      </c>
      <c r="D54" s="24">
        <f>[1]Ohio!L54</f>
        <v>0</v>
      </c>
      <c r="E54" s="24">
        <f>[1]Buffalo!C54</f>
        <v>0</v>
      </c>
      <c r="F54" s="24">
        <f>[1]Tennessee!L54</f>
        <v>765</v>
      </c>
      <c r="G54" s="24">
        <f>[1]Florida!I54</f>
        <v>0</v>
      </c>
      <c r="H54" s="24">
        <f>[1]MINN!C54</f>
        <v>0</v>
      </c>
      <c r="I54" s="24">
        <f>[1]IND!C54</f>
        <v>0</v>
      </c>
      <c r="J54" s="24">
        <f>'[1]THE REST'!X54</f>
        <v>0</v>
      </c>
      <c r="K54" s="25">
        <f t="shared" si="8"/>
        <v>9365</v>
      </c>
      <c r="L54" s="23">
        <f t="shared" si="9"/>
        <v>9365</v>
      </c>
      <c r="M54" s="24">
        <f>[1]National!C54</f>
        <v>5800</v>
      </c>
      <c r="N54" s="25">
        <f t="shared" si="3"/>
        <v>15165</v>
      </c>
      <c r="P54" s="110"/>
    </row>
    <row r="55" spans="1:65" ht="12.95" customHeight="1" x14ac:dyDescent="0.25">
      <c r="A55" s="47" t="s">
        <v>64</v>
      </c>
      <c r="B55" s="23">
        <f>[1]Wisconsin!L55</f>
        <v>52600</v>
      </c>
      <c r="C55" s="24">
        <f>[1]Illinois!E55</f>
        <v>57600</v>
      </c>
      <c r="D55" s="24">
        <f>[1]Ohio!L55</f>
        <v>0</v>
      </c>
      <c r="E55" s="24">
        <f>[1]Buffalo!C55</f>
        <v>0</v>
      </c>
      <c r="F55" s="24">
        <f>[1]Tennessee!L55</f>
        <v>12000</v>
      </c>
      <c r="G55" s="24">
        <f>[1]Florida!I55</f>
        <v>0</v>
      </c>
      <c r="H55" s="24">
        <f>[1]MINN!C55</f>
        <v>0</v>
      </c>
      <c r="I55" s="24">
        <f>[1]IND!C55</f>
        <v>0</v>
      </c>
      <c r="J55" s="24">
        <f>'[1]THE REST'!X55</f>
        <v>0</v>
      </c>
      <c r="K55" s="25">
        <f t="shared" si="8"/>
        <v>122200</v>
      </c>
      <c r="L55" s="23">
        <f t="shared" si="9"/>
        <v>122200</v>
      </c>
      <c r="M55" s="24">
        <f>[1]National!C55</f>
        <v>60000</v>
      </c>
      <c r="N55" s="25">
        <f t="shared" si="3"/>
        <v>182200</v>
      </c>
      <c r="P55" s="110"/>
    </row>
    <row r="56" spans="1:65" ht="12.95" customHeight="1" thickBot="1" x14ac:dyDescent="0.3">
      <c r="A56" s="53" t="s">
        <v>65</v>
      </c>
      <c r="B56" s="54">
        <f>[1]Wisconsin!L56</f>
        <v>1000</v>
      </c>
      <c r="C56" s="55">
        <f>[1]Illinois!E56</f>
        <v>0</v>
      </c>
      <c r="D56" s="55">
        <f>[1]Ohio!L56</f>
        <v>0</v>
      </c>
      <c r="E56" s="55">
        <f>[1]Buffalo!C56</f>
        <v>0</v>
      </c>
      <c r="F56" s="55">
        <f>[1]Tennessee!L56</f>
        <v>0</v>
      </c>
      <c r="G56" s="55">
        <f>[1]Florida!I56</f>
        <v>0</v>
      </c>
      <c r="H56" s="55">
        <f>[1]MINN!C56</f>
        <v>0</v>
      </c>
      <c r="I56" s="55">
        <f>[1]IND!C56</f>
        <v>0</v>
      </c>
      <c r="J56" s="55">
        <f>'[1]THE REST'!X56</f>
        <v>0</v>
      </c>
      <c r="K56" s="56">
        <f t="shared" si="8"/>
        <v>1000</v>
      </c>
      <c r="L56" s="54">
        <f t="shared" si="9"/>
        <v>1000</v>
      </c>
      <c r="M56" s="55">
        <f>[1]National!C56</f>
        <v>0</v>
      </c>
      <c r="N56" s="56">
        <f t="shared" si="3"/>
        <v>1000</v>
      </c>
      <c r="P56" s="110"/>
    </row>
    <row r="57" spans="1:65" s="64" customFormat="1" ht="12.95" customHeight="1" x14ac:dyDescent="0.2">
      <c r="A57" s="57" t="s">
        <v>66</v>
      </c>
      <c r="B57" s="58">
        <f t="shared" ref="B57:J57" si="10">SUM(B20:B56)</f>
        <v>338100</v>
      </c>
      <c r="C57" s="59">
        <f t="shared" si="10"/>
        <v>288900</v>
      </c>
      <c r="D57" s="59">
        <f t="shared" si="10"/>
        <v>153914</v>
      </c>
      <c r="E57" s="59">
        <f t="shared" si="10"/>
        <v>54055</v>
      </c>
      <c r="F57" s="59">
        <f t="shared" si="10"/>
        <v>128635</v>
      </c>
      <c r="G57" s="59">
        <f t="shared" si="10"/>
        <v>58200</v>
      </c>
      <c r="H57" s="59">
        <f t="shared" si="10"/>
        <v>65220</v>
      </c>
      <c r="I57" s="59">
        <f t="shared" si="10"/>
        <v>14000</v>
      </c>
      <c r="J57" s="59">
        <f t="shared" si="10"/>
        <v>90480</v>
      </c>
      <c r="K57" s="60">
        <f t="shared" si="8"/>
        <v>1191504</v>
      </c>
      <c r="L57" s="61">
        <f t="shared" si="9"/>
        <v>1191504</v>
      </c>
      <c r="M57" s="62">
        <f>SUM(M20:M56)</f>
        <v>235207</v>
      </c>
      <c r="N57" s="63">
        <f t="shared" si="3"/>
        <v>1426711</v>
      </c>
      <c r="O57" s="108"/>
      <c r="P57" s="109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</row>
    <row r="58" spans="1:65" s="64" customFormat="1" ht="15.6" customHeight="1" x14ac:dyDescent="0.2">
      <c r="A58" s="57" t="s">
        <v>67</v>
      </c>
      <c r="B58" s="65">
        <f t="shared" ref="B58:J58" si="11">B18-B57</f>
        <v>2200</v>
      </c>
      <c r="C58" s="65">
        <f t="shared" si="11"/>
        <v>31127.5</v>
      </c>
      <c r="D58" s="66">
        <f t="shared" si="11"/>
        <v>-4454</v>
      </c>
      <c r="E58" s="65">
        <f t="shared" si="11"/>
        <v>10035</v>
      </c>
      <c r="F58" s="65">
        <f t="shared" si="11"/>
        <v>2815</v>
      </c>
      <c r="G58" s="66">
        <f t="shared" si="11"/>
        <v>-7800</v>
      </c>
      <c r="H58" s="66">
        <f t="shared" si="11"/>
        <v>-13720</v>
      </c>
      <c r="I58" s="66">
        <f t="shared" si="11"/>
        <v>-8750</v>
      </c>
      <c r="J58" s="66">
        <f t="shared" si="11"/>
        <v>-5310</v>
      </c>
      <c r="K58" s="60">
        <f t="shared" si="8"/>
        <v>6143.5</v>
      </c>
      <c r="L58" s="67">
        <f t="shared" si="9"/>
        <v>6143.5</v>
      </c>
      <c r="M58" s="68">
        <f>+M18-M57</f>
        <v>75645.5</v>
      </c>
      <c r="N58" s="60">
        <f t="shared" si="3"/>
        <v>81789</v>
      </c>
      <c r="O58" s="108"/>
      <c r="P58" s="109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</row>
    <row r="59" spans="1:65" ht="12.95" customHeight="1" thickBot="1" x14ac:dyDescent="0.25">
      <c r="A59" s="69"/>
      <c r="B59" s="70"/>
      <c r="C59" s="71"/>
      <c r="D59" s="71"/>
      <c r="E59" s="71"/>
      <c r="F59" s="71"/>
      <c r="G59" s="71"/>
      <c r="H59" s="71"/>
      <c r="I59" s="71"/>
      <c r="J59" s="71"/>
      <c r="K59" s="72"/>
      <c r="L59" s="73"/>
      <c r="M59" s="74"/>
      <c r="N59" s="75"/>
      <c r="P59" s="110"/>
    </row>
    <row r="60" spans="1:65" s="83" customFormat="1" ht="12.95" customHeight="1" thickBot="1" x14ac:dyDescent="0.3">
      <c r="A60" s="76" t="s">
        <v>68</v>
      </c>
      <c r="B60" s="77">
        <f>[1]Wisconsin!L60</f>
        <v>35</v>
      </c>
      <c r="C60" s="78">
        <f>[1]Illinois!C60</f>
        <v>36</v>
      </c>
      <c r="D60" s="78">
        <f>[1]Ohio!L60</f>
        <v>24</v>
      </c>
      <c r="E60" s="78">
        <f>[1]Buffalo!C60</f>
        <v>12</v>
      </c>
      <c r="F60" s="78">
        <f>[1]Tennessee!L60</f>
        <v>18</v>
      </c>
      <c r="G60" s="78">
        <f>[1]Florida!I60</f>
        <v>10</v>
      </c>
      <c r="H60" s="78">
        <f>[1]MINN!C60</f>
        <v>6</v>
      </c>
      <c r="I60" s="79">
        <f>[1]IND!C60</f>
        <v>2</v>
      </c>
      <c r="J60" s="78">
        <f>'[1]THE REST'!X60</f>
        <v>15</v>
      </c>
      <c r="K60" s="78">
        <f>SUM(B60:J60)</f>
        <v>158</v>
      </c>
      <c r="L60" s="80">
        <f>K60</f>
        <v>158</v>
      </c>
      <c r="M60" s="81">
        <v>0</v>
      </c>
      <c r="N60" s="82">
        <f>L60+M60</f>
        <v>158</v>
      </c>
      <c r="O60" s="113"/>
      <c r="P60" s="114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</row>
    <row r="61" spans="1:65" s="87" customFormat="1" ht="12.95" customHeight="1" x14ac:dyDescent="0.2">
      <c r="A61" s="84"/>
      <c r="B61" s="85">
        <f>B60/$N$60</f>
        <v>0.22151898734177214</v>
      </c>
      <c r="C61" s="85">
        <f>C60/$N$60</f>
        <v>0.22784810126582278</v>
      </c>
      <c r="D61" s="85">
        <f>D60/$N$60</f>
        <v>0.15189873417721519</v>
      </c>
      <c r="E61" s="85">
        <f t="shared" ref="E61:J61" si="12">E60/$N$60</f>
        <v>7.5949367088607597E-2</v>
      </c>
      <c r="F61" s="85">
        <f t="shared" si="12"/>
        <v>0.11392405063291139</v>
      </c>
      <c r="G61" s="85">
        <f t="shared" si="12"/>
        <v>6.3291139240506333E-2</v>
      </c>
      <c r="H61" s="85">
        <f t="shared" si="12"/>
        <v>3.7974683544303799E-2</v>
      </c>
      <c r="I61" s="85">
        <f t="shared" si="12"/>
        <v>1.2658227848101266E-2</v>
      </c>
      <c r="J61" s="85">
        <f t="shared" si="12"/>
        <v>9.49367088607595E-2</v>
      </c>
      <c r="K61" s="85">
        <f>K60/$N$60</f>
        <v>1</v>
      </c>
      <c r="L61" s="86"/>
      <c r="M61" s="85"/>
      <c r="O61" s="115"/>
      <c r="P61" s="116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</row>
    <row r="62" spans="1:65" ht="12.95" customHeight="1" x14ac:dyDescent="0.25">
      <c r="A62" s="47"/>
      <c r="L62" s="24"/>
      <c r="P62" s="110"/>
    </row>
    <row r="63" spans="1:65" s="17" customFormat="1" ht="12.95" customHeight="1" x14ac:dyDescent="0.2">
      <c r="A63" s="97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89"/>
      <c r="M63" s="89"/>
      <c r="N63" s="89"/>
      <c r="O63" s="108"/>
      <c r="P63" s="109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</row>
    <row r="64" spans="1:65" ht="12.95" customHeight="1" x14ac:dyDescent="0.25">
      <c r="A64" s="98"/>
      <c r="B64" s="90"/>
      <c r="C64" s="90"/>
      <c r="D64" s="90"/>
      <c r="E64" s="90"/>
      <c r="F64" s="90"/>
      <c r="G64" s="90"/>
      <c r="H64" s="90"/>
      <c r="I64" s="90"/>
      <c r="J64" s="90"/>
      <c r="K64" s="91"/>
      <c r="L64" s="93"/>
      <c r="M64" s="99"/>
      <c r="N64" s="100"/>
      <c r="P64" s="110"/>
    </row>
    <row r="65" spans="1:65" ht="12.95" customHeight="1" x14ac:dyDescent="0.25">
      <c r="A65" s="101"/>
      <c r="B65" s="90"/>
      <c r="C65" s="90"/>
      <c r="D65" s="90"/>
      <c r="E65" s="90"/>
      <c r="F65" s="90"/>
      <c r="G65" s="90"/>
      <c r="H65" s="90"/>
      <c r="I65" s="90"/>
      <c r="J65" s="90"/>
      <c r="K65" s="91"/>
      <c r="L65" s="93"/>
      <c r="M65" s="99"/>
      <c r="N65" s="100"/>
      <c r="P65" s="110"/>
    </row>
    <row r="66" spans="1:65" ht="12.95" customHeight="1" x14ac:dyDescent="0.25">
      <c r="A66" s="101"/>
      <c r="B66" s="90"/>
      <c r="C66" s="90"/>
      <c r="D66" s="90"/>
      <c r="E66" s="90"/>
      <c r="F66" s="90"/>
      <c r="G66" s="90"/>
      <c r="H66" s="90"/>
      <c r="I66" s="90"/>
      <c r="J66" s="90"/>
      <c r="K66" s="91"/>
      <c r="L66" s="93"/>
      <c r="M66" s="99"/>
      <c r="N66" s="100"/>
      <c r="P66" s="110"/>
    </row>
    <row r="67" spans="1:65" s="17" customFormat="1" ht="12.95" customHeight="1" x14ac:dyDescent="0.2">
      <c r="A67" s="10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89"/>
      <c r="M67" s="89"/>
      <c r="N67" s="89"/>
      <c r="O67" s="108"/>
      <c r="P67" s="109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</row>
    <row r="68" spans="1:65" ht="12.95" customHeight="1" x14ac:dyDescent="0.25">
      <c r="A68" s="101"/>
      <c r="B68" s="90"/>
      <c r="C68" s="90"/>
      <c r="D68" s="90"/>
      <c r="E68" s="90"/>
      <c r="F68" s="90"/>
      <c r="G68" s="90"/>
      <c r="H68" s="90"/>
      <c r="I68" s="90"/>
      <c r="J68" s="90"/>
      <c r="K68" s="91"/>
      <c r="L68" s="103"/>
      <c r="M68" s="99"/>
      <c r="N68" s="100"/>
      <c r="P68" s="110"/>
    </row>
    <row r="69" spans="1:65" ht="12.95" customHeight="1" x14ac:dyDescent="0.25">
      <c r="A69" s="98"/>
      <c r="B69" s="90"/>
      <c r="C69" s="90"/>
      <c r="D69" s="90"/>
      <c r="E69" s="90"/>
      <c r="F69" s="90"/>
      <c r="G69" s="90"/>
      <c r="H69" s="90"/>
      <c r="I69" s="90"/>
      <c r="J69" s="90"/>
      <c r="K69" s="91"/>
      <c r="L69" s="103"/>
      <c r="M69" s="99"/>
      <c r="N69" s="100"/>
      <c r="P69" s="110"/>
    </row>
    <row r="70" spans="1:65" s="17" customFormat="1" ht="12.95" customHeight="1" x14ac:dyDescent="0.2">
      <c r="A70" s="97"/>
      <c r="B70" s="92"/>
      <c r="C70" s="92"/>
      <c r="D70" s="92"/>
      <c r="E70" s="92"/>
      <c r="F70" s="92"/>
      <c r="G70" s="92"/>
      <c r="H70" s="92"/>
      <c r="I70" s="92"/>
      <c r="J70" s="92"/>
      <c r="K70" s="91"/>
      <c r="L70" s="104"/>
      <c r="M70" s="105"/>
      <c r="N70" s="106"/>
      <c r="O70" s="108"/>
      <c r="P70" s="109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</row>
    <row r="71" spans="1:65" ht="12.95" customHeight="1" x14ac:dyDescent="0.25">
      <c r="A71" s="47"/>
      <c r="B71" s="93"/>
      <c r="C71" s="93"/>
      <c r="D71" s="93"/>
      <c r="E71" s="93"/>
      <c r="F71" s="93"/>
      <c r="G71" s="93"/>
      <c r="H71" s="93"/>
      <c r="I71" s="93"/>
      <c r="J71" s="93"/>
      <c r="K71" s="89"/>
      <c r="L71" s="24"/>
      <c r="P71" s="110"/>
    </row>
    <row r="72" spans="1:65" ht="12.95" customHeight="1" x14ac:dyDescent="0.25">
      <c r="A72" s="47"/>
      <c r="B72" s="93"/>
      <c r="C72" s="93"/>
      <c r="D72" s="93"/>
      <c r="E72" s="93"/>
      <c r="F72" s="93"/>
      <c r="G72" s="93"/>
      <c r="H72" s="93"/>
      <c r="I72" s="93"/>
      <c r="J72" s="93"/>
      <c r="K72" s="89"/>
      <c r="L72" s="93"/>
      <c r="M72" s="93"/>
      <c r="N72" s="93"/>
      <c r="P72" s="110"/>
    </row>
    <row r="73" spans="1:65" ht="12.95" customHeight="1" x14ac:dyDescent="0.25">
      <c r="A73" s="47"/>
      <c r="B73" s="93"/>
      <c r="C73" s="93"/>
      <c r="D73" s="93"/>
      <c r="E73" s="93"/>
      <c r="F73" s="93"/>
      <c r="G73" s="93"/>
      <c r="H73" s="93"/>
      <c r="I73" s="93"/>
      <c r="J73" s="93"/>
      <c r="K73" s="89"/>
      <c r="L73" s="93"/>
      <c r="M73" s="93"/>
      <c r="N73" s="93"/>
      <c r="P73" s="110"/>
    </row>
    <row r="74" spans="1:65" ht="12.95" customHeight="1" x14ac:dyDescent="0.2">
      <c r="A74" s="47"/>
      <c r="B74" s="94"/>
      <c r="C74" s="94"/>
      <c r="D74" s="94"/>
      <c r="E74" s="94"/>
      <c r="F74" s="94"/>
      <c r="G74" s="94"/>
      <c r="H74" s="94"/>
      <c r="I74" s="94"/>
      <c r="J74" s="94"/>
      <c r="K74" s="95"/>
      <c r="L74" s="94"/>
      <c r="M74" s="94"/>
      <c r="N74" s="94"/>
      <c r="P74" s="110"/>
    </row>
    <row r="75" spans="1:65" ht="12.95" customHeight="1" x14ac:dyDescent="0.2">
      <c r="A75" s="47"/>
      <c r="L75" s="96"/>
      <c r="P75" s="110"/>
    </row>
    <row r="76" spans="1:65" ht="12.95" customHeight="1" x14ac:dyDescent="0.2"/>
    <row r="77" spans="1:65" ht="12.95" customHeight="1" x14ac:dyDescent="0.2"/>
  </sheetData>
  <mergeCells count="4">
    <mergeCell ref="A1:N1"/>
    <mergeCell ref="A2:N2"/>
    <mergeCell ref="C3:J3"/>
    <mergeCell ref="L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E70F-5DA2-46BD-AFDB-78381920A156}">
  <dimension ref="A1:E75"/>
  <sheetViews>
    <sheetView workbookViewId="0">
      <selection sqref="A1:XFD1048576"/>
    </sheetView>
  </sheetViews>
  <sheetFormatPr defaultRowHeight="15" x14ac:dyDescent="0.25"/>
  <cols>
    <col min="1" max="1" width="35.140625" style="143" customWidth="1"/>
    <col min="2" max="16384" width="9.140625" style="117"/>
  </cols>
  <sheetData>
    <row r="1" spans="1:5" x14ac:dyDescent="0.25">
      <c r="A1" s="117"/>
    </row>
    <row r="2" spans="1:5" x14ac:dyDescent="0.25">
      <c r="A2" s="117"/>
    </row>
    <row r="3" spans="1:5" x14ac:dyDescent="0.25">
      <c r="A3" s="118"/>
      <c r="C3" s="119"/>
      <c r="D3" s="119"/>
      <c r="E3" s="119"/>
    </row>
    <row r="4" spans="1:5" x14ac:dyDescent="0.25">
      <c r="A4" s="120"/>
      <c r="C4" s="121"/>
      <c r="D4" s="121"/>
      <c r="E4" s="122"/>
    </row>
    <row r="5" spans="1:5" x14ac:dyDescent="0.25">
      <c r="A5" s="123"/>
      <c r="C5" s="124"/>
      <c r="D5" s="124"/>
      <c r="E5" s="124"/>
    </row>
    <row r="6" spans="1:5" x14ac:dyDescent="0.25">
      <c r="A6" s="125"/>
      <c r="C6" s="126"/>
      <c r="D6" s="126"/>
      <c r="E6" s="126"/>
    </row>
    <row r="7" spans="1:5" x14ac:dyDescent="0.25">
      <c r="A7" s="125"/>
      <c r="C7" s="126"/>
      <c r="D7" s="126"/>
      <c r="E7" s="126"/>
    </row>
    <row r="8" spans="1:5" x14ac:dyDescent="0.25">
      <c r="A8" s="125"/>
      <c r="C8" s="126"/>
      <c r="D8" s="126"/>
      <c r="E8" s="126"/>
    </row>
    <row r="9" spans="1:5" x14ac:dyDescent="0.25">
      <c r="A9" s="127"/>
      <c r="C9" s="128"/>
      <c r="D9" s="128"/>
      <c r="E9" s="128"/>
    </row>
    <row r="10" spans="1:5" x14ac:dyDescent="0.25">
      <c r="A10" s="123"/>
      <c r="C10" s="124"/>
      <c r="D10" s="124"/>
      <c r="E10" s="124"/>
    </row>
    <row r="11" spans="1:5" x14ac:dyDescent="0.25">
      <c r="A11" s="123"/>
      <c r="C11" s="124"/>
      <c r="D11" s="124"/>
      <c r="E11" s="124"/>
    </row>
    <row r="12" spans="1:5" x14ac:dyDescent="0.25">
      <c r="A12" s="125"/>
      <c r="C12" s="126"/>
      <c r="D12" s="126"/>
      <c r="E12" s="126"/>
    </row>
    <row r="13" spans="1:5" x14ac:dyDescent="0.25">
      <c r="A13" s="125"/>
      <c r="C13" s="126"/>
      <c r="D13" s="126"/>
      <c r="E13" s="126"/>
    </row>
    <row r="14" spans="1:5" x14ac:dyDescent="0.25">
      <c r="A14" s="123"/>
      <c r="C14" s="124"/>
      <c r="D14" s="124"/>
      <c r="E14" s="124"/>
    </row>
    <row r="15" spans="1:5" x14ac:dyDescent="0.25">
      <c r="A15" s="129"/>
      <c r="C15" s="130"/>
      <c r="D15" s="130"/>
      <c r="E15" s="130"/>
    </row>
    <row r="16" spans="1:5" x14ac:dyDescent="0.25">
      <c r="A16" s="123"/>
      <c r="C16" s="124"/>
      <c r="D16" s="124"/>
      <c r="E16" s="124"/>
    </row>
    <row r="17" spans="1:5" x14ac:dyDescent="0.25">
      <c r="A17" s="123"/>
      <c r="C17" s="130"/>
      <c r="D17" s="124"/>
      <c r="E17" s="124"/>
    </row>
    <row r="18" spans="1:5" x14ac:dyDescent="0.25">
      <c r="A18" s="123"/>
      <c r="C18" s="124"/>
      <c r="D18" s="124"/>
      <c r="E18" s="124"/>
    </row>
    <row r="19" spans="1:5" x14ac:dyDescent="0.25">
      <c r="A19" s="125"/>
      <c r="C19" s="126"/>
      <c r="D19" s="131"/>
      <c r="E19" s="126"/>
    </row>
    <row r="20" spans="1:5" x14ac:dyDescent="0.25">
      <c r="A20" s="125"/>
      <c r="C20" s="126"/>
      <c r="D20" s="126"/>
      <c r="E20" s="124"/>
    </row>
    <row r="21" spans="1:5" x14ac:dyDescent="0.25">
      <c r="A21" s="125"/>
      <c r="C21" s="126"/>
      <c r="D21" s="126"/>
      <c r="E21" s="124"/>
    </row>
    <row r="22" spans="1:5" x14ac:dyDescent="0.25">
      <c r="A22" s="125"/>
      <c r="C22" s="126"/>
      <c r="D22" s="126"/>
      <c r="E22" s="124"/>
    </row>
    <row r="23" spans="1:5" x14ac:dyDescent="0.25">
      <c r="A23" s="125"/>
      <c r="C23" s="126"/>
      <c r="D23" s="126"/>
      <c r="E23" s="124"/>
    </row>
    <row r="24" spans="1:5" x14ac:dyDescent="0.25">
      <c r="A24" s="132"/>
      <c r="C24" s="126"/>
      <c r="D24" s="126"/>
      <c r="E24" s="124"/>
    </row>
    <row r="25" spans="1:5" x14ac:dyDescent="0.25">
      <c r="A25" s="132"/>
      <c r="C25" s="126"/>
      <c r="D25" s="126"/>
      <c r="E25" s="124"/>
    </row>
    <row r="26" spans="1:5" x14ac:dyDescent="0.25">
      <c r="A26" s="132"/>
      <c r="C26" s="126"/>
      <c r="D26" s="126"/>
      <c r="E26" s="124"/>
    </row>
    <row r="27" spans="1:5" x14ac:dyDescent="0.25">
      <c r="A27" s="132"/>
      <c r="C27" s="126"/>
      <c r="D27" s="126"/>
      <c r="E27" s="124"/>
    </row>
    <row r="28" spans="1:5" x14ac:dyDescent="0.25">
      <c r="A28" s="132"/>
      <c r="C28" s="126"/>
      <c r="D28" s="126"/>
      <c r="E28" s="124"/>
    </row>
    <row r="29" spans="1:5" x14ac:dyDescent="0.25">
      <c r="A29" s="132"/>
      <c r="C29" s="126"/>
      <c r="D29" s="126"/>
      <c r="E29" s="124"/>
    </row>
    <row r="30" spans="1:5" x14ac:dyDescent="0.25">
      <c r="A30" s="132"/>
      <c r="C30" s="126"/>
      <c r="D30" s="126"/>
      <c r="E30" s="124"/>
    </row>
    <row r="31" spans="1:5" x14ac:dyDescent="0.25">
      <c r="A31" s="132"/>
      <c r="C31" s="126"/>
      <c r="D31" s="126"/>
      <c r="E31" s="124"/>
    </row>
    <row r="32" spans="1:5" x14ac:dyDescent="0.25">
      <c r="A32" s="132"/>
      <c r="C32" s="126"/>
      <c r="D32" s="126"/>
      <c r="E32" s="124"/>
    </row>
    <row r="33" spans="1:5" x14ac:dyDescent="0.25">
      <c r="A33" s="132"/>
      <c r="C33" s="126"/>
      <c r="D33" s="126"/>
      <c r="E33" s="124"/>
    </row>
    <row r="34" spans="1:5" x14ac:dyDescent="0.25">
      <c r="A34" s="132"/>
      <c r="C34" s="126"/>
      <c r="D34" s="126"/>
      <c r="E34" s="124"/>
    </row>
    <row r="35" spans="1:5" x14ac:dyDescent="0.25">
      <c r="A35" s="132"/>
      <c r="C35" s="126"/>
      <c r="D35" s="126"/>
      <c r="E35" s="124"/>
    </row>
    <row r="36" spans="1:5" x14ac:dyDescent="0.25">
      <c r="A36" s="132"/>
      <c r="C36" s="126"/>
      <c r="D36" s="126"/>
      <c r="E36" s="124"/>
    </row>
    <row r="37" spans="1:5" x14ac:dyDescent="0.25">
      <c r="A37" s="132"/>
      <c r="C37" s="126"/>
      <c r="D37" s="126"/>
      <c r="E37" s="124"/>
    </row>
    <row r="38" spans="1:5" x14ac:dyDescent="0.25">
      <c r="A38" s="132"/>
      <c r="C38" s="126"/>
      <c r="D38" s="126"/>
      <c r="E38" s="124"/>
    </row>
    <row r="39" spans="1:5" x14ac:dyDescent="0.25">
      <c r="A39" s="132"/>
      <c r="C39" s="126"/>
      <c r="D39" s="126"/>
      <c r="E39" s="124"/>
    </row>
    <row r="40" spans="1:5" x14ac:dyDescent="0.25">
      <c r="A40" s="132"/>
      <c r="C40" s="126"/>
      <c r="D40" s="126"/>
      <c r="E40" s="124"/>
    </row>
    <row r="41" spans="1:5" x14ac:dyDescent="0.25">
      <c r="A41" s="132"/>
      <c r="C41" s="126"/>
      <c r="D41" s="126"/>
      <c r="E41" s="124"/>
    </row>
    <row r="42" spans="1:5" x14ac:dyDescent="0.25">
      <c r="A42" s="132"/>
      <c r="C42" s="126"/>
      <c r="D42" s="126"/>
      <c r="E42" s="124"/>
    </row>
    <row r="43" spans="1:5" x14ac:dyDescent="0.25">
      <c r="A43" s="132"/>
      <c r="C43" s="126"/>
      <c r="D43" s="126"/>
      <c r="E43" s="124"/>
    </row>
    <row r="44" spans="1:5" x14ac:dyDescent="0.25">
      <c r="A44" s="132"/>
      <c r="C44" s="126"/>
      <c r="D44" s="126"/>
      <c r="E44" s="124"/>
    </row>
    <row r="45" spans="1:5" x14ac:dyDescent="0.25">
      <c r="A45" s="132"/>
      <c r="C45" s="126"/>
      <c r="D45" s="126"/>
      <c r="E45" s="124"/>
    </row>
    <row r="46" spans="1:5" x14ac:dyDescent="0.25">
      <c r="A46" s="132"/>
      <c r="C46" s="126"/>
      <c r="D46" s="126"/>
      <c r="E46" s="124"/>
    </row>
    <row r="47" spans="1:5" x14ac:dyDescent="0.25">
      <c r="A47" s="132"/>
      <c r="C47" s="126"/>
      <c r="D47" s="126"/>
      <c r="E47" s="124"/>
    </row>
    <row r="48" spans="1:5" x14ac:dyDescent="0.25">
      <c r="A48" s="132"/>
      <c r="C48" s="126"/>
      <c r="D48" s="126"/>
      <c r="E48" s="124"/>
    </row>
    <row r="49" spans="1:5" x14ac:dyDescent="0.25">
      <c r="A49" s="132"/>
      <c r="C49" s="126"/>
      <c r="D49" s="126"/>
      <c r="E49" s="124"/>
    </row>
    <row r="50" spans="1:5" x14ac:dyDescent="0.25">
      <c r="A50" s="132"/>
      <c r="C50" s="126"/>
      <c r="D50" s="126"/>
      <c r="E50" s="124"/>
    </row>
    <row r="51" spans="1:5" x14ac:dyDescent="0.25">
      <c r="A51" s="132"/>
      <c r="C51" s="126"/>
      <c r="D51" s="126"/>
      <c r="E51" s="124"/>
    </row>
    <row r="52" spans="1:5" x14ac:dyDescent="0.25">
      <c r="A52" s="132"/>
      <c r="C52" s="126"/>
      <c r="D52" s="126"/>
      <c r="E52" s="124"/>
    </row>
    <row r="53" spans="1:5" x14ac:dyDescent="0.25">
      <c r="A53" s="132"/>
      <c r="C53" s="126"/>
      <c r="D53" s="126"/>
      <c r="E53" s="124"/>
    </row>
    <row r="54" spans="1:5" x14ac:dyDescent="0.25">
      <c r="A54" s="132"/>
      <c r="C54" s="126"/>
      <c r="D54" s="126"/>
      <c r="E54" s="124"/>
    </row>
    <row r="55" spans="1:5" x14ac:dyDescent="0.25">
      <c r="A55" s="132"/>
      <c r="C55" s="126"/>
      <c r="D55" s="126"/>
      <c r="E55" s="124"/>
    </row>
    <row r="56" spans="1:5" x14ac:dyDescent="0.25">
      <c r="A56" s="132"/>
      <c r="C56" s="126"/>
      <c r="D56" s="126"/>
      <c r="E56" s="124"/>
    </row>
    <row r="57" spans="1:5" x14ac:dyDescent="0.25">
      <c r="A57" s="133"/>
      <c r="C57" s="124"/>
      <c r="D57" s="124"/>
      <c r="E57" s="124"/>
    </row>
    <row r="58" spans="1:5" x14ac:dyDescent="0.25">
      <c r="A58" s="133"/>
      <c r="C58" s="124"/>
      <c r="D58" s="124"/>
      <c r="E58" s="124"/>
    </row>
    <row r="59" spans="1:5" x14ac:dyDescent="0.25">
      <c r="A59" s="134"/>
      <c r="C59" s="131"/>
      <c r="D59" s="131"/>
      <c r="E59" s="135"/>
    </row>
    <row r="60" spans="1:5" x14ac:dyDescent="0.25">
      <c r="A60" s="118"/>
      <c r="C60" s="136"/>
      <c r="D60" s="126"/>
      <c r="E60" s="137"/>
    </row>
    <row r="61" spans="1:5" x14ac:dyDescent="0.25">
      <c r="A61" s="138"/>
    </row>
    <row r="62" spans="1:5" x14ac:dyDescent="0.25">
      <c r="A62" s="132"/>
    </row>
    <row r="63" spans="1:5" x14ac:dyDescent="0.25">
      <c r="A63" s="139"/>
    </row>
    <row r="64" spans="1:5" x14ac:dyDescent="0.25">
      <c r="A64" s="140"/>
    </row>
    <row r="65" spans="1:1" x14ac:dyDescent="0.25">
      <c r="A65" s="141"/>
    </row>
    <row r="66" spans="1:1" x14ac:dyDescent="0.25">
      <c r="A66" s="141"/>
    </row>
    <row r="67" spans="1:1" x14ac:dyDescent="0.25">
      <c r="A67" s="142"/>
    </row>
    <row r="68" spans="1:1" x14ac:dyDescent="0.25">
      <c r="A68" s="141"/>
    </row>
    <row r="69" spans="1:1" x14ac:dyDescent="0.25">
      <c r="A69" s="140"/>
    </row>
    <row r="70" spans="1:1" x14ac:dyDescent="0.25">
      <c r="A70" s="139"/>
    </row>
    <row r="71" spans="1:1" x14ac:dyDescent="0.25">
      <c r="A71" s="132"/>
    </row>
    <row r="72" spans="1:1" x14ac:dyDescent="0.25">
      <c r="A72" s="132"/>
    </row>
    <row r="73" spans="1:1" x14ac:dyDescent="0.25">
      <c r="A73" s="132"/>
    </row>
    <row r="74" spans="1:1" x14ac:dyDescent="0.25">
      <c r="A74" s="132"/>
    </row>
    <row r="75" spans="1:1" x14ac:dyDescent="0.25">
      <c r="A75" s="132"/>
    </row>
  </sheetData>
  <mergeCells count="1"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Eimers</dc:creator>
  <cp:lastModifiedBy>Michelle Eimers</cp:lastModifiedBy>
  <dcterms:created xsi:type="dcterms:W3CDTF">2020-08-31T18:38:11Z</dcterms:created>
  <dcterms:modified xsi:type="dcterms:W3CDTF">2020-08-31T18:45:07Z</dcterms:modified>
</cp:coreProperties>
</file>