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slieberra/Downloads/"/>
    </mc:Choice>
  </mc:AlternateContent>
  <xr:revisionPtr revIDLastSave="0" documentId="13_ncr:1_{8D5656D1-99D1-0D44-9129-D7297EC61683}" xr6:coauthVersionLast="47" xr6:coauthVersionMax="47" xr10:uidLastSave="{00000000-0000-0000-0000-000000000000}"/>
  <bookViews>
    <workbookView xWindow="0" yWindow="460" windowWidth="28800" windowHeight="16520" xr2:uid="{DA41647A-897B-CD4F-A3C5-FCF016DAFB17}"/>
  </bookViews>
  <sheets>
    <sheet name="Draft Budget" sheetId="1" r:id="rId1"/>
    <sheet name="Salari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" l="1"/>
  <c r="L19" i="1"/>
  <c r="M19" i="1"/>
  <c r="F13" i="1" l="1"/>
  <c r="G13" i="1"/>
  <c r="H13" i="1"/>
  <c r="I13" i="1"/>
  <c r="J13" i="1"/>
  <c r="K13" i="1"/>
  <c r="L13" i="1"/>
  <c r="M13" i="1"/>
  <c r="N16" i="1"/>
  <c r="D8" i="2" l="1"/>
  <c r="H8" i="2"/>
  <c r="L8" i="2"/>
  <c r="E7" i="2"/>
  <c r="E20" i="2" s="1"/>
  <c r="I7" i="2"/>
  <c r="M7" i="2"/>
  <c r="M20" i="2" s="1"/>
  <c r="C19" i="2"/>
  <c r="C7" i="2" s="1"/>
  <c r="D19" i="2"/>
  <c r="D7" i="2" s="1"/>
  <c r="D20" i="2" s="1"/>
  <c r="E19" i="2"/>
  <c r="E8" i="2" s="1"/>
  <c r="F19" i="2"/>
  <c r="F7" i="2" s="1"/>
  <c r="G19" i="2"/>
  <c r="G7" i="2" s="1"/>
  <c r="H19" i="2"/>
  <c r="H7" i="2" s="1"/>
  <c r="H20" i="2" s="1"/>
  <c r="I19" i="2"/>
  <c r="I8" i="2" s="1"/>
  <c r="J19" i="2"/>
  <c r="J7" i="2" s="1"/>
  <c r="K19" i="2"/>
  <c r="K7" i="2" s="1"/>
  <c r="L19" i="2"/>
  <c r="L7" i="2" s="1"/>
  <c r="L20" i="2" s="1"/>
  <c r="M19" i="2"/>
  <c r="M8" i="2" s="1"/>
  <c r="B19" i="2"/>
  <c r="B8" i="2" s="1"/>
  <c r="N10" i="2"/>
  <c r="N11" i="2"/>
  <c r="N12" i="2"/>
  <c r="N13" i="2"/>
  <c r="N14" i="2"/>
  <c r="N15" i="2"/>
  <c r="N16" i="2"/>
  <c r="N17" i="2"/>
  <c r="N18" i="2"/>
  <c r="J20" i="2" l="1"/>
  <c r="I20" i="2"/>
  <c r="K8" i="2"/>
  <c r="K20" i="2" s="1"/>
  <c r="G8" i="2"/>
  <c r="G20" i="2" s="1"/>
  <c r="C8" i="2"/>
  <c r="C20" i="2" s="1"/>
  <c r="J8" i="2"/>
  <c r="F8" i="2"/>
  <c r="F20" i="2" s="1"/>
  <c r="N19" i="2"/>
  <c r="B7" i="2"/>
  <c r="N38" i="1"/>
  <c r="N6" i="2"/>
  <c r="C42" i="1"/>
  <c r="D42" i="1"/>
  <c r="E42" i="1"/>
  <c r="F42" i="1"/>
  <c r="I42" i="1"/>
  <c r="J42" i="1"/>
  <c r="K42" i="1"/>
  <c r="L42" i="1"/>
  <c r="M42" i="1"/>
  <c r="B42" i="1"/>
  <c r="M52" i="1"/>
  <c r="M53" i="1" s="1"/>
  <c r="L52" i="1"/>
  <c r="L53" i="1" s="1"/>
  <c r="K52" i="1"/>
  <c r="K53" i="1" s="1"/>
  <c r="J52" i="1"/>
  <c r="J53" i="1" s="1"/>
  <c r="H52" i="1"/>
  <c r="H53" i="1" s="1"/>
  <c r="F52" i="1"/>
  <c r="F53" i="1" s="1"/>
  <c r="E52" i="1"/>
  <c r="E53" i="1" s="1"/>
  <c r="D52" i="1"/>
  <c r="D53" i="1" s="1"/>
  <c r="C52" i="1"/>
  <c r="C53" i="1" s="1"/>
  <c r="I52" i="1"/>
  <c r="I53" i="1" s="1"/>
  <c r="G52" i="1"/>
  <c r="G53" i="1" s="1"/>
  <c r="B52" i="1"/>
  <c r="N41" i="1"/>
  <c r="N40" i="1"/>
  <c r="H42" i="1"/>
  <c r="K37" i="1"/>
  <c r="J37" i="1"/>
  <c r="H37" i="1"/>
  <c r="G37" i="1"/>
  <c r="F37" i="1"/>
  <c r="D37" i="1"/>
  <c r="N33" i="1"/>
  <c r="L32" i="1"/>
  <c r="K32" i="1"/>
  <c r="J32" i="1"/>
  <c r="I32" i="1"/>
  <c r="H32" i="1"/>
  <c r="G32" i="1"/>
  <c r="F32" i="1"/>
  <c r="E32" i="1"/>
  <c r="D32" i="1"/>
  <c r="C32" i="1"/>
  <c r="B32" i="1"/>
  <c r="M32" i="1"/>
  <c r="N30" i="1"/>
  <c r="M29" i="1"/>
  <c r="K29" i="1"/>
  <c r="L29" i="1"/>
  <c r="J19" i="1"/>
  <c r="I19" i="1"/>
  <c r="H19" i="1"/>
  <c r="G19" i="1"/>
  <c r="F19" i="1"/>
  <c r="E19" i="1"/>
  <c r="D19" i="1"/>
  <c r="N12" i="1"/>
  <c r="E13" i="1"/>
  <c r="D13" i="1"/>
  <c r="C13" i="1"/>
  <c r="B13" i="1"/>
  <c r="G48" i="1" l="1"/>
  <c r="L48" i="1"/>
  <c r="K48" i="1"/>
  <c r="M48" i="1"/>
  <c r="H14" i="1"/>
  <c r="N8" i="2"/>
  <c r="F14" i="1"/>
  <c r="N7" i="2"/>
  <c r="B20" i="2"/>
  <c r="N20" i="2" s="1"/>
  <c r="N39" i="1"/>
  <c r="J14" i="1"/>
  <c r="G42" i="1"/>
  <c r="L14" i="1"/>
  <c r="I14" i="1"/>
  <c r="C37" i="1"/>
  <c r="M14" i="1"/>
  <c r="N20" i="1"/>
  <c r="N18" i="1"/>
  <c r="N24" i="1"/>
  <c r="N46" i="1"/>
  <c r="L37" i="1"/>
  <c r="N23" i="1"/>
  <c r="N31" i="1"/>
  <c r="N34" i="1"/>
  <c r="N35" i="1"/>
  <c r="N36" i="1"/>
  <c r="N44" i="1"/>
  <c r="C29" i="1"/>
  <c r="C48" i="1" s="1"/>
  <c r="C49" i="1" s="1"/>
  <c r="F29" i="1"/>
  <c r="F48" i="1" s="1"/>
  <c r="J29" i="1"/>
  <c r="J48" i="1" s="1"/>
  <c r="N43" i="1"/>
  <c r="N47" i="1"/>
  <c r="N27" i="1"/>
  <c r="N9" i="1"/>
  <c r="N19" i="1"/>
  <c r="G29" i="1"/>
  <c r="D29" i="1"/>
  <c r="D48" i="1" s="1"/>
  <c r="H29" i="1"/>
  <c r="H48" i="1" s="1"/>
  <c r="C14" i="1"/>
  <c r="N28" i="1"/>
  <c r="N45" i="1"/>
  <c r="N51" i="1"/>
  <c r="E14" i="1"/>
  <c r="N21" i="1"/>
  <c r="N22" i="1"/>
  <c r="N25" i="1"/>
  <c r="E29" i="1"/>
  <c r="E48" i="1" s="1"/>
  <c r="I29" i="1"/>
  <c r="I48" i="1" s="1"/>
  <c r="N32" i="1"/>
  <c r="E37" i="1"/>
  <c r="I37" i="1"/>
  <c r="M37" i="1"/>
  <c r="B53" i="1"/>
  <c r="N53" i="1" s="1"/>
  <c r="N52" i="1"/>
  <c r="N26" i="1"/>
  <c r="N17" i="1"/>
  <c r="B29" i="1"/>
  <c r="B37" i="1"/>
  <c r="B48" i="1" l="1"/>
  <c r="I49" i="1"/>
  <c r="I54" i="1" s="1"/>
  <c r="C54" i="1"/>
  <c r="G14" i="1"/>
  <c r="F49" i="1"/>
  <c r="F54" i="1" s="1"/>
  <c r="L49" i="1"/>
  <c r="L54" i="1" s="1"/>
  <c r="J49" i="1"/>
  <c r="J54" i="1" s="1"/>
  <c r="N37" i="1"/>
  <c r="N29" i="1"/>
  <c r="H49" i="1"/>
  <c r="H54" i="1" s="1"/>
  <c r="M49" i="1"/>
  <c r="M54" i="1" s="1"/>
  <c r="N42" i="1"/>
  <c r="B14" i="1"/>
  <c r="B49" i="1" l="1"/>
  <c r="B54" i="1" s="1"/>
  <c r="D14" i="1"/>
  <c r="D49" i="1" s="1"/>
  <c r="D54" i="1" s="1"/>
  <c r="K14" i="1"/>
  <c r="K49" i="1" s="1"/>
  <c r="K54" i="1" s="1"/>
  <c r="G49" i="1"/>
  <c r="G54" i="1" s="1"/>
  <c r="N48" i="1"/>
  <c r="E49" i="1"/>
  <c r="E54" i="1" s="1"/>
  <c r="N13" i="1" l="1"/>
  <c r="N14" i="1" l="1"/>
  <c r="N49" i="1" l="1"/>
  <c r="N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9" authorId="0" shapeId="0" xr:uid="{693BDE9E-17D8-E14E-8490-41F0BB0726F4}">
      <text>
        <r>
          <rPr>
            <b/>
            <sz val="10"/>
            <color rgb="FF000000"/>
            <rFont val="Tahoma"/>
            <family val="2"/>
          </rPr>
          <t>Includes $500 seed donation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<sst xmlns="http://schemas.openxmlformats.org/spreadsheetml/2006/main" count="72" uniqueCount="65">
  <si>
    <t xml:space="preserve"> Updated 2/17 3:50pm </t>
  </si>
  <si>
    <t>Old School Farm Ag</t>
  </si>
  <si>
    <t>Budget</t>
  </si>
  <si>
    <t>January - December 2021</t>
  </si>
  <si>
    <t>Total</t>
  </si>
  <si>
    <t>Income</t>
  </si>
  <si>
    <t xml:space="preserve">   Public Support</t>
  </si>
  <si>
    <t xml:space="preserve">     Corporate Sponsorship </t>
  </si>
  <si>
    <t xml:space="preserve">     Fundraisers</t>
  </si>
  <si>
    <t xml:space="preserve">            Unearthing Nashville</t>
  </si>
  <si>
    <t xml:space="preserve">     Grants Received</t>
  </si>
  <si>
    <t>Total Income</t>
  </si>
  <si>
    <t>Gross Profit</t>
  </si>
  <si>
    <t>Expenses</t>
  </si>
  <si>
    <t xml:space="preserve">   By Faith Farm Total (Per Lori)</t>
  </si>
  <si>
    <t xml:space="preserve">   Advertising</t>
  </si>
  <si>
    <t xml:space="preserve">   Bank Charges</t>
  </si>
  <si>
    <t xml:space="preserve">   Dues &amp; Subscriptions</t>
  </si>
  <si>
    <t xml:space="preserve">   Established Plants</t>
  </si>
  <si>
    <t xml:space="preserve">   Farmers Market Fees</t>
  </si>
  <si>
    <t xml:space="preserve">   Interest Expense</t>
  </si>
  <si>
    <t xml:space="preserve">   Legal &amp; Professional Fees</t>
  </si>
  <si>
    <t xml:space="preserve">   Tax Prep</t>
  </si>
  <si>
    <t xml:space="preserve">   Merchant Fees</t>
  </si>
  <si>
    <t xml:space="preserve">      Eventbrite</t>
  </si>
  <si>
    <t xml:space="preserve">      PayPal</t>
  </si>
  <si>
    <t xml:space="preserve">      Square</t>
  </si>
  <si>
    <t xml:space="preserve">   Total Merchant Fees</t>
  </si>
  <si>
    <t xml:space="preserve">   Office Expenses</t>
  </si>
  <si>
    <t xml:space="preserve">      QuickBooks Online</t>
  </si>
  <si>
    <t xml:space="preserve">   Total Office Expenses</t>
  </si>
  <si>
    <t xml:space="preserve">   Payroll Expenses</t>
  </si>
  <si>
    <t xml:space="preserve">      Processing Fee</t>
  </si>
  <si>
    <t xml:space="preserve">      Taxes</t>
  </si>
  <si>
    <t xml:space="preserve">      Wages</t>
  </si>
  <si>
    <t xml:space="preserve">   Total Payroll Expenses</t>
  </si>
  <si>
    <t xml:space="preserve">   Repair &amp; Maintenance</t>
  </si>
  <si>
    <t xml:space="preserve">      Greenhouse</t>
  </si>
  <si>
    <t xml:space="preserve">      Walk-in Cooler</t>
  </si>
  <si>
    <t xml:space="preserve">      Wash Station</t>
  </si>
  <si>
    <t xml:space="preserve">   Total Repair &amp; Maintenance</t>
  </si>
  <si>
    <t xml:space="preserve">   Seeds</t>
  </si>
  <si>
    <t xml:space="preserve">   Supplies</t>
  </si>
  <si>
    <t xml:space="preserve">   Tools</t>
  </si>
  <si>
    <t xml:space="preserve">   Training/Education</t>
  </si>
  <si>
    <t xml:space="preserve">   Truck Fuel</t>
  </si>
  <si>
    <t>Total Expenses</t>
  </si>
  <si>
    <t>Net Operating Income</t>
  </si>
  <si>
    <t>Other Expenses</t>
  </si>
  <si>
    <t xml:space="preserve">   Penalties &amp; Settlements</t>
  </si>
  <si>
    <t>Total Other Expenses</t>
  </si>
  <si>
    <t>Net Other Income</t>
  </si>
  <si>
    <t>Net Income</t>
  </si>
  <si>
    <t>Salary Projections</t>
  </si>
  <si>
    <t>Josh Gibson</t>
  </si>
  <si>
    <t>Jared McIntosh</t>
  </si>
  <si>
    <t>Jayme Mangano</t>
  </si>
  <si>
    <t>Keith VanDohlen</t>
  </si>
  <si>
    <t>Frank Westmoreland</t>
  </si>
  <si>
    <t>Joanna Mechan</t>
  </si>
  <si>
    <t>Nicolette Maio</t>
  </si>
  <si>
    <t>Sarah Gilmore</t>
  </si>
  <si>
    <t>Field Manager</t>
  </si>
  <si>
    <t xml:space="preserve">      Total Wages</t>
  </si>
  <si>
    <t>July 1, 2021-June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</si>
</sst>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0\ _€"/>
    <numFmt numFmtId="165" formatCode="&quot;$&quot;* #,##0.00\ _€"/>
    <numFmt numFmtId="166" formatCode="#,##0.0000"/>
  </numFmts>
  <fonts count="9" x14ac:knownFonts="1">
    <font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166" fontId="5" fillId="0" borderId="0" xfId="0" applyNumberFormat="1" applyFont="1" applyAlignment="1">
      <alignment wrapText="1"/>
    </xf>
    <xf numFmtId="17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6" fillId="0" borderId="0" xfId="0" applyFont="1"/>
    <xf numFmtId="0" fontId="6" fillId="0" borderId="0" xfId="0" applyFont="1" applyAlignment="1">
      <alignment wrapText="1"/>
    </xf>
    <xf numFmtId="17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4" fontId="6" fillId="0" borderId="0" xfId="0" applyNumberFormat="1" applyFont="1"/>
    <xf numFmtId="0" fontId="4" fillId="2" borderId="0" xfId="0" applyFont="1" applyFill="1" applyAlignment="1">
      <alignment horizontal="left" wrapText="1"/>
    </xf>
    <xf numFmtId="16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165" fontId="4" fillId="2" borderId="2" xfId="0" applyNumberFormat="1" applyFont="1" applyFill="1" applyBorder="1" applyAlignment="1">
      <alignment horizontal="right" wrapText="1"/>
    </xf>
    <xf numFmtId="0" fontId="0" fillId="0" borderId="0" xfId="0"/>
    <xf numFmtId="0" fontId="4" fillId="2" borderId="0" xfId="0" applyFont="1" applyFill="1" applyAlignment="1">
      <alignment horizontal="right" wrapText="1"/>
    </xf>
    <xf numFmtId="0" fontId="0" fillId="0" borderId="0" xfId="0"/>
    <xf numFmtId="0" fontId="6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959EE-4BB7-1D49-B68A-383CCEE64EC7}">
  <dimension ref="A1:N55"/>
  <sheetViews>
    <sheetView tabSelected="1" zoomScale="125" workbookViewId="0">
      <selection activeCell="M7" sqref="M7"/>
    </sheetView>
  </sheetViews>
  <sheetFormatPr baseColWidth="10" defaultColWidth="8.83203125" defaultRowHeight="16" x14ac:dyDescent="0.2"/>
  <cols>
    <col min="1" max="1" width="21.33203125" bestFit="1" customWidth="1"/>
    <col min="2" max="3" width="9.5" customWidth="1"/>
    <col min="4" max="5" width="9.33203125" bestFit="1" customWidth="1"/>
    <col min="6" max="6" width="9.83203125" bestFit="1" customWidth="1"/>
    <col min="7" max="7" width="10.33203125" customWidth="1"/>
    <col min="8" max="8" width="11.1640625" customWidth="1"/>
    <col min="9" max="12" width="10.33203125" customWidth="1"/>
    <col min="13" max="13" width="9.5" customWidth="1"/>
    <col min="14" max="14" width="11.1640625" customWidth="1"/>
  </cols>
  <sheetData>
    <row r="1" spans="1:14" s="19" customForma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 x14ac:dyDescent="0.2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" x14ac:dyDescent="0.2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2">
      <c r="A4" s="25" t="s">
        <v>64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6" spans="1:14" x14ac:dyDescent="0.2">
      <c r="A6" s="1"/>
      <c r="B6" s="8">
        <v>44398</v>
      </c>
      <c r="C6" s="8">
        <v>44429</v>
      </c>
      <c r="D6" s="8">
        <v>44460</v>
      </c>
      <c r="E6" s="8">
        <v>44490</v>
      </c>
      <c r="F6" s="8">
        <v>44521</v>
      </c>
      <c r="G6" s="8">
        <v>44551</v>
      </c>
      <c r="H6" s="8">
        <v>44562</v>
      </c>
      <c r="I6" s="8">
        <v>44593</v>
      </c>
      <c r="J6" s="8">
        <v>44621</v>
      </c>
      <c r="K6" s="8">
        <v>44652</v>
      </c>
      <c r="L6" s="8">
        <v>44682</v>
      </c>
      <c r="M6" s="8">
        <v>44713</v>
      </c>
      <c r="N6" s="2" t="s">
        <v>4</v>
      </c>
    </row>
    <row r="7" spans="1:14" x14ac:dyDescent="0.2">
      <c r="A7" s="3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">
      <c r="A8" s="3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x14ac:dyDescent="0.2">
      <c r="A9" s="15" t="s">
        <v>7</v>
      </c>
      <c r="B9" s="17">
        <v>5000</v>
      </c>
      <c r="C9" s="17">
        <v>5500</v>
      </c>
      <c r="D9" s="17">
        <v>5000</v>
      </c>
      <c r="E9" s="17">
        <v>22000</v>
      </c>
      <c r="F9" s="17">
        <v>27000</v>
      </c>
      <c r="G9" s="17">
        <v>27000</v>
      </c>
      <c r="H9" s="17">
        <v>27000</v>
      </c>
      <c r="I9" s="17">
        <v>27000</v>
      </c>
      <c r="J9" s="17">
        <v>27000</v>
      </c>
      <c r="K9" s="17">
        <v>27000</v>
      </c>
      <c r="L9" s="17">
        <v>27000</v>
      </c>
      <c r="M9" s="17">
        <v>27000</v>
      </c>
      <c r="N9" s="17">
        <f t="shared" ref="N9:N13" si="0">(((((((((((B9)+(C9))+(D9))+(E9))+(F9))+(G9))+(H9))+(I9))+(J9))+(K9))+(L9))+(M9)</f>
        <v>253500</v>
      </c>
    </row>
    <row r="10" spans="1:14" x14ac:dyDescent="0.2">
      <c r="A10" s="3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x14ac:dyDescent="0.2">
      <c r="A11" s="9" t="s">
        <v>9</v>
      </c>
      <c r="B11" s="5"/>
      <c r="C11" s="5"/>
      <c r="D11" s="5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4" x14ac:dyDescent="0.2">
      <c r="A12" s="3" t="s">
        <v>10</v>
      </c>
      <c r="B12" s="4"/>
      <c r="C12" s="4">
        <v>35377</v>
      </c>
      <c r="D12" s="5"/>
      <c r="E12" s="4"/>
      <c r="F12" s="4"/>
      <c r="G12" s="4"/>
      <c r="H12" s="4"/>
      <c r="I12" s="4"/>
      <c r="J12" s="4"/>
      <c r="K12" s="4"/>
      <c r="L12" s="4"/>
      <c r="M12" s="4"/>
      <c r="N12" s="5">
        <f t="shared" si="0"/>
        <v>35377</v>
      </c>
    </row>
    <row r="13" spans="1:14" x14ac:dyDescent="0.2">
      <c r="A13" s="3" t="s">
        <v>11</v>
      </c>
      <c r="B13" s="6">
        <f t="shared" ref="B13:M13" si="1">SUM(B9:B12)</f>
        <v>5000</v>
      </c>
      <c r="C13" s="6">
        <f t="shared" si="1"/>
        <v>40877</v>
      </c>
      <c r="D13" s="6">
        <f t="shared" si="1"/>
        <v>5000</v>
      </c>
      <c r="E13" s="6">
        <f t="shared" si="1"/>
        <v>22000</v>
      </c>
      <c r="F13" s="6">
        <f t="shared" si="1"/>
        <v>27000</v>
      </c>
      <c r="G13" s="6">
        <f t="shared" si="1"/>
        <v>27000</v>
      </c>
      <c r="H13" s="6">
        <f t="shared" si="1"/>
        <v>27000</v>
      </c>
      <c r="I13" s="6">
        <f t="shared" si="1"/>
        <v>27000</v>
      </c>
      <c r="J13" s="6">
        <f t="shared" si="1"/>
        <v>27000</v>
      </c>
      <c r="K13" s="6">
        <f t="shared" si="1"/>
        <v>27000</v>
      </c>
      <c r="L13" s="6">
        <f t="shared" si="1"/>
        <v>27000</v>
      </c>
      <c r="M13" s="6">
        <f t="shared" si="1"/>
        <v>27000</v>
      </c>
      <c r="N13" s="6">
        <f t="shared" si="0"/>
        <v>288877</v>
      </c>
    </row>
    <row r="14" spans="1:14" x14ac:dyDescent="0.2">
      <c r="A14" s="3" t="s">
        <v>12</v>
      </c>
      <c r="B14" s="6">
        <f>B13</f>
        <v>5000</v>
      </c>
      <c r="C14" s="6">
        <f t="shared" ref="C14:M14" si="2">C13</f>
        <v>40877</v>
      </c>
      <c r="D14" s="6">
        <f t="shared" si="2"/>
        <v>5000</v>
      </c>
      <c r="E14" s="6">
        <f t="shared" si="2"/>
        <v>22000</v>
      </c>
      <c r="F14" s="6">
        <f t="shared" si="2"/>
        <v>27000</v>
      </c>
      <c r="G14" s="6">
        <f t="shared" si="2"/>
        <v>27000</v>
      </c>
      <c r="H14" s="6">
        <f t="shared" si="2"/>
        <v>27000</v>
      </c>
      <c r="I14" s="6">
        <f t="shared" si="2"/>
        <v>27000</v>
      </c>
      <c r="J14" s="6">
        <f t="shared" si="2"/>
        <v>27000</v>
      </c>
      <c r="K14" s="6">
        <f t="shared" si="2"/>
        <v>27000</v>
      </c>
      <c r="L14" s="6">
        <f t="shared" si="2"/>
        <v>27000</v>
      </c>
      <c r="M14" s="6">
        <f t="shared" si="2"/>
        <v>27000</v>
      </c>
      <c r="N14" s="6">
        <f>(((((((((((B14)+(C14))+(D14))+(E14))+(F14))+(G14))+(H14))+(I14))+(J14))+(K14))+(L14))+(M14)</f>
        <v>288877</v>
      </c>
    </row>
    <row r="15" spans="1:14" x14ac:dyDescent="0.2">
      <c r="A15" s="3" t="s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">
      <c r="A16" s="15" t="s">
        <v>14</v>
      </c>
      <c r="B16" s="16">
        <v>6000</v>
      </c>
      <c r="C16" s="16">
        <v>6000</v>
      </c>
      <c r="D16" s="16">
        <v>6000</v>
      </c>
      <c r="E16" s="16">
        <v>6000</v>
      </c>
      <c r="F16" s="16">
        <v>6000</v>
      </c>
      <c r="G16" s="16">
        <v>6000</v>
      </c>
      <c r="H16" s="16">
        <v>6000</v>
      </c>
      <c r="I16" s="16">
        <v>6000</v>
      </c>
      <c r="J16" s="16">
        <v>6000</v>
      </c>
      <c r="K16" s="16">
        <v>6000</v>
      </c>
      <c r="L16" s="16">
        <v>6000</v>
      </c>
      <c r="M16" s="16">
        <v>6000</v>
      </c>
      <c r="N16" s="16">
        <f>SUM(B16:M16)</f>
        <v>72000</v>
      </c>
    </row>
    <row r="17" spans="1:14" x14ac:dyDescent="0.2">
      <c r="A17" s="15" t="s">
        <v>15</v>
      </c>
      <c r="B17" s="17">
        <v>100</v>
      </c>
      <c r="C17" s="17">
        <v>100</v>
      </c>
      <c r="D17" s="17">
        <v>100</v>
      </c>
      <c r="E17" s="17">
        <v>100</v>
      </c>
      <c r="F17" s="17">
        <v>100</v>
      </c>
      <c r="G17" s="17">
        <v>100</v>
      </c>
      <c r="H17" s="17">
        <v>100</v>
      </c>
      <c r="I17" s="17">
        <v>100</v>
      </c>
      <c r="J17" s="17">
        <v>100</v>
      </c>
      <c r="K17" s="17">
        <v>100</v>
      </c>
      <c r="L17" s="17">
        <v>100</v>
      </c>
      <c r="M17" s="17">
        <v>100</v>
      </c>
      <c r="N17" s="17">
        <f t="shared" ref="N17:N49" si="3">(((((((((((B17)+(C17))+(D17))+(E17))+(F17))+(G17))+(H17))+(I17))+(J17))+(K17))+(L17))+(M17)</f>
        <v>1200</v>
      </c>
    </row>
    <row r="18" spans="1:14" x14ac:dyDescent="0.2">
      <c r="A18" s="15" t="s">
        <v>16</v>
      </c>
      <c r="B18" s="17">
        <v>10</v>
      </c>
      <c r="C18" s="17">
        <v>10</v>
      </c>
      <c r="D18" s="17">
        <v>10</v>
      </c>
      <c r="E18" s="17">
        <v>10</v>
      </c>
      <c r="F18" s="17">
        <v>10</v>
      </c>
      <c r="G18" s="17">
        <v>10</v>
      </c>
      <c r="H18" s="17">
        <v>10</v>
      </c>
      <c r="I18" s="17">
        <v>10</v>
      </c>
      <c r="J18" s="17">
        <v>10</v>
      </c>
      <c r="K18" s="17">
        <v>10</v>
      </c>
      <c r="L18" s="17">
        <v>10</v>
      </c>
      <c r="M18" s="17">
        <v>10</v>
      </c>
      <c r="N18" s="17">
        <f t="shared" si="3"/>
        <v>120</v>
      </c>
    </row>
    <row r="19" spans="1:14" x14ac:dyDescent="0.2">
      <c r="A19" s="15" t="s">
        <v>17</v>
      </c>
      <c r="B19" s="16">
        <v>19</v>
      </c>
      <c r="C19" s="16">
        <v>19</v>
      </c>
      <c r="D19" s="17">
        <f>19</f>
        <v>19</v>
      </c>
      <c r="E19" s="17">
        <f>19</f>
        <v>19</v>
      </c>
      <c r="F19" s="17">
        <f>19</f>
        <v>19</v>
      </c>
      <c r="G19" s="17">
        <f>19</f>
        <v>19</v>
      </c>
      <c r="H19" s="17">
        <f>19</f>
        <v>19</v>
      </c>
      <c r="I19" s="17">
        <f>19</f>
        <v>19</v>
      </c>
      <c r="J19" s="17">
        <f>19</f>
        <v>19</v>
      </c>
      <c r="K19" s="17">
        <f>19</f>
        <v>19</v>
      </c>
      <c r="L19" s="17">
        <f>19</f>
        <v>19</v>
      </c>
      <c r="M19" s="17">
        <f>19</f>
        <v>19</v>
      </c>
      <c r="N19" s="17">
        <f t="shared" si="3"/>
        <v>228</v>
      </c>
    </row>
    <row r="20" spans="1:14" x14ac:dyDescent="0.2">
      <c r="A20" s="3" t="s">
        <v>18</v>
      </c>
      <c r="B20" s="4"/>
      <c r="C20" s="4"/>
      <c r="D20" s="4"/>
      <c r="E20" s="4"/>
      <c r="F20" s="4"/>
      <c r="G20" s="4"/>
      <c r="H20" s="4"/>
      <c r="I20" s="4"/>
      <c r="J20" s="5"/>
      <c r="K20" s="5"/>
      <c r="L20" s="4"/>
      <c r="M20" s="4"/>
      <c r="N20" s="5">
        <f t="shared" si="3"/>
        <v>0</v>
      </c>
    </row>
    <row r="21" spans="1:14" x14ac:dyDescent="0.2">
      <c r="A21" s="3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4"/>
      <c r="L21" s="4"/>
      <c r="M21" s="4"/>
      <c r="N21" s="5">
        <f t="shared" si="3"/>
        <v>0</v>
      </c>
    </row>
    <row r="22" spans="1:14" x14ac:dyDescent="0.2">
      <c r="A22" s="3" t="s">
        <v>20</v>
      </c>
      <c r="B22" s="4"/>
      <c r="C22" s="4"/>
      <c r="D22" s="4"/>
      <c r="E22" s="4"/>
      <c r="F22" s="4"/>
      <c r="G22" s="5"/>
      <c r="H22" s="4"/>
      <c r="I22" s="4"/>
      <c r="J22" s="4"/>
      <c r="K22" s="4"/>
      <c r="L22" s="5"/>
      <c r="M22" s="4"/>
      <c r="N22" s="5">
        <f t="shared" si="3"/>
        <v>0</v>
      </c>
    </row>
    <row r="23" spans="1:14" x14ac:dyDescent="0.2">
      <c r="A23" s="15" t="s">
        <v>21</v>
      </c>
      <c r="B23" s="17">
        <v>1200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7">
        <f t="shared" si="3"/>
        <v>1200</v>
      </c>
    </row>
    <row r="24" spans="1:14" x14ac:dyDescent="0.2">
      <c r="A24" s="15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>
        <v>1200</v>
      </c>
      <c r="N24" s="17">
        <f t="shared" si="3"/>
        <v>1200</v>
      </c>
    </row>
    <row r="25" spans="1:14" x14ac:dyDescent="0.2">
      <c r="A25" s="3" t="s">
        <v>23</v>
      </c>
      <c r="B25" s="4"/>
      <c r="C25" s="4"/>
      <c r="D25" s="4"/>
      <c r="E25" s="5"/>
      <c r="F25" s="5"/>
      <c r="G25" s="5"/>
      <c r="H25" s="4"/>
      <c r="I25" s="4"/>
      <c r="J25" s="4"/>
      <c r="K25" s="4"/>
      <c r="L25" s="5"/>
      <c r="M25" s="4"/>
      <c r="N25" s="5">
        <f t="shared" si="3"/>
        <v>0</v>
      </c>
    </row>
    <row r="26" spans="1:14" x14ac:dyDescent="0.2">
      <c r="A26" s="9" t="s">
        <v>24</v>
      </c>
      <c r="B26" s="5">
        <v>10</v>
      </c>
      <c r="C26" s="5">
        <v>10</v>
      </c>
      <c r="D26" s="5">
        <v>10</v>
      </c>
      <c r="E26" s="5">
        <v>10</v>
      </c>
      <c r="F26" s="5">
        <v>10</v>
      </c>
      <c r="G26" s="5">
        <v>10</v>
      </c>
      <c r="H26" s="5">
        <v>10</v>
      </c>
      <c r="I26" s="5">
        <v>10</v>
      </c>
      <c r="J26" s="5">
        <v>10</v>
      </c>
      <c r="K26" s="5">
        <v>10</v>
      </c>
      <c r="L26" s="5">
        <v>10</v>
      </c>
      <c r="M26" s="5">
        <v>10</v>
      </c>
      <c r="N26" s="5">
        <f t="shared" si="3"/>
        <v>120</v>
      </c>
    </row>
    <row r="27" spans="1:14" x14ac:dyDescent="0.2">
      <c r="A27" s="9" t="s">
        <v>25</v>
      </c>
      <c r="B27" s="5">
        <v>2</v>
      </c>
      <c r="C27" s="5">
        <v>2</v>
      </c>
      <c r="D27" s="5">
        <v>2</v>
      </c>
      <c r="E27" s="5">
        <v>2</v>
      </c>
      <c r="F27" s="5">
        <v>2</v>
      </c>
      <c r="G27" s="5">
        <v>2</v>
      </c>
      <c r="H27" s="5">
        <v>2</v>
      </c>
      <c r="I27" s="5">
        <v>2</v>
      </c>
      <c r="J27" s="5">
        <v>2</v>
      </c>
      <c r="K27" s="5">
        <v>2</v>
      </c>
      <c r="L27" s="5">
        <v>2</v>
      </c>
      <c r="M27" s="5">
        <v>2</v>
      </c>
      <c r="N27" s="5">
        <f t="shared" si="3"/>
        <v>24</v>
      </c>
    </row>
    <row r="28" spans="1:14" x14ac:dyDescent="0.2">
      <c r="A28" s="9" t="s">
        <v>26</v>
      </c>
      <c r="B28" s="5">
        <v>10</v>
      </c>
      <c r="C28" s="5">
        <v>10</v>
      </c>
      <c r="D28" s="5">
        <v>10</v>
      </c>
      <c r="E28" s="5">
        <v>10</v>
      </c>
      <c r="F28" s="5">
        <v>10</v>
      </c>
      <c r="G28" s="5">
        <v>10</v>
      </c>
      <c r="H28" s="5">
        <v>10</v>
      </c>
      <c r="I28" s="5">
        <v>10</v>
      </c>
      <c r="J28" s="5">
        <v>10</v>
      </c>
      <c r="K28" s="5">
        <v>10</v>
      </c>
      <c r="L28" s="5">
        <v>10</v>
      </c>
      <c r="M28" s="5">
        <v>10</v>
      </c>
      <c r="N28" s="5">
        <f t="shared" si="3"/>
        <v>120</v>
      </c>
    </row>
    <row r="29" spans="1:14" x14ac:dyDescent="0.2">
      <c r="A29" s="3" t="s">
        <v>27</v>
      </c>
      <c r="B29" s="6">
        <f t="shared" ref="B29:M29" si="4">(((B25)+(B26))+(B27))+(B28)</f>
        <v>22</v>
      </c>
      <c r="C29" s="6">
        <f t="shared" si="4"/>
        <v>22</v>
      </c>
      <c r="D29" s="6">
        <f t="shared" si="4"/>
        <v>22</v>
      </c>
      <c r="E29" s="6">
        <f t="shared" si="4"/>
        <v>22</v>
      </c>
      <c r="F29" s="6">
        <f t="shared" si="4"/>
        <v>22</v>
      </c>
      <c r="G29" s="6">
        <f t="shared" si="4"/>
        <v>22</v>
      </c>
      <c r="H29" s="6">
        <f t="shared" si="4"/>
        <v>22</v>
      </c>
      <c r="I29" s="6">
        <f t="shared" si="4"/>
        <v>22</v>
      </c>
      <c r="J29" s="6">
        <f t="shared" si="4"/>
        <v>22</v>
      </c>
      <c r="K29" s="6">
        <f t="shared" si="4"/>
        <v>22</v>
      </c>
      <c r="L29" s="6">
        <f t="shared" si="4"/>
        <v>22</v>
      </c>
      <c r="M29" s="6">
        <f t="shared" si="4"/>
        <v>22</v>
      </c>
      <c r="N29" s="6">
        <f t="shared" si="3"/>
        <v>264</v>
      </c>
    </row>
    <row r="30" spans="1:14" x14ac:dyDescent="0.2">
      <c r="A30" s="3" t="s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>
        <f t="shared" si="3"/>
        <v>0</v>
      </c>
    </row>
    <row r="31" spans="1:14" x14ac:dyDescent="0.2">
      <c r="A31" s="20" t="s">
        <v>29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>
        <v>165</v>
      </c>
      <c r="N31" s="17">
        <f t="shared" si="3"/>
        <v>165</v>
      </c>
    </row>
    <row r="32" spans="1:14" x14ac:dyDescent="0.2">
      <c r="A32" s="15" t="s">
        <v>30</v>
      </c>
      <c r="B32" s="18">
        <f t="shared" ref="B32:M32" si="5">(B30)+(B31)</f>
        <v>0</v>
      </c>
      <c r="C32" s="18">
        <f t="shared" si="5"/>
        <v>0</v>
      </c>
      <c r="D32" s="18">
        <f t="shared" si="5"/>
        <v>0</v>
      </c>
      <c r="E32" s="18">
        <f t="shared" si="5"/>
        <v>0</v>
      </c>
      <c r="F32" s="18">
        <f t="shared" si="5"/>
        <v>0</v>
      </c>
      <c r="G32" s="18">
        <f t="shared" si="5"/>
        <v>0</v>
      </c>
      <c r="H32" s="18">
        <f t="shared" si="5"/>
        <v>0</v>
      </c>
      <c r="I32" s="18">
        <f t="shared" si="5"/>
        <v>0</v>
      </c>
      <c r="J32" s="18">
        <f t="shared" si="5"/>
        <v>0</v>
      </c>
      <c r="K32" s="18">
        <f t="shared" si="5"/>
        <v>0</v>
      </c>
      <c r="L32" s="18">
        <f t="shared" si="5"/>
        <v>0</v>
      </c>
      <c r="M32" s="18">
        <f t="shared" si="5"/>
        <v>165</v>
      </c>
      <c r="N32" s="18">
        <f t="shared" si="3"/>
        <v>165</v>
      </c>
    </row>
    <row r="33" spans="1:14" x14ac:dyDescent="0.2">
      <c r="A33" s="15" t="s">
        <v>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>
        <f t="shared" si="3"/>
        <v>0</v>
      </c>
    </row>
    <row r="34" spans="1:14" x14ac:dyDescent="0.2">
      <c r="A34" s="20" t="s">
        <v>32</v>
      </c>
      <c r="B34" s="17">
        <v>82.259999999999991</v>
      </c>
      <c r="C34" s="17">
        <v>84.284999999999997</v>
      </c>
      <c r="D34" s="17">
        <v>149.26499999999999</v>
      </c>
      <c r="E34" s="17">
        <v>149.26499999999999</v>
      </c>
      <c r="F34" s="17">
        <v>149.26499999999999</v>
      </c>
      <c r="G34" s="17">
        <v>149.26499999999999</v>
      </c>
      <c r="H34" s="17">
        <v>149.26499999999999</v>
      </c>
      <c r="I34" s="17">
        <v>149.26499999999999</v>
      </c>
      <c r="J34" s="17">
        <v>149.26499999999999</v>
      </c>
      <c r="K34" s="17">
        <v>149.26499999999999</v>
      </c>
      <c r="L34" s="17">
        <v>149.26499999999999</v>
      </c>
      <c r="M34" s="17">
        <v>134.685</v>
      </c>
      <c r="N34" s="17">
        <f t="shared" si="3"/>
        <v>1644.6149999999993</v>
      </c>
    </row>
    <row r="35" spans="1:14" x14ac:dyDescent="0.2">
      <c r="A35" s="20" t="s">
        <v>33</v>
      </c>
      <c r="B35" s="17">
        <v>471.62399999999997</v>
      </c>
      <c r="C35" s="17">
        <v>483.23399999999998</v>
      </c>
      <c r="D35" s="17">
        <v>855.78599999999994</v>
      </c>
      <c r="E35" s="17">
        <v>855.78599999999994</v>
      </c>
      <c r="F35" s="17">
        <v>855.78599999999994</v>
      </c>
      <c r="G35" s="17">
        <v>855.78599999999994</v>
      </c>
      <c r="H35" s="17">
        <v>855.78599999999994</v>
      </c>
      <c r="I35" s="17">
        <v>855.78599999999994</v>
      </c>
      <c r="J35" s="17">
        <v>855.78599999999994</v>
      </c>
      <c r="K35" s="17">
        <v>855.78599999999994</v>
      </c>
      <c r="L35" s="17">
        <v>855.78599999999994</v>
      </c>
      <c r="M35" s="17">
        <v>772.19399999999996</v>
      </c>
      <c r="N35" s="17">
        <f t="shared" si="3"/>
        <v>9429.1259999999984</v>
      </c>
    </row>
    <row r="36" spans="1:14" x14ac:dyDescent="0.2">
      <c r="A36" s="20" t="s">
        <v>34</v>
      </c>
      <c r="B36" s="17">
        <v>5484</v>
      </c>
      <c r="C36" s="17">
        <v>5619</v>
      </c>
      <c r="D36" s="17">
        <v>9951</v>
      </c>
      <c r="E36" s="17">
        <v>9951</v>
      </c>
      <c r="F36" s="17">
        <v>9951</v>
      </c>
      <c r="G36" s="17">
        <v>9951</v>
      </c>
      <c r="H36" s="17">
        <v>9951</v>
      </c>
      <c r="I36" s="17">
        <v>9951</v>
      </c>
      <c r="J36" s="17">
        <v>9951</v>
      </c>
      <c r="K36" s="17">
        <v>9951</v>
      </c>
      <c r="L36" s="17">
        <v>9951</v>
      </c>
      <c r="M36" s="17">
        <v>8979</v>
      </c>
      <c r="N36" s="17">
        <f t="shared" si="3"/>
        <v>109641</v>
      </c>
    </row>
    <row r="37" spans="1:14" x14ac:dyDescent="0.2">
      <c r="A37" s="15" t="s">
        <v>35</v>
      </c>
      <c r="B37" s="18">
        <f t="shared" ref="B37:M37" si="6">(((B33)+(B34))+(B35))+(B36)</f>
        <v>6037.884</v>
      </c>
      <c r="C37" s="18">
        <f t="shared" si="6"/>
        <v>6186.5190000000002</v>
      </c>
      <c r="D37" s="18">
        <f t="shared" si="6"/>
        <v>10956.050999999999</v>
      </c>
      <c r="E37" s="18">
        <f t="shared" si="6"/>
        <v>10956.050999999999</v>
      </c>
      <c r="F37" s="18">
        <f t="shared" si="6"/>
        <v>10956.050999999999</v>
      </c>
      <c r="G37" s="18">
        <f t="shared" si="6"/>
        <v>10956.050999999999</v>
      </c>
      <c r="H37" s="18">
        <f t="shared" si="6"/>
        <v>10956.050999999999</v>
      </c>
      <c r="I37" s="18">
        <f t="shared" si="6"/>
        <v>10956.050999999999</v>
      </c>
      <c r="J37" s="18">
        <f t="shared" si="6"/>
        <v>10956.050999999999</v>
      </c>
      <c r="K37" s="18">
        <f t="shared" si="6"/>
        <v>10956.050999999999</v>
      </c>
      <c r="L37" s="18">
        <f t="shared" si="6"/>
        <v>10956.050999999999</v>
      </c>
      <c r="M37" s="18">
        <f t="shared" si="6"/>
        <v>9885.8790000000008</v>
      </c>
      <c r="N37" s="18">
        <f t="shared" si="3"/>
        <v>120714.74100000002</v>
      </c>
    </row>
    <row r="38" spans="1:14" x14ac:dyDescent="0.2">
      <c r="A38" s="3" t="s">
        <v>36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5">
        <f t="shared" si="3"/>
        <v>0</v>
      </c>
    </row>
    <row r="39" spans="1:14" x14ac:dyDescent="0.2">
      <c r="A39" s="9" t="s">
        <v>37</v>
      </c>
      <c r="B39" s="4">
        <v>1200</v>
      </c>
      <c r="C39" s="4">
        <v>1200</v>
      </c>
      <c r="D39" s="4">
        <v>550</v>
      </c>
      <c r="E39" s="4">
        <v>0</v>
      </c>
      <c r="F39" s="4">
        <v>0</v>
      </c>
      <c r="G39" s="5">
        <v>0</v>
      </c>
      <c r="H39" s="5">
        <v>0</v>
      </c>
      <c r="I39" s="4">
        <v>0</v>
      </c>
      <c r="J39" s="4">
        <v>0</v>
      </c>
      <c r="K39" s="4">
        <v>500</v>
      </c>
      <c r="L39" s="4">
        <v>600</v>
      </c>
      <c r="M39" s="4">
        <v>600</v>
      </c>
      <c r="N39" s="5">
        <f t="shared" si="3"/>
        <v>4650</v>
      </c>
    </row>
    <row r="40" spans="1:14" x14ac:dyDescent="0.2">
      <c r="A40" s="9" t="s">
        <v>38</v>
      </c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  <c r="M40" s="4"/>
      <c r="N40" s="5">
        <f t="shared" si="3"/>
        <v>0</v>
      </c>
    </row>
    <row r="41" spans="1:14" x14ac:dyDescent="0.2">
      <c r="A41" s="9" t="s">
        <v>39</v>
      </c>
      <c r="B41" s="4"/>
      <c r="C41" s="4"/>
      <c r="D41" s="4"/>
      <c r="E41" s="4"/>
      <c r="F41" s="4"/>
      <c r="G41" s="4"/>
      <c r="H41" s="5"/>
      <c r="I41" s="4"/>
      <c r="J41" s="4"/>
      <c r="K41" s="4"/>
      <c r="L41" s="4"/>
      <c r="M41" s="4"/>
      <c r="N41" s="5">
        <f t="shared" si="3"/>
        <v>0</v>
      </c>
    </row>
    <row r="42" spans="1:14" x14ac:dyDescent="0.2">
      <c r="A42" s="3" t="s">
        <v>40</v>
      </c>
      <c r="B42" s="6">
        <f>SUM(B39:B41)</f>
        <v>1200</v>
      </c>
      <c r="C42" s="6">
        <f t="shared" ref="C42:M42" si="7">SUM(C39:C41)</f>
        <v>1200</v>
      </c>
      <c r="D42" s="6">
        <f t="shared" si="7"/>
        <v>550</v>
      </c>
      <c r="E42" s="6">
        <f t="shared" si="7"/>
        <v>0</v>
      </c>
      <c r="F42" s="6">
        <f t="shared" si="7"/>
        <v>0</v>
      </c>
      <c r="G42" s="6">
        <f t="shared" si="7"/>
        <v>0</v>
      </c>
      <c r="H42" s="6">
        <f t="shared" si="7"/>
        <v>0</v>
      </c>
      <c r="I42" s="6">
        <f t="shared" si="7"/>
        <v>0</v>
      </c>
      <c r="J42" s="6">
        <f t="shared" si="7"/>
        <v>0</v>
      </c>
      <c r="K42" s="6">
        <f t="shared" si="7"/>
        <v>500</v>
      </c>
      <c r="L42" s="6">
        <f t="shared" si="7"/>
        <v>600</v>
      </c>
      <c r="M42" s="6">
        <f t="shared" si="7"/>
        <v>600</v>
      </c>
      <c r="N42" s="6">
        <f t="shared" si="3"/>
        <v>4650</v>
      </c>
    </row>
    <row r="43" spans="1:14" x14ac:dyDescent="0.2">
      <c r="A43" s="3" t="s">
        <v>41</v>
      </c>
      <c r="B43" s="4">
        <v>510</v>
      </c>
      <c r="C43" s="5"/>
      <c r="D43" s="4"/>
      <c r="E43" s="4"/>
      <c r="F43" s="5">
        <v>500</v>
      </c>
      <c r="G43" s="4"/>
      <c r="H43" s="4"/>
      <c r="I43" s="4"/>
      <c r="J43" s="5">
        <v>200</v>
      </c>
      <c r="K43" s="4"/>
      <c r="L43" s="4"/>
      <c r="M43" s="4"/>
      <c r="N43" s="5">
        <f t="shared" si="3"/>
        <v>1210</v>
      </c>
    </row>
    <row r="44" spans="1:14" x14ac:dyDescent="0.2">
      <c r="A44" s="3" t="s">
        <v>42</v>
      </c>
      <c r="B44" s="5">
        <v>920</v>
      </c>
      <c r="C44" s="5">
        <v>75</v>
      </c>
      <c r="D44" s="5">
        <v>75</v>
      </c>
      <c r="E44" s="5">
        <v>75</v>
      </c>
      <c r="F44" s="5">
        <v>75</v>
      </c>
      <c r="G44" s="5">
        <v>75</v>
      </c>
      <c r="H44" s="5">
        <v>75</v>
      </c>
      <c r="I44" s="5">
        <v>75</v>
      </c>
      <c r="J44" s="5">
        <v>75</v>
      </c>
      <c r="K44" s="5">
        <v>75</v>
      </c>
      <c r="L44" s="5">
        <v>75</v>
      </c>
      <c r="M44" s="5">
        <v>75</v>
      </c>
      <c r="N44" s="5">
        <f t="shared" si="3"/>
        <v>1745</v>
      </c>
    </row>
    <row r="45" spans="1:14" x14ac:dyDescent="0.2">
      <c r="A45" s="3" t="s">
        <v>43</v>
      </c>
      <c r="B45" s="4">
        <v>100</v>
      </c>
      <c r="C45" s="4">
        <v>100</v>
      </c>
      <c r="D45" s="4">
        <v>100</v>
      </c>
      <c r="E45" s="4">
        <v>100</v>
      </c>
      <c r="F45" s="4">
        <v>100</v>
      </c>
      <c r="G45" s="4">
        <v>100</v>
      </c>
      <c r="H45" s="4">
        <v>100</v>
      </c>
      <c r="I45" s="4">
        <v>100</v>
      </c>
      <c r="J45" s="4">
        <v>100</v>
      </c>
      <c r="K45" s="4">
        <v>100</v>
      </c>
      <c r="L45" s="4">
        <v>100</v>
      </c>
      <c r="M45" s="4">
        <v>100</v>
      </c>
      <c r="N45" s="5">
        <f t="shared" si="3"/>
        <v>1200</v>
      </c>
    </row>
    <row r="46" spans="1:14" x14ac:dyDescent="0.2">
      <c r="A46" s="3" t="s">
        <v>44</v>
      </c>
      <c r="B46" s="5"/>
      <c r="C46" s="4"/>
      <c r="D46" s="4"/>
      <c r="E46" s="4"/>
      <c r="F46" s="4"/>
      <c r="G46" s="4"/>
      <c r="H46" s="4"/>
      <c r="I46" s="4"/>
      <c r="J46" s="4"/>
      <c r="K46" s="5"/>
      <c r="L46" s="4"/>
      <c r="M46" s="4"/>
      <c r="N46" s="5">
        <f t="shared" si="3"/>
        <v>0</v>
      </c>
    </row>
    <row r="47" spans="1:14" x14ac:dyDescent="0.2">
      <c r="A47" s="3" t="s">
        <v>45</v>
      </c>
      <c r="B47" s="4">
        <v>50</v>
      </c>
      <c r="C47" s="4">
        <v>50</v>
      </c>
      <c r="D47" s="4">
        <v>50</v>
      </c>
      <c r="E47" s="4">
        <v>50</v>
      </c>
      <c r="F47" s="4">
        <v>50</v>
      </c>
      <c r="G47" s="4">
        <v>50</v>
      </c>
      <c r="H47" s="4">
        <v>50</v>
      </c>
      <c r="I47" s="4">
        <v>50</v>
      </c>
      <c r="J47" s="4">
        <v>50</v>
      </c>
      <c r="K47" s="4">
        <v>50</v>
      </c>
      <c r="L47" s="4">
        <v>50</v>
      </c>
      <c r="M47" s="4">
        <v>50</v>
      </c>
      <c r="N47" s="5">
        <f t="shared" si="3"/>
        <v>600</v>
      </c>
    </row>
    <row r="48" spans="1:14" x14ac:dyDescent="0.2">
      <c r="A48" s="3" t="s">
        <v>46</v>
      </c>
      <c r="B48" s="6">
        <f>SUM(B16:B24,B29,B32,B37,B42,B43:B47)</f>
        <v>16168.884</v>
      </c>
      <c r="C48" s="6">
        <f>SUM(C16:C24,C29,C32,C37,C42,C43:C47)</f>
        <v>13762.519</v>
      </c>
      <c r="D48" s="6">
        <f t="shared" ref="D48:M48" si="8">SUM(D16:D24,D29,D32,D37,D42,D43:D47)</f>
        <v>17882.050999999999</v>
      </c>
      <c r="E48" s="6">
        <f t="shared" si="8"/>
        <v>17332.050999999999</v>
      </c>
      <c r="F48" s="6">
        <f t="shared" si="8"/>
        <v>17832.050999999999</v>
      </c>
      <c r="G48" s="6">
        <f t="shared" si="8"/>
        <v>17332.050999999999</v>
      </c>
      <c r="H48" s="6">
        <f t="shared" si="8"/>
        <v>17332.050999999999</v>
      </c>
      <c r="I48" s="6">
        <f t="shared" si="8"/>
        <v>17332.050999999999</v>
      </c>
      <c r="J48" s="6">
        <f t="shared" si="8"/>
        <v>17532.050999999999</v>
      </c>
      <c r="K48" s="6">
        <f t="shared" si="8"/>
        <v>17832.050999999999</v>
      </c>
      <c r="L48" s="6">
        <f t="shared" si="8"/>
        <v>17932.050999999999</v>
      </c>
      <c r="M48" s="6">
        <f t="shared" si="8"/>
        <v>18226.879000000001</v>
      </c>
      <c r="N48" s="6">
        <f t="shared" si="3"/>
        <v>206496.74100000004</v>
      </c>
    </row>
    <row r="49" spans="1:14" x14ac:dyDescent="0.2">
      <c r="A49" s="3" t="s">
        <v>47</v>
      </c>
      <c r="B49" s="6">
        <f t="shared" ref="B49:M49" si="9">(B14)-(B48)</f>
        <v>-11168.884</v>
      </c>
      <c r="C49" s="6">
        <f t="shared" si="9"/>
        <v>27114.481</v>
      </c>
      <c r="D49" s="6">
        <f t="shared" si="9"/>
        <v>-12882.050999999999</v>
      </c>
      <c r="E49" s="6">
        <f t="shared" si="9"/>
        <v>4667.9490000000005</v>
      </c>
      <c r="F49" s="6">
        <f t="shared" si="9"/>
        <v>9167.9490000000005</v>
      </c>
      <c r="G49" s="6">
        <f t="shared" si="9"/>
        <v>9667.9490000000005</v>
      </c>
      <c r="H49" s="6">
        <f t="shared" si="9"/>
        <v>9667.9490000000005</v>
      </c>
      <c r="I49" s="6">
        <f t="shared" si="9"/>
        <v>9667.9490000000005</v>
      </c>
      <c r="J49" s="6">
        <f t="shared" si="9"/>
        <v>9467.9490000000005</v>
      </c>
      <c r="K49" s="6">
        <f t="shared" si="9"/>
        <v>9167.9490000000005</v>
      </c>
      <c r="L49" s="6">
        <f t="shared" si="9"/>
        <v>9067.9490000000005</v>
      </c>
      <c r="M49" s="6">
        <f t="shared" si="9"/>
        <v>8773.1209999999992</v>
      </c>
      <c r="N49" s="6">
        <f t="shared" si="3"/>
        <v>82380.259000000005</v>
      </c>
    </row>
    <row r="50" spans="1:14" x14ac:dyDescent="0.2">
      <c r="A50" s="3" t="s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">
      <c r="A51" s="3" t="s">
        <v>49</v>
      </c>
      <c r="B51" s="5"/>
      <c r="C51" s="4"/>
      <c r="D51" s="4"/>
      <c r="E51" s="4"/>
      <c r="F51" s="4"/>
      <c r="G51" s="5"/>
      <c r="H51" s="4"/>
      <c r="I51" s="5"/>
      <c r="J51" s="4"/>
      <c r="K51" s="4"/>
      <c r="L51" s="4"/>
      <c r="M51" s="4"/>
      <c r="N51" s="5">
        <f>(((((((((((B51)+(C51))+(D51))+(E51))+(F51))+(G51))+(H51))+(I51))+(J51))+(K51))+(L51))+(M51)</f>
        <v>0</v>
      </c>
    </row>
    <row r="52" spans="1:14" x14ac:dyDescent="0.2">
      <c r="A52" s="3" t="s">
        <v>50</v>
      </c>
      <c r="B52" s="6">
        <f t="shared" ref="B52:M52" si="10">B51</f>
        <v>0</v>
      </c>
      <c r="C52" s="6">
        <f t="shared" si="10"/>
        <v>0</v>
      </c>
      <c r="D52" s="6">
        <f t="shared" si="10"/>
        <v>0</v>
      </c>
      <c r="E52" s="6">
        <f t="shared" si="10"/>
        <v>0</v>
      </c>
      <c r="F52" s="6">
        <f t="shared" si="10"/>
        <v>0</v>
      </c>
      <c r="G52" s="6">
        <f t="shared" si="10"/>
        <v>0</v>
      </c>
      <c r="H52" s="6">
        <f t="shared" si="10"/>
        <v>0</v>
      </c>
      <c r="I52" s="6">
        <f t="shared" si="10"/>
        <v>0</v>
      </c>
      <c r="J52" s="6">
        <f t="shared" si="10"/>
        <v>0</v>
      </c>
      <c r="K52" s="6">
        <f t="shared" si="10"/>
        <v>0</v>
      </c>
      <c r="L52" s="6">
        <f t="shared" si="10"/>
        <v>0</v>
      </c>
      <c r="M52" s="6">
        <f t="shared" si="10"/>
        <v>0</v>
      </c>
      <c r="N52" s="6">
        <f>(((((((((((B52)+(C52))+(D52))+(E52))+(F52))+(G52))+(H52))+(I52))+(J52))+(K52))+(L52))+(M52)</f>
        <v>0</v>
      </c>
    </row>
    <row r="53" spans="1:14" x14ac:dyDescent="0.2">
      <c r="A53" s="3" t="s">
        <v>51</v>
      </c>
      <c r="B53" s="6">
        <f t="shared" ref="B53:M53" si="11">(0)-(B52)</f>
        <v>0</v>
      </c>
      <c r="C53" s="6">
        <f t="shared" si="11"/>
        <v>0</v>
      </c>
      <c r="D53" s="6">
        <f t="shared" si="11"/>
        <v>0</v>
      </c>
      <c r="E53" s="6">
        <f t="shared" si="11"/>
        <v>0</v>
      </c>
      <c r="F53" s="6">
        <f t="shared" si="11"/>
        <v>0</v>
      </c>
      <c r="G53" s="6">
        <f t="shared" si="11"/>
        <v>0</v>
      </c>
      <c r="H53" s="6">
        <f t="shared" si="11"/>
        <v>0</v>
      </c>
      <c r="I53" s="6">
        <f t="shared" si="11"/>
        <v>0</v>
      </c>
      <c r="J53" s="6">
        <f t="shared" si="11"/>
        <v>0</v>
      </c>
      <c r="K53" s="6">
        <f t="shared" si="11"/>
        <v>0</v>
      </c>
      <c r="L53" s="6">
        <f t="shared" si="11"/>
        <v>0</v>
      </c>
      <c r="M53" s="6">
        <f t="shared" si="11"/>
        <v>0</v>
      </c>
      <c r="N53" s="6">
        <f>(((((((((((B53)+(C53))+(D53))+(E53))+(F53))+(G53))+(H53))+(I53))+(J53))+(K53))+(L53))+(M53)</f>
        <v>0</v>
      </c>
    </row>
    <row r="54" spans="1:14" x14ac:dyDescent="0.2">
      <c r="A54" s="3" t="s">
        <v>52</v>
      </c>
      <c r="B54" s="6">
        <f>B49+B53</f>
        <v>-11168.884</v>
      </c>
      <c r="C54" s="6">
        <f t="shared" ref="C54:N54" si="12">(C49)+(C53)</f>
        <v>27114.481</v>
      </c>
      <c r="D54" s="6">
        <f t="shared" si="12"/>
        <v>-12882.050999999999</v>
      </c>
      <c r="E54" s="6">
        <f t="shared" si="12"/>
        <v>4667.9490000000005</v>
      </c>
      <c r="F54" s="6">
        <f t="shared" si="12"/>
        <v>9167.9490000000005</v>
      </c>
      <c r="G54" s="6">
        <f t="shared" si="12"/>
        <v>9667.9490000000005</v>
      </c>
      <c r="H54" s="6">
        <f t="shared" si="12"/>
        <v>9667.9490000000005</v>
      </c>
      <c r="I54" s="6">
        <f t="shared" si="12"/>
        <v>9667.9490000000005</v>
      </c>
      <c r="J54" s="6">
        <f t="shared" si="12"/>
        <v>9467.9490000000005</v>
      </c>
      <c r="K54" s="6">
        <f t="shared" si="12"/>
        <v>9167.9490000000005</v>
      </c>
      <c r="L54" s="6">
        <f t="shared" si="12"/>
        <v>9067.9490000000005</v>
      </c>
      <c r="M54" s="6">
        <f t="shared" si="12"/>
        <v>8773.1209999999992</v>
      </c>
      <c r="N54" s="6">
        <f t="shared" si="12"/>
        <v>82380.259000000005</v>
      </c>
    </row>
    <row r="55" spans="1:14" x14ac:dyDescent="0.2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</sheetData>
  <mergeCells count="3">
    <mergeCell ref="A2:N2"/>
    <mergeCell ref="A3:N3"/>
    <mergeCell ref="A4:N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23501-3AF2-8442-B810-1C5213CB32A6}">
  <dimension ref="A1:N42"/>
  <sheetViews>
    <sheetView topLeftCell="A2" zoomScale="200" workbookViewId="0">
      <selection activeCell="D21" sqref="D21"/>
    </sheetView>
  </sheetViews>
  <sheetFormatPr baseColWidth="10" defaultColWidth="10.83203125" defaultRowHeight="11" x14ac:dyDescent="0.15"/>
  <cols>
    <col min="1" max="1" width="20.83203125" style="10" customWidth="1"/>
    <col min="2" max="13" width="11" style="10" bestFit="1" customWidth="1"/>
    <col min="14" max="14" width="12.5" style="10" bestFit="1" customWidth="1"/>
    <col min="15" max="16384" width="10.83203125" style="10"/>
  </cols>
  <sheetData>
    <row r="1" spans="1:14" x14ac:dyDescent="0.15">
      <c r="A1" s="26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15">
      <c r="A2" s="26" t="s">
        <v>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15">
      <c r="A3" s="26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4" ht="12" x14ac:dyDescent="0.15">
      <c r="A5" s="11"/>
      <c r="B5" s="12">
        <v>44197</v>
      </c>
      <c r="C5" s="12">
        <v>44228</v>
      </c>
      <c r="D5" s="12">
        <v>44256</v>
      </c>
      <c r="E5" s="12">
        <v>44287</v>
      </c>
      <c r="F5" s="12">
        <v>44317</v>
      </c>
      <c r="G5" s="12">
        <v>44348</v>
      </c>
      <c r="H5" s="12">
        <v>44378</v>
      </c>
      <c r="I5" s="12">
        <v>44409</v>
      </c>
      <c r="J5" s="12">
        <v>44440</v>
      </c>
      <c r="K5" s="12">
        <v>44470</v>
      </c>
      <c r="L5" s="12">
        <v>44501</v>
      </c>
      <c r="M5" s="12">
        <v>44531</v>
      </c>
      <c r="N5" s="13" t="s">
        <v>4</v>
      </c>
    </row>
    <row r="6" spans="1:14" ht="12" x14ac:dyDescent="0.15">
      <c r="A6" s="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f>SUM(B6:M6)</f>
        <v>0</v>
      </c>
    </row>
    <row r="7" spans="1:14" ht="12" x14ac:dyDescent="0.15">
      <c r="A7" s="3" t="s">
        <v>32</v>
      </c>
      <c r="B7" s="14">
        <f>B19*0.015</f>
        <v>82.259999999999991</v>
      </c>
      <c r="C7" s="14">
        <f t="shared" ref="C7:M7" si="0">C19*0.015</f>
        <v>84.284999999999997</v>
      </c>
      <c r="D7" s="14">
        <f t="shared" si="0"/>
        <v>149.26499999999999</v>
      </c>
      <c r="E7" s="14">
        <f t="shared" si="0"/>
        <v>149.26499999999999</v>
      </c>
      <c r="F7" s="14">
        <f t="shared" si="0"/>
        <v>149.26499999999999</v>
      </c>
      <c r="G7" s="14">
        <f t="shared" si="0"/>
        <v>149.26499999999999</v>
      </c>
      <c r="H7" s="14">
        <f t="shared" si="0"/>
        <v>149.26499999999999</v>
      </c>
      <c r="I7" s="14">
        <f t="shared" si="0"/>
        <v>149.26499999999999</v>
      </c>
      <c r="J7" s="14">
        <f t="shared" si="0"/>
        <v>149.26499999999999</v>
      </c>
      <c r="K7" s="14">
        <f t="shared" si="0"/>
        <v>149.26499999999999</v>
      </c>
      <c r="L7" s="14">
        <f t="shared" si="0"/>
        <v>149.26499999999999</v>
      </c>
      <c r="M7" s="14">
        <f t="shared" si="0"/>
        <v>134.685</v>
      </c>
      <c r="N7" s="14">
        <f t="shared" ref="N7:N20" si="1">SUM(B7:M7)</f>
        <v>1644.6149999999993</v>
      </c>
    </row>
    <row r="8" spans="1:14" ht="12" x14ac:dyDescent="0.15">
      <c r="A8" s="3" t="s">
        <v>33</v>
      </c>
      <c r="B8" s="14">
        <f>B19*0.086</f>
        <v>471.62399999999997</v>
      </c>
      <c r="C8" s="14">
        <f t="shared" ref="C8:M8" si="2">C19*0.086</f>
        <v>483.23399999999998</v>
      </c>
      <c r="D8" s="14">
        <f t="shared" si="2"/>
        <v>855.78599999999994</v>
      </c>
      <c r="E8" s="14">
        <f t="shared" si="2"/>
        <v>855.78599999999994</v>
      </c>
      <c r="F8" s="14">
        <f t="shared" si="2"/>
        <v>855.78599999999994</v>
      </c>
      <c r="G8" s="14">
        <f t="shared" si="2"/>
        <v>855.78599999999994</v>
      </c>
      <c r="H8" s="14">
        <f t="shared" si="2"/>
        <v>855.78599999999994</v>
      </c>
      <c r="I8" s="14">
        <f t="shared" si="2"/>
        <v>855.78599999999994</v>
      </c>
      <c r="J8" s="14">
        <f t="shared" si="2"/>
        <v>855.78599999999994</v>
      </c>
      <c r="K8" s="14">
        <f t="shared" si="2"/>
        <v>855.78599999999994</v>
      </c>
      <c r="L8" s="14">
        <f t="shared" si="2"/>
        <v>855.78599999999994</v>
      </c>
      <c r="M8" s="14">
        <f t="shared" si="2"/>
        <v>772.19399999999996</v>
      </c>
      <c r="N8" s="14">
        <f t="shared" si="1"/>
        <v>9429.1259999999984</v>
      </c>
    </row>
    <row r="9" spans="1:14" ht="12" x14ac:dyDescent="0.15">
      <c r="A9" s="3" t="s">
        <v>34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2" x14ac:dyDescent="0.15">
      <c r="A10" s="9" t="s">
        <v>54</v>
      </c>
      <c r="B10" s="14">
        <v>324</v>
      </c>
      <c r="C10" s="14">
        <v>324</v>
      </c>
      <c r="D10" s="14">
        <v>720</v>
      </c>
      <c r="E10" s="14">
        <v>720</v>
      </c>
      <c r="F10" s="14">
        <v>720</v>
      </c>
      <c r="G10" s="14">
        <v>720</v>
      </c>
      <c r="H10" s="14">
        <v>720</v>
      </c>
      <c r="I10" s="14">
        <v>720</v>
      </c>
      <c r="J10" s="14">
        <v>720</v>
      </c>
      <c r="K10" s="14">
        <v>720</v>
      </c>
      <c r="L10" s="14">
        <v>720</v>
      </c>
      <c r="M10" s="14">
        <v>324</v>
      </c>
      <c r="N10" s="14">
        <f t="shared" si="1"/>
        <v>7452</v>
      </c>
    </row>
    <row r="11" spans="1:14" ht="12" x14ac:dyDescent="0.15">
      <c r="A11" s="9" t="s">
        <v>55</v>
      </c>
      <c r="B11" s="14">
        <v>324</v>
      </c>
      <c r="C11" s="14">
        <v>324</v>
      </c>
      <c r="D11" s="14">
        <v>720</v>
      </c>
      <c r="E11" s="14">
        <v>720</v>
      </c>
      <c r="F11" s="14">
        <v>720</v>
      </c>
      <c r="G11" s="14">
        <v>720</v>
      </c>
      <c r="H11" s="14">
        <v>720</v>
      </c>
      <c r="I11" s="14">
        <v>720</v>
      </c>
      <c r="J11" s="14">
        <v>720</v>
      </c>
      <c r="K11" s="14">
        <v>720</v>
      </c>
      <c r="L11" s="14">
        <v>720</v>
      </c>
      <c r="M11" s="14">
        <v>324</v>
      </c>
      <c r="N11" s="14">
        <f t="shared" si="1"/>
        <v>7452</v>
      </c>
    </row>
    <row r="12" spans="1:14" ht="12" x14ac:dyDescent="0.15">
      <c r="A12" s="9" t="s">
        <v>56</v>
      </c>
      <c r="B12" s="14">
        <v>324</v>
      </c>
      <c r="C12" s="14">
        <v>324</v>
      </c>
      <c r="D12" s="14">
        <v>396</v>
      </c>
      <c r="E12" s="14">
        <v>396</v>
      </c>
      <c r="F12" s="14">
        <v>396</v>
      </c>
      <c r="G12" s="14">
        <v>396</v>
      </c>
      <c r="H12" s="14">
        <v>396</v>
      </c>
      <c r="I12" s="14">
        <v>396</v>
      </c>
      <c r="J12" s="14">
        <v>396</v>
      </c>
      <c r="K12" s="14">
        <v>396</v>
      </c>
      <c r="L12" s="14">
        <v>396</v>
      </c>
      <c r="M12" s="14">
        <v>324</v>
      </c>
      <c r="N12" s="14">
        <f t="shared" si="1"/>
        <v>4536</v>
      </c>
    </row>
    <row r="13" spans="1:14" ht="12" x14ac:dyDescent="0.15">
      <c r="A13" s="9" t="s">
        <v>57</v>
      </c>
      <c r="B13" s="14">
        <v>324</v>
      </c>
      <c r="C13" s="14">
        <v>324</v>
      </c>
      <c r="D13" s="14">
        <v>432</v>
      </c>
      <c r="E13" s="14">
        <v>432</v>
      </c>
      <c r="F13" s="14">
        <v>432</v>
      </c>
      <c r="G13" s="14">
        <v>432</v>
      </c>
      <c r="H13" s="14">
        <v>432</v>
      </c>
      <c r="I13" s="14">
        <v>432</v>
      </c>
      <c r="J13" s="14">
        <v>432</v>
      </c>
      <c r="K13" s="14">
        <v>432</v>
      </c>
      <c r="L13" s="14">
        <v>432</v>
      </c>
      <c r="M13" s="14">
        <v>324</v>
      </c>
      <c r="N13" s="14">
        <f t="shared" si="1"/>
        <v>4860</v>
      </c>
    </row>
    <row r="14" spans="1:14" ht="12" x14ac:dyDescent="0.15">
      <c r="A14" s="9" t="s">
        <v>58</v>
      </c>
      <c r="B14" s="14">
        <v>108</v>
      </c>
      <c r="C14" s="14">
        <v>108</v>
      </c>
      <c r="D14" s="14">
        <v>108</v>
      </c>
      <c r="E14" s="14">
        <v>108</v>
      </c>
      <c r="F14" s="14">
        <v>108</v>
      </c>
      <c r="G14" s="14">
        <v>108</v>
      </c>
      <c r="H14" s="14">
        <v>108</v>
      </c>
      <c r="I14" s="14">
        <v>108</v>
      </c>
      <c r="J14" s="14">
        <v>108</v>
      </c>
      <c r="K14" s="14">
        <v>108</v>
      </c>
      <c r="L14" s="14">
        <v>108</v>
      </c>
      <c r="M14" s="14">
        <v>108</v>
      </c>
      <c r="N14" s="14">
        <f t="shared" si="1"/>
        <v>1296</v>
      </c>
    </row>
    <row r="15" spans="1:14" ht="12" x14ac:dyDescent="0.15">
      <c r="A15" s="9" t="s">
        <v>59</v>
      </c>
      <c r="B15" s="14">
        <v>0</v>
      </c>
      <c r="C15" s="14">
        <v>135</v>
      </c>
      <c r="D15" s="14">
        <v>135</v>
      </c>
      <c r="E15" s="14">
        <v>135</v>
      </c>
      <c r="F15" s="14">
        <v>135</v>
      </c>
      <c r="G15" s="14">
        <v>135</v>
      </c>
      <c r="H15" s="14">
        <v>135</v>
      </c>
      <c r="I15" s="14">
        <v>135</v>
      </c>
      <c r="J15" s="14">
        <v>135</v>
      </c>
      <c r="K15" s="14">
        <v>135</v>
      </c>
      <c r="L15" s="14">
        <v>135</v>
      </c>
      <c r="M15" s="14">
        <v>135</v>
      </c>
      <c r="N15" s="14">
        <f t="shared" si="1"/>
        <v>1485</v>
      </c>
    </row>
    <row r="16" spans="1:14" ht="12" x14ac:dyDescent="0.15">
      <c r="A16" s="9" t="s">
        <v>60</v>
      </c>
      <c r="B16" s="14">
        <v>960</v>
      </c>
      <c r="C16" s="14">
        <v>960</v>
      </c>
      <c r="D16" s="14">
        <v>1200</v>
      </c>
      <c r="E16" s="14">
        <v>1200</v>
      </c>
      <c r="F16" s="14">
        <v>1200</v>
      </c>
      <c r="G16" s="14">
        <v>1200</v>
      </c>
      <c r="H16" s="14">
        <v>1200</v>
      </c>
      <c r="I16" s="14">
        <v>1200</v>
      </c>
      <c r="J16" s="14">
        <v>1200</v>
      </c>
      <c r="K16" s="14">
        <v>1200</v>
      </c>
      <c r="L16" s="14">
        <v>1200</v>
      </c>
      <c r="M16" s="14">
        <v>1200</v>
      </c>
      <c r="N16" s="14">
        <f t="shared" si="1"/>
        <v>13920</v>
      </c>
    </row>
    <row r="17" spans="1:14" ht="12" x14ac:dyDescent="0.15">
      <c r="A17" s="9" t="s">
        <v>61</v>
      </c>
      <c r="B17" s="14">
        <v>3120</v>
      </c>
      <c r="C17" s="14">
        <v>3120</v>
      </c>
      <c r="D17" s="14">
        <v>3120</v>
      </c>
      <c r="E17" s="14">
        <v>3120</v>
      </c>
      <c r="F17" s="14">
        <v>3120</v>
      </c>
      <c r="G17" s="14">
        <v>3120</v>
      </c>
      <c r="H17" s="14">
        <v>3120</v>
      </c>
      <c r="I17" s="14">
        <v>3120</v>
      </c>
      <c r="J17" s="14">
        <v>3120</v>
      </c>
      <c r="K17" s="14">
        <v>3120</v>
      </c>
      <c r="L17" s="14">
        <v>3120</v>
      </c>
      <c r="M17" s="14">
        <v>3120</v>
      </c>
      <c r="N17" s="14">
        <f t="shared" si="1"/>
        <v>37440</v>
      </c>
    </row>
    <row r="18" spans="1:14" ht="12" x14ac:dyDescent="0.15">
      <c r="A18" s="9" t="s">
        <v>62</v>
      </c>
      <c r="B18" s="14">
        <v>0</v>
      </c>
      <c r="C18" s="14">
        <v>0</v>
      </c>
      <c r="D18" s="14">
        <v>3120</v>
      </c>
      <c r="E18" s="14">
        <v>3120</v>
      </c>
      <c r="F18" s="14">
        <v>3120</v>
      </c>
      <c r="G18" s="14">
        <v>3120</v>
      </c>
      <c r="H18" s="14">
        <v>3120</v>
      </c>
      <c r="I18" s="14">
        <v>3120</v>
      </c>
      <c r="J18" s="14">
        <v>3120</v>
      </c>
      <c r="K18" s="14">
        <v>3120</v>
      </c>
      <c r="L18" s="14">
        <v>3120</v>
      </c>
      <c r="M18" s="14">
        <v>3120</v>
      </c>
      <c r="N18" s="14">
        <f t="shared" si="1"/>
        <v>31200</v>
      </c>
    </row>
    <row r="19" spans="1:14" ht="12" x14ac:dyDescent="0.15">
      <c r="A19" s="3" t="s">
        <v>63</v>
      </c>
      <c r="B19" s="14">
        <f>SUM(B10:B18)</f>
        <v>5484</v>
      </c>
      <c r="C19" s="14">
        <f t="shared" ref="C19:M19" si="3">SUM(C10:C18)</f>
        <v>5619</v>
      </c>
      <c r="D19" s="14">
        <f t="shared" si="3"/>
        <v>9951</v>
      </c>
      <c r="E19" s="14">
        <f t="shared" si="3"/>
        <v>9951</v>
      </c>
      <c r="F19" s="14">
        <f t="shared" si="3"/>
        <v>9951</v>
      </c>
      <c r="G19" s="14">
        <f t="shared" si="3"/>
        <v>9951</v>
      </c>
      <c r="H19" s="14">
        <f t="shared" si="3"/>
        <v>9951</v>
      </c>
      <c r="I19" s="14">
        <f t="shared" si="3"/>
        <v>9951</v>
      </c>
      <c r="J19" s="14">
        <f t="shared" si="3"/>
        <v>9951</v>
      </c>
      <c r="K19" s="14">
        <f t="shared" si="3"/>
        <v>9951</v>
      </c>
      <c r="L19" s="14">
        <f t="shared" si="3"/>
        <v>9951</v>
      </c>
      <c r="M19" s="14">
        <f t="shared" si="3"/>
        <v>8979</v>
      </c>
      <c r="N19" s="14">
        <f>SUM(N10:N18)</f>
        <v>109641</v>
      </c>
    </row>
    <row r="20" spans="1:14" ht="12" x14ac:dyDescent="0.15">
      <c r="A20" s="3" t="s">
        <v>35</v>
      </c>
      <c r="B20" s="14">
        <f>B7+B8+B19</f>
        <v>6037.884</v>
      </c>
      <c r="C20" s="14">
        <f t="shared" ref="C20:M20" si="4">C7+C8+C19</f>
        <v>6186.5190000000002</v>
      </c>
      <c r="D20" s="14">
        <f t="shared" si="4"/>
        <v>10956.050999999999</v>
      </c>
      <c r="E20" s="14">
        <f t="shared" si="4"/>
        <v>10956.050999999999</v>
      </c>
      <c r="F20" s="14">
        <f t="shared" si="4"/>
        <v>10956.050999999999</v>
      </c>
      <c r="G20" s="14">
        <f t="shared" si="4"/>
        <v>10956.050999999999</v>
      </c>
      <c r="H20" s="14">
        <f t="shared" si="4"/>
        <v>10956.050999999999</v>
      </c>
      <c r="I20" s="14">
        <f t="shared" si="4"/>
        <v>10956.050999999999</v>
      </c>
      <c r="J20" s="14">
        <f t="shared" si="4"/>
        <v>10956.050999999999</v>
      </c>
      <c r="K20" s="14">
        <f t="shared" si="4"/>
        <v>10956.050999999999</v>
      </c>
      <c r="L20" s="14">
        <f t="shared" si="4"/>
        <v>10956.050999999999</v>
      </c>
      <c r="M20" s="14">
        <f t="shared" si="4"/>
        <v>9885.8790000000008</v>
      </c>
      <c r="N20" s="14">
        <f t="shared" si="1"/>
        <v>120714.74100000002</v>
      </c>
    </row>
    <row r="21" spans="1:14" x14ac:dyDescent="0.15">
      <c r="A21" s="2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15">
      <c r="A22" s="2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15">
      <c r="A23" s="2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15">
      <c r="A24" s="2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15">
      <c r="A25" s="2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15">
      <c r="A26" s="2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15">
      <c r="A27" s="2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15">
      <c r="A28" s="2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15">
      <c r="A29" s="2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15">
      <c r="A30" s="2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15">
      <c r="A31" s="2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15">
      <c r="A32" s="2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2:14" x14ac:dyDescent="0.1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2:14" x14ac:dyDescent="0.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x14ac:dyDescent="0.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2:14" x14ac:dyDescent="0.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2:14" x14ac:dyDescent="0.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2:14" x14ac:dyDescent="0.1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2:14" x14ac:dyDescent="0.1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2:14" x14ac:dyDescent="0.1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2:14" x14ac:dyDescent="0.1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2:14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C8AB0E0E42894C88DEE47CAFB623EC" ma:contentTypeVersion="12" ma:contentTypeDescription="Create a new document." ma:contentTypeScope="" ma:versionID="daeb648bf46f03185e00aac2b6731317">
  <xsd:schema xmlns:xsd="http://www.w3.org/2001/XMLSchema" xmlns:xs="http://www.w3.org/2001/XMLSchema" xmlns:p="http://schemas.microsoft.com/office/2006/metadata/properties" xmlns:ns2="79547ee1-96d8-4035-87d1-e4524416b487" xmlns:ns3="5568999f-71e4-40a1-9505-b0b59adad454" targetNamespace="http://schemas.microsoft.com/office/2006/metadata/properties" ma:root="true" ma:fieldsID="3a752cc66e26e7fb706490cb7ac18e62" ns2:_="" ns3:_="">
    <xsd:import namespace="79547ee1-96d8-4035-87d1-e4524416b487"/>
    <xsd:import namespace="5568999f-71e4-40a1-9505-b0b59adad4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547ee1-96d8-4035-87d1-e4524416b4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Notes" ma:index="19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999f-71e4-40a1-9505-b0b59adad45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79547ee1-96d8-4035-87d1-e4524416b487" xsi:nil="true"/>
  </documentManagement>
</p:properties>
</file>

<file path=customXml/itemProps1.xml><?xml version="1.0" encoding="utf-8"?>
<ds:datastoreItem xmlns:ds="http://schemas.openxmlformats.org/officeDocument/2006/customXml" ds:itemID="{9221BE88-E20E-4E5D-B978-AF4AE63A0D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547ee1-96d8-4035-87d1-e4524416b487"/>
    <ds:schemaRef ds:uri="5568999f-71e4-40a1-9505-b0b59adad4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4C8658-E4C1-41BC-A614-4C44E6435B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C9F702-C4BC-4973-A36B-CA80DF9D7B7A}">
  <ds:schemaRefs>
    <ds:schemaRef ds:uri="http://schemas.microsoft.com/office/2006/metadata/properties"/>
    <ds:schemaRef ds:uri="http://schemas.microsoft.com/office/infopath/2007/PartnerControls"/>
    <ds:schemaRef ds:uri="79547ee1-96d8-4035-87d1-e4524416b48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Draft Budget</vt:lpstr>
      <vt:lpstr>Salaries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2021-02-16T20:20:10Z</dcterms:created>
  <dcterms:modified xsi:type="dcterms:W3CDTF">2021-08-04T21:05:36Z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0x01010097C8AB0E0E42894C88DEE47CAFB623EC</vt:lpwstr>
  </property>
</Properties>
</file>