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dget\2022\"/>
    </mc:Choice>
  </mc:AlternateContent>
  <bookViews>
    <workbookView xWindow="0" yWindow="0" windowWidth="17640" windowHeight="6828"/>
  </bookViews>
  <sheets>
    <sheet name="Sheet1" sheetId="1" r:id="rId1"/>
  </sheets>
  <definedNames>
    <definedName name="_xlnm.Print_Titles" localSheetId="0">Sheet1!$A:$G,Sheet1!$1:$1</definedName>
    <definedName name="QB_COLUMN_2921" localSheetId="0" hidden="1">Sheet1!$H$1</definedName>
    <definedName name="QB_COLUMN_29210" localSheetId="0" hidden="1">Sheet1!$Q$1</definedName>
    <definedName name="QB_COLUMN_29211" localSheetId="0" hidden="1">Sheet1!$R$1</definedName>
    <definedName name="QB_COLUMN_29212" localSheetId="0" hidden="1">Sheet1!$S$1</definedName>
    <definedName name="QB_COLUMN_2922" localSheetId="0" hidden="1">Sheet1!$I$1</definedName>
    <definedName name="QB_COLUMN_2923" localSheetId="0" hidden="1">Sheet1!$J$1</definedName>
    <definedName name="QB_COLUMN_2924" localSheetId="0" hidden="1">Sheet1!$K$1</definedName>
    <definedName name="QB_COLUMN_2925" localSheetId="0" hidden="1">Sheet1!$L$1</definedName>
    <definedName name="QB_COLUMN_2926" localSheetId="0" hidden="1">Sheet1!$M$1</definedName>
    <definedName name="QB_COLUMN_2927" localSheetId="0" hidden="1">Sheet1!$N$1</definedName>
    <definedName name="QB_COLUMN_2928" localSheetId="0" hidden="1">Sheet1!$O$1</definedName>
    <definedName name="QB_COLUMN_2929" localSheetId="0" hidden="1">Sheet1!$P$1</definedName>
    <definedName name="QB_COLUMN_2930" localSheetId="0" hidden="1">Sheet1!$T$1</definedName>
    <definedName name="QB_DATA_0" localSheetId="0" hidden="1">Sheet1!$5:$5,Sheet1!$6:$6,Sheet1!$7:$7,Sheet1!$8:$8,Sheet1!$9:$9,Sheet1!$10:$10,Sheet1!$11:$11,Sheet1!$12:$12,Sheet1!$13:$13,Sheet1!$16:$16,Sheet1!$20:$20,Sheet1!$24:$24,Sheet1!$25:$25,Sheet1!$28:$28,Sheet1!$36:$36,Sheet1!$37:$37</definedName>
    <definedName name="QB_DATA_1" localSheetId="0" hidden="1">Sheet1!$39:$39,Sheet1!$40:$40,Sheet1!$41:$41,Sheet1!$42:$42,Sheet1!$43:$43,Sheet1!$44:$44,Sheet1!$45:$45,Sheet1!$46:$46,Sheet1!$47:$47,Sheet1!$48:$48,Sheet1!$49:$49,Sheet1!$50:$50,Sheet1!$51:$51,Sheet1!$52:$52,Sheet1!$53:$53,Sheet1!$54:$54</definedName>
    <definedName name="QB_DATA_2" localSheetId="0" hidden="1">Sheet1!$55:$55,Sheet1!$56:$56,Sheet1!$57:$57,Sheet1!$58:$58,Sheet1!$59:$59,Sheet1!$60:$60,Sheet1!$61:$61,Sheet1!$62:$62,Sheet1!$63:$63,Sheet1!$64:$64,Sheet1!$65:$65,Sheet1!$68:$68,Sheet1!$69:$69,Sheet1!$70:$70,Sheet1!$71:$71,Sheet1!$72:$72</definedName>
    <definedName name="QB_DATA_3" localSheetId="0" hidden="1">Sheet1!$73:$73,Sheet1!$74:$74,Sheet1!$77:$77,Sheet1!$79:$79,Sheet1!$81:$81,Sheet1!$82:$82,Sheet1!$83:$83,Sheet1!$85:$85,Sheet1!$87:$87,Sheet1!$88:$88,Sheet1!$92:$92,Sheet1!$93:$93,Sheet1!$94:$94,Sheet1!$95:$95,Sheet1!$97:$97,Sheet1!$98:$98</definedName>
    <definedName name="QB_DATA_4" localSheetId="0" hidden="1">Sheet1!$99:$99,Sheet1!$100:$100,Sheet1!$101:$101,Sheet1!$102:$102,Sheet1!$103:$103,Sheet1!$104:$104,Sheet1!$105:$105,Sheet1!$106:$106,Sheet1!$107:$107,Sheet1!$108:$108,Sheet1!$109:$109,Sheet1!$110:$110,Sheet1!$111:$111,Sheet1!$112:$112,Sheet1!$113:$113,Sheet1!$114:$114</definedName>
    <definedName name="QB_DATA_5" localSheetId="0" hidden="1">Sheet1!$115:$115,Sheet1!$116:$116,Sheet1!$117:$117,Sheet1!$118:$118,Sheet1!$119:$119,Sheet1!$120:$120,Sheet1!$121:$121,Sheet1!$122:$122,Sheet1!$123:$123,Sheet1!$124:$124,Sheet1!$125:$125,Sheet1!$126:$126,Sheet1!$127:$127,Sheet1!$130:$130,Sheet1!$131:$131,Sheet1!$132:$132</definedName>
    <definedName name="QB_DATA_6" localSheetId="0" hidden="1">Sheet1!$133:$133,Sheet1!$134:$134,Sheet1!$135:$135,Sheet1!$136:$136,Sheet1!$137:$137,Sheet1!$138:$138,Sheet1!$139:$139,Sheet1!$140:$140,Sheet1!$141:$141</definedName>
    <definedName name="QB_FORMULA_0" localSheetId="0" hidden="1">Sheet1!$T$5,Sheet1!$T$6,Sheet1!$T$7,Sheet1!$T$8,Sheet1!$T$9,Sheet1!$T$10,Sheet1!$T$11,Sheet1!$T$12,Sheet1!$T$13,Sheet1!$H$14,Sheet1!$I$14,Sheet1!$J$14,Sheet1!$K$14,Sheet1!$L$14,Sheet1!$M$14,Sheet1!$N$14</definedName>
    <definedName name="QB_FORMULA_1" localSheetId="0" hidden="1">Sheet1!$O$14,Sheet1!$P$14,Sheet1!$Q$14,Sheet1!$R$14,Sheet1!$S$14,Sheet1!$T$14,Sheet1!$T$16,Sheet1!$H$17,Sheet1!$I$17,Sheet1!$J$17,Sheet1!$K$17,Sheet1!$L$17,Sheet1!$M$17,Sheet1!$N$17,Sheet1!$O$17,Sheet1!$P$17</definedName>
    <definedName name="QB_FORMULA_10" localSheetId="0" hidden="1">Sheet1!$H$66,Sheet1!$I$66,Sheet1!$J$66,Sheet1!$K$66,Sheet1!$L$66,Sheet1!$M$66,Sheet1!$N$66,Sheet1!$O$66,Sheet1!$P$66,Sheet1!$Q$66,Sheet1!$R$66,Sheet1!$S$66,Sheet1!$T$66,Sheet1!$T$68,Sheet1!$T$69,Sheet1!$T$70</definedName>
    <definedName name="QB_FORMULA_11" localSheetId="0" hidden="1">Sheet1!$T$71,Sheet1!$T$72,Sheet1!$T$73,Sheet1!$T$74,Sheet1!$H$75,Sheet1!$I$75,Sheet1!$J$75,Sheet1!$K$75,Sheet1!$L$75,Sheet1!$M$75,Sheet1!$N$75,Sheet1!$O$75,Sheet1!$P$75,Sheet1!$Q$75,Sheet1!$R$75,Sheet1!$S$75</definedName>
    <definedName name="QB_FORMULA_12" localSheetId="0" hidden="1">Sheet1!$T$75,Sheet1!$T$77,Sheet1!$T$79,Sheet1!$H$80,Sheet1!$I$80,Sheet1!$J$80,Sheet1!$K$80,Sheet1!$L$80,Sheet1!$M$80,Sheet1!$N$80,Sheet1!$O$80,Sheet1!$P$80,Sheet1!$Q$80,Sheet1!$R$80,Sheet1!$S$80,Sheet1!$T$80</definedName>
    <definedName name="QB_FORMULA_13" localSheetId="0" hidden="1">Sheet1!$T$81,Sheet1!$T$82,Sheet1!$T$83,Sheet1!$T$85,Sheet1!$H$86,Sheet1!$I$86,Sheet1!$J$86,Sheet1!$K$86,Sheet1!$L$86,Sheet1!$M$86,Sheet1!$N$86,Sheet1!$O$86,Sheet1!$P$86,Sheet1!$Q$86,Sheet1!$R$86,Sheet1!$S$86</definedName>
    <definedName name="QB_FORMULA_14" localSheetId="0" hidden="1">Sheet1!$T$86,Sheet1!$T$87,Sheet1!$T$88,Sheet1!$H$89,Sheet1!$I$89,Sheet1!$J$89,Sheet1!$K$89,Sheet1!$L$89,Sheet1!$M$89,Sheet1!$N$89,Sheet1!$O$89,Sheet1!$P$89,Sheet1!$Q$89,Sheet1!$R$89,Sheet1!$S$89,Sheet1!$T$89</definedName>
    <definedName name="QB_FORMULA_15" localSheetId="0" hidden="1">Sheet1!$T$92,Sheet1!$T$93,Sheet1!$T$94,Sheet1!$T$95,Sheet1!$H$96,Sheet1!$I$96,Sheet1!$J$96,Sheet1!$K$96,Sheet1!$L$96,Sheet1!$M$96,Sheet1!$N$96,Sheet1!$O$96,Sheet1!$P$96,Sheet1!$Q$96,Sheet1!$R$96,Sheet1!$S$96</definedName>
    <definedName name="QB_FORMULA_16" localSheetId="0" hidden="1">Sheet1!$T$96,Sheet1!$T$97,Sheet1!$T$98,Sheet1!$T$99,Sheet1!$T$100,Sheet1!$T$101,Sheet1!$T$102,Sheet1!$T$103,Sheet1!$T$104,Sheet1!$T$105,Sheet1!$T$106,Sheet1!$T$107,Sheet1!$T$108,Sheet1!$T$109,Sheet1!$T$110,Sheet1!$T$111</definedName>
    <definedName name="QB_FORMULA_17" localSheetId="0" hidden="1">Sheet1!$T$112,Sheet1!$T$113,Sheet1!$T$114,Sheet1!$T$115,Sheet1!$T$116,Sheet1!$T$117,Sheet1!$T$118,Sheet1!$T$119,Sheet1!$T$120,Sheet1!$T$121,Sheet1!$T$122,Sheet1!$T$123,Sheet1!$T$124,Sheet1!$T$125,Sheet1!$T$126,Sheet1!$T$127</definedName>
    <definedName name="QB_FORMULA_18" localSheetId="0" hidden="1">Sheet1!$H$128,Sheet1!$I$128,Sheet1!$J$128,Sheet1!$K$128,Sheet1!$L$128,Sheet1!$M$128,Sheet1!$N$128,Sheet1!$O$128,Sheet1!$P$128,Sheet1!$Q$128,Sheet1!$R$128,Sheet1!$S$128,Sheet1!$T$128,Sheet1!$T$130,Sheet1!$T$131,Sheet1!$T$132</definedName>
    <definedName name="QB_FORMULA_19" localSheetId="0" hidden="1">Sheet1!$T$133,Sheet1!$T$134,Sheet1!$T$135,Sheet1!$T$136,Sheet1!$T$137,Sheet1!$T$138,Sheet1!$T$139,Sheet1!$T$140,Sheet1!$T$141,Sheet1!$H$142,Sheet1!$I$142,Sheet1!$J$142,Sheet1!$K$142,Sheet1!$L$142,Sheet1!$M$142,Sheet1!$N$142</definedName>
    <definedName name="QB_FORMULA_2" localSheetId="0" hidden="1">Sheet1!$Q$17,Sheet1!$R$17,Sheet1!$S$17,Sheet1!$T$17,Sheet1!$T$20,Sheet1!$H$21,Sheet1!$I$21,Sheet1!$J$21,Sheet1!$K$21,Sheet1!$L$21,Sheet1!$M$21,Sheet1!$N$21,Sheet1!$O$21,Sheet1!$P$21,Sheet1!$Q$21,Sheet1!$R$21</definedName>
    <definedName name="QB_FORMULA_20" localSheetId="0" hidden="1">Sheet1!$O$142,Sheet1!$P$142,Sheet1!$Q$142,Sheet1!$R$142,Sheet1!$S$142,Sheet1!$T$142,Sheet1!$H$143,Sheet1!$I$143,Sheet1!$J$143,Sheet1!$K$143,Sheet1!$L$143,Sheet1!$M$143,Sheet1!$N$143,Sheet1!$O$143,Sheet1!$P$143,Sheet1!$Q$143</definedName>
    <definedName name="QB_FORMULA_21" localSheetId="0" hidden="1">Sheet1!$R$143,Sheet1!$S$143,Sheet1!$T$143,Sheet1!$H$144,Sheet1!$I$144,Sheet1!$J$144,Sheet1!$K$144,Sheet1!$L$144,Sheet1!$M$144,Sheet1!$N$144,Sheet1!$O$144,Sheet1!$P$144,Sheet1!$Q$144,Sheet1!$R$144,Sheet1!$S$144,Sheet1!$T$144</definedName>
    <definedName name="QB_FORMULA_22" localSheetId="0" hidden="1">Sheet1!$H$145,Sheet1!$I$145,Sheet1!$J$145,Sheet1!$K$145,Sheet1!$L$145,Sheet1!$M$145,Sheet1!$N$145,Sheet1!$O$145,Sheet1!$P$145,Sheet1!$Q$145,Sheet1!$R$145,Sheet1!$S$145,Sheet1!$T$145</definedName>
    <definedName name="QB_FORMULA_3" localSheetId="0" hidden="1">Sheet1!$S$21,Sheet1!$T$21,Sheet1!$T$24,Sheet1!$T$25,Sheet1!$H$26,Sheet1!$I$26,Sheet1!$J$26,Sheet1!$K$26,Sheet1!$L$26,Sheet1!$M$26,Sheet1!$N$26,Sheet1!$O$26,Sheet1!$P$26,Sheet1!$Q$26,Sheet1!$R$26,Sheet1!$S$26</definedName>
    <definedName name="QB_FORMULA_4" localSheetId="0" hidden="1">Sheet1!$T$26,Sheet1!$T$28,Sheet1!$H$29,Sheet1!$I$29,Sheet1!$J$29,Sheet1!$K$29,Sheet1!$L$29,Sheet1!$M$29,Sheet1!$N$29,Sheet1!$O$29,Sheet1!$P$29,Sheet1!$Q$29,Sheet1!$R$29,Sheet1!$S$29,Sheet1!$T$29,Sheet1!$H$30</definedName>
    <definedName name="QB_FORMULA_5" localSheetId="0" hidden="1">Sheet1!$I$30,Sheet1!$J$30,Sheet1!$K$30,Sheet1!$L$30,Sheet1!$M$30,Sheet1!$N$30,Sheet1!$O$30,Sheet1!$P$30,Sheet1!$Q$30,Sheet1!$R$30,Sheet1!$S$30,Sheet1!$T$30,Sheet1!$H$31,Sheet1!$I$31,Sheet1!$J$31,Sheet1!$K$31</definedName>
    <definedName name="QB_FORMULA_6" localSheetId="0" hidden="1">Sheet1!$L$31,Sheet1!$M$31,Sheet1!$N$31,Sheet1!$O$31,Sheet1!$P$31,Sheet1!$Q$31,Sheet1!$R$31,Sheet1!$S$31,Sheet1!$T$31,Sheet1!$H$32,Sheet1!$I$32,Sheet1!$J$32,Sheet1!$K$32,Sheet1!$L$32,Sheet1!$M$32,Sheet1!$N$32</definedName>
    <definedName name="QB_FORMULA_7" localSheetId="0" hidden="1">Sheet1!$O$32,Sheet1!$P$32,Sheet1!$Q$32,Sheet1!$R$32,Sheet1!$S$32,Sheet1!$T$32,Sheet1!$T$36,Sheet1!$T$37,Sheet1!$H$38,Sheet1!$I$38,Sheet1!$J$38,Sheet1!$K$38,Sheet1!$L$38,Sheet1!$M$38,Sheet1!$N$38,Sheet1!$O$38</definedName>
    <definedName name="QB_FORMULA_8" localSheetId="0" hidden="1">Sheet1!$P$38,Sheet1!$Q$38,Sheet1!$R$38,Sheet1!$S$38,Sheet1!$T$38,Sheet1!$T$39,Sheet1!$T$40,Sheet1!$T$41,Sheet1!$T$42,Sheet1!$T$43,Sheet1!$T$44,Sheet1!$T$45,Sheet1!$T$46,Sheet1!$T$47,Sheet1!$T$48,Sheet1!$T$49</definedName>
    <definedName name="QB_FORMULA_9" localSheetId="0" hidden="1">Sheet1!$T$50,Sheet1!$T$51,Sheet1!$T$52,Sheet1!$T$53,Sheet1!$T$54,Sheet1!$T$55,Sheet1!$T$56,Sheet1!$T$57,Sheet1!$T$58,Sheet1!$T$59,Sheet1!$T$60,Sheet1!$T$61,Sheet1!$T$62,Sheet1!$T$63,Sheet1!$T$64,Sheet1!$T$65</definedName>
    <definedName name="QB_ROW_115250" localSheetId="0" hidden="1">Sheet1!$F$132</definedName>
    <definedName name="QB_ROW_18301" localSheetId="0" hidden="1">Sheet1!$A$145</definedName>
    <definedName name="QB_ROW_19011" localSheetId="0" hidden="1">Sheet1!$B$2</definedName>
    <definedName name="QB_ROW_19311" localSheetId="0" hidden="1">Sheet1!$B$144</definedName>
    <definedName name="QB_ROW_196040" localSheetId="0" hidden="1">Sheet1!$E$34</definedName>
    <definedName name="QB_ROW_196340" localSheetId="0" hidden="1">Sheet1!$E$66</definedName>
    <definedName name="QB_ROW_20031" localSheetId="0" hidden="1">Sheet1!$D$3</definedName>
    <definedName name="QB_ROW_20331" localSheetId="0" hidden="1">Sheet1!$D$31</definedName>
    <definedName name="QB_ROW_210250" localSheetId="0" hidden="1">Sheet1!$F$64</definedName>
    <definedName name="QB_ROW_21031" localSheetId="0" hidden="1">Sheet1!$D$33</definedName>
    <definedName name="QB_ROW_211250" localSheetId="0" hidden="1">Sheet1!$F$61</definedName>
    <definedName name="QB_ROW_212250" localSheetId="0" hidden="1">Sheet1!$F$58</definedName>
    <definedName name="QB_ROW_213250" localSheetId="0" hidden="1">Sheet1!$F$57</definedName>
    <definedName name="QB_ROW_21331" localSheetId="0" hidden="1">Sheet1!$D$143</definedName>
    <definedName name="QB_ROW_214250" localSheetId="0" hidden="1">Sheet1!$F$52</definedName>
    <definedName name="QB_ROW_215250" localSheetId="0" hidden="1">Sheet1!$F$51</definedName>
    <definedName name="QB_ROW_218250" localSheetId="0" hidden="1">Sheet1!$F$42</definedName>
    <definedName name="QB_ROW_2250" localSheetId="0" hidden="1">Sheet1!$F$39</definedName>
    <definedName name="QB_ROW_234250" localSheetId="0" hidden="1">Sheet1!$F$62</definedName>
    <definedName name="QB_ROW_235250" localSheetId="0" hidden="1">Sheet1!$F$59</definedName>
    <definedName name="QB_ROW_240250" localSheetId="0" hidden="1">Sheet1!$F$46</definedName>
    <definedName name="QB_ROW_241250" localSheetId="0" hidden="1">Sheet1!$F$45</definedName>
    <definedName name="QB_ROW_245250" localSheetId="0" hidden="1">Sheet1!$F$63</definedName>
    <definedName name="QB_ROW_261250" localSheetId="0" hidden="1">Sheet1!$F$60</definedName>
    <definedName name="QB_ROW_263250" localSheetId="0" hidden="1">Sheet1!$F$48</definedName>
    <definedName name="QB_ROW_264250" localSheetId="0" hidden="1">Sheet1!$F$44</definedName>
    <definedName name="QB_ROW_271040" localSheetId="0" hidden="1">Sheet1!$E$129</definedName>
    <definedName name="QB_ROW_271340" localSheetId="0" hidden="1">Sheet1!$E$142</definedName>
    <definedName name="QB_ROW_284250" localSheetId="0" hidden="1">Sheet1!$F$56</definedName>
    <definedName name="QB_ROW_285250" localSheetId="0" hidden="1">Sheet1!$F$53</definedName>
    <definedName name="QB_ROW_293250" localSheetId="0" hidden="1">Sheet1!$F$126</definedName>
    <definedName name="QB_ROW_297250" localSheetId="0" hidden="1">Sheet1!$F$125</definedName>
    <definedName name="QB_ROW_298040" localSheetId="0" hidden="1">Sheet1!$E$4</definedName>
    <definedName name="QB_ROW_298340" localSheetId="0" hidden="1">Sheet1!$E$14</definedName>
    <definedName name="QB_ROW_299040" localSheetId="0" hidden="1">Sheet1!$E$15</definedName>
    <definedName name="QB_ROW_299340" localSheetId="0" hidden="1">Sheet1!$E$17</definedName>
    <definedName name="QB_ROW_300040" localSheetId="0" hidden="1">Sheet1!$E$22</definedName>
    <definedName name="QB_ROW_300340" localSheetId="0" hidden="1">Sheet1!$E$30</definedName>
    <definedName name="QB_ROW_301250" localSheetId="0" hidden="1">Sheet1!$F$5</definedName>
    <definedName name="QB_ROW_303250" localSheetId="0" hidden="1">Sheet1!$F$9</definedName>
    <definedName name="QB_ROW_308050" localSheetId="0" hidden="1">Sheet1!$F$27</definedName>
    <definedName name="QB_ROW_308350" localSheetId="0" hidden="1">Sheet1!$F$29</definedName>
    <definedName name="QB_ROW_329250" localSheetId="0" hidden="1">Sheet1!$F$138</definedName>
    <definedName name="QB_ROW_333250" localSheetId="0" hidden="1">Sheet1!$F$50</definedName>
    <definedName name="QB_ROW_336250" localSheetId="0" hidden="1">Sheet1!$F$136</definedName>
    <definedName name="QB_ROW_352250" localSheetId="0" hidden="1">Sheet1!$F$130</definedName>
    <definedName name="QB_ROW_376260" localSheetId="0" hidden="1">Sheet1!$G$36</definedName>
    <definedName name="QB_ROW_381250" localSheetId="0" hidden="1">Sheet1!$F$139</definedName>
    <definedName name="QB_ROW_389250" localSheetId="0" hidden="1">Sheet1!$F$10</definedName>
    <definedName name="QB_ROW_391250" localSheetId="0" hidden="1">Sheet1!$F$6</definedName>
    <definedName name="QB_ROW_392250" localSheetId="0" hidden="1">Sheet1!$F$7</definedName>
    <definedName name="QB_ROW_393250" localSheetId="0" hidden="1">Sheet1!$F$8</definedName>
    <definedName name="QB_ROW_397250" localSheetId="0" hidden="1">Sheet1!$F$43</definedName>
    <definedName name="QB_ROW_399260" localSheetId="0" hidden="1">Sheet1!$G$28</definedName>
    <definedName name="QB_ROW_412040" localSheetId="0" hidden="1">Sheet1!$E$67</definedName>
    <definedName name="QB_ROW_412340" localSheetId="0" hidden="1">Sheet1!$E$75</definedName>
    <definedName name="QB_ROW_414250" localSheetId="0" hidden="1">Sheet1!$F$69</definedName>
    <definedName name="QB_ROW_415250" localSheetId="0" hidden="1">Sheet1!$F$70</definedName>
    <definedName name="QB_ROW_421040" localSheetId="0" hidden="1">Sheet1!$E$76</definedName>
    <definedName name="QB_ROW_421340" localSheetId="0" hidden="1">Sheet1!$E$89</definedName>
    <definedName name="QB_ROW_425050" localSheetId="0" hidden="1">Sheet1!$F$84</definedName>
    <definedName name="QB_ROW_425350" localSheetId="0" hidden="1">Sheet1!$F$86</definedName>
    <definedName name="QB_ROW_430250" localSheetId="0" hidden="1">Sheet1!$F$87</definedName>
    <definedName name="QB_ROW_433260" localSheetId="0" hidden="1">Sheet1!$G$79</definedName>
    <definedName name="QB_ROW_434250" localSheetId="0" hidden="1">Sheet1!$F$71</definedName>
    <definedName name="QB_ROW_437040" localSheetId="0" hidden="1">Sheet1!$E$90</definedName>
    <definedName name="QB_ROW_437340" localSheetId="0" hidden="1">Sheet1!$E$128</definedName>
    <definedName name="QB_ROW_438050" localSheetId="0" hidden="1">Sheet1!$F$23</definedName>
    <definedName name="QB_ROW_438350" localSheetId="0" hidden="1">Sheet1!$F$26</definedName>
    <definedName name="QB_ROW_442250" localSheetId="0" hidden="1">Sheet1!$F$81</definedName>
    <definedName name="QB_ROW_443250" localSheetId="0" hidden="1">Sheet1!$F$82</definedName>
    <definedName name="QB_ROW_445250" localSheetId="0" hidden="1">Sheet1!$F$114</definedName>
    <definedName name="QB_ROW_446250" localSheetId="0" hidden="1">Sheet1!$F$115</definedName>
    <definedName name="QB_ROW_447250" localSheetId="0" hidden="1">Sheet1!$F$116</definedName>
    <definedName name="QB_ROW_452260" localSheetId="0" hidden="1">Sheet1!$G$92</definedName>
    <definedName name="QB_ROW_462250" localSheetId="0" hidden="1">Sheet1!$F$117</definedName>
    <definedName name="QB_ROW_464250" localSheetId="0" hidden="1">Sheet1!$F$88</definedName>
    <definedName name="QB_ROW_465250" localSheetId="0" hidden="1">Sheet1!$F$108</definedName>
    <definedName name="QB_ROW_469250" localSheetId="0" hidden="1">Sheet1!$F$97</definedName>
    <definedName name="QB_ROW_470250" localSheetId="0" hidden="1">Sheet1!$F$98</definedName>
    <definedName name="QB_ROW_475250" localSheetId="0" hidden="1">Sheet1!$F$55</definedName>
    <definedName name="QB_ROW_476250" localSheetId="0" hidden="1">Sheet1!$F$122</definedName>
    <definedName name="QB_ROW_479250" localSheetId="0" hidden="1">Sheet1!$F$124</definedName>
    <definedName name="QB_ROW_480250" localSheetId="0" hidden="1">Sheet1!$F$73</definedName>
    <definedName name="QB_ROW_486250" localSheetId="0" hidden="1">Sheet1!$F$121</definedName>
    <definedName name="QB_ROW_488260" localSheetId="0" hidden="1">Sheet1!$G$93</definedName>
    <definedName name="QB_ROW_491250" localSheetId="0" hidden="1">Sheet1!$F$100</definedName>
    <definedName name="QB_ROW_493250" localSheetId="0" hidden="1">Sheet1!$F$68</definedName>
    <definedName name="QB_ROW_495250" localSheetId="0" hidden="1">Sheet1!$F$101</definedName>
    <definedName name="QB_ROW_501250" localSheetId="0" hidden="1">Sheet1!$F$65</definedName>
    <definedName name="QB_ROW_503250" localSheetId="0" hidden="1">Sheet1!$F$127</definedName>
    <definedName name="QB_ROW_505250" localSheetId="0" hidden="1">Sheet1!$F$107</definedName>
    <definedName name="QB_ROW_523260" localSheetId="0" hidden="1">Sheet1!$G$24</definedName>
    <definedName name="QB_ROW_532250" localSheetId="0" hidden="1">Sheet1!$F$105</definedName>
    <definedName name="QB_ROW_535250" localSheetId="0" hidden="1">Sheet1!$F$123</definedName>
    <definedName name="QB_ROW_536250" localSheetId="0" hidden="1">Sheet1!$F$72</definedName>
    <definedName name="QB_ROW_540250" localSheetId="0" hidden="1">Sheet1!$F$112</definedName>
    <definedName name="QB_ROW_543260" localSheetId="0" hidden="1">Sheet1!$G$94</definedName>
    <definedName name="QB_ROW_545260" localSheetId="0" hidden="1">Sheet1!$G$95</definedName>
    <definedName name="QB_ROW_546250" localSheetId="0" hidden="1">Sheet1!$F$104</definedName>
    <definedName name="QB_ROW_558250" localSheetId="0" hidden="1">Sheet1!$F$83</definedName>
    <definedName name="QB_ROW_565250" localSheetId="0" hidden="1">Sheet1!$F$74</definedName>
    <definedName name="QB_ROW_567250" localSheetId="0" hidden="1">Sheet1!$F$118</definedName>
    <definedName name="QB_ROW_577250" localSheetId="0" hidden="1">Sheet1!$F$120</definedName>
    <definedName name="QB_ROW_580250" localSheetId="0" hidden="1">Sheet1!$F$16</definedName>
    <definedName name="QB_ROW_581250" localSheetId="0" hidden="1">Sheet1!$F$11</definedName>
    <definedName name="QB_ROW_585250" localSheetId="0" hidden="1">Sheet1!$F$113</definedName>
    <definedName name="QB_ROW_594250" localSheetId="0" hidden="1">Sheet1!$F$109</definedName>
    <definedName name="QB_ROW_595250" localSheetId="0" hidden="1">Sheet1!$F$110</definedName>
    <definedName name="QB_ROW_596250" localSheetId="0" hidden="1">Sheet1!$F$99</definedName>
    <definedName name="QB_ROW_597250" localSheetId="0" hidden="1">Sheet1!$F$111</definedName>
    <definedName name="QB_ROW_598250" localSheetId="0" hidden="1">Sheet1!$F$49</definedName>
    <definedName name="QB_ROW_602250" localSheetId="0" hidden="1">Sheet1!$F$106</definedName>
    <definedName name="QB_ROW_607250" localSheetId="0" hidden="1">Sheet1!$F$20</definedName>
    <definedName name="QB_ROW_610260" localSheetId="0" hidden="1">Sheet1!$G$25</definedName>
    <definedName name="QB_ROW_613040" localSheetId="0" hidden="1">Sheet1!$E$18</definedName>
    <definedName name="QB_ROW_613340" localSheetId="0" hidden="1">Sheet1!$E$21</definedName>
    <definedName name="QB_ROW_615260" localSheetId="0" hidden="1">Sheet1!$G$85</definedName>
    <definedName name="QB_ROW_625050" localSheetId="0" hidden="1">Sheet1!$F$35</definedName>
    <definedName name="QB_ROW_625350" localSheetId="0" hidden="1">Sheet1!$F$38</definedName>
    <definedName name="QB_ROW_628050" localSheetId="0" hidden="1">Sheet1!$F$78</definedName>
    <definedName name="QB_ROW_628350" localSheetId="0" hidden="1">Sheet1!$F$80</definedName>
    <definedName name="QB_ROW_629050" localSheetId="0" hidden="1">Sheet1!$F$91</definedName>
    <definedName name="QB_ROW_629350" localSheetId="0" hidden="1">Sheet1!$F$96</definedName>
    <definedName name="QB_ROW_632250" localSheetId="0" hidden="1">Sheet1!$F$102</definedName>
    <definedName name="QB_ROW_633250" localSheetId="0" hidden="1">Sheet1!$F$103</definedName>
    <definedName name="QB_ROW_634250" localSheetId="0" hidden="1">Sheet1!$F$40</definedName>
    <definedName name="QB_ROW_637250" localSheetId="0" hidden="1">Sheet1!$F$41</definedName>
    <definedName name="QB_ROW_640250" localSheetId="0" hidden="1">Sheet1!$F$119</definedName>
    <definedName name="QB_ROW_660250" localSheetId="0" hidden="1">Sheet1!$F$13</definedName>
    <definedName name="QB_ROW_662250" localSheetId="0" hidden="1">Sheet1!$F$134</definedName>
    <definedName name="QB_ROW_663250" localSheetId="0" hidden="1">Sheet1!$F$47</definedName>
    <definedName name="QB_ROW_664250" localSheetId="0" hidden="1">Sheet1!$F$133</definedName>
    <definedName name="QB_ROW_669250" localSheetId="0" hidden="1">Sheet1!$F$140</definedName>
    <definedName name="QB_ROW_670250" localSheetId="0" hidden="1">Sheet1!$F$12</definedName>
    <definedName name="QB_ROW_671250" localSheetId="0" hidden="1">Sheet1!$F$131</definedName>
    <definedName name="QB_ROW_672250" localSheetId="0" hidden="1">Sheet1!$F$54</definedName>
    <definedName name="QB_ROW_675250" localSheetId="0" hidden="1">Sheet1!$F$77</definedName>
    <definedName name="QB_ROW_80250" localSheetId="0" hidden="1">Sheet1!$F$137</definedName>
    <definedName name="QB_ROW_84250" localSheetId="0" hidden="1">Sheet1!$F$135</definedName>
    <definedName name="QB_ROW_86321" localSheetId="0" hidden="1">Sheet1!$C$32</definedName>
    <definedName name="QB_ROW_91260" localSheetId="0" hidden="1">Sheet1!$G$37</definedName>
    <definedName name="QB_ROW_97250" localSheetId="0" hidden="1">Sheet1!$F$141</definedName>
    <definedName name="QBCANSUPPORTUPDATE" localSheetId="0">TRUE</definedName>
    <definedName name="QBCOMPANYFILENAME" localSheetId="0">"Q:\Salama Urban Ministries, Inc. QBB.QBW"</definedName>
    <definedName name="QBENDDATE" localSheetId="0">20190630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"03555757d9f546fe9f9b74c0b24305b8"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20180701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42" i="1" l="1"/>
  <c r="R142" i="1"/>
  <c r="Q142" i="1"/>
  <c r="P142" i="1"/>
  <c r="O142" i="1"/>
  <c r="N142" i="1"/>
  <c r="M142" i="1"/>
  <c r="L142" i="1"/>
  <c r="K142" i="1"/>
  <c r="J142" i="1"/>
  <c r="I142" i="1"/>
  <c r="H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S96" i="1"/>
  <c r="S128" i="1" s="1"/>
  <c r="R96" i="1"/>
  <c r="R128" i="1" s="1"/>
  <c r="Q96" i="1"/>
  <c r="Q128" i="1" s="1"/>
  <c r="P96" i="1"/>
  <c r="P128" i="1" s="1"/>
  <c r="O96" i="1"/>
  <c r="O128" i="1" s="1"/>
  <c r="N96" i="1"/>
  <c r="N128" i="1" s="1"/>
  <c r="M96" i="1"/>
  <c r="M128" i="1" s="1"/>
  <c r="L96" i="1"/>
  <c r="L128" i="1" s="1"/>
  <c r="K96" i="1"/>
  <c r="K128" i="1" s="1"/>
  <c r="J96" i="1"/>
  <c r="J128" i="1" s="1"/>
  <c r="I96" i="1"/>
  <c r="I128" i="1" s="1"/>
  <c r="H96" i="1"/>
  <c r="H128" i="1" s="1"/>
  <c r="T95" i="1"/>
  <c r="T94" i="1"/>
  <c r="T93" i="1"/>
  <c r="T92" i="1"/>
  <c r="T88" i="1"/>
  <c r="T87" i="1"/>
  <c r="S86" i="1"/>
  <c r="R86" i="1"/>
  <c r="Q86" i="1"/>
  <c r="P86" i="1"/>
  <c r="O86" i="1"/>
  <c r="N86" i="1"/>
  <c r="M86" i="1"/>
  <c r="L86" i="1"/>
  <c r="K86" i="1"/>
  <c r="J86" i="1"/>
  <c r="I86" i="1"/>
  <c r="H86" i="1"/>
  <c r="T85" i="1"/>
  <c r="T83" i="1"/>
  <c r="T82" i="1"/>
  <c r="T81" i="1"/>
  <c r="S80" i="1"/>
  <c r="S89" i="1" s="1"/>
  <c r="R80" i="1"/>
  <c r="R89" i="1" s="1"/>
  <c r="Q80" i="1"/>
  <c r="Q89" i="1" s="1"/>
  <c r="P80" i="1"/>
  <c r="P89" i="1" s="1"/>
  <c r="O80" i="1"/>
  <c r="O89" i="1" s="1"/>
  <c r="N80" i="1"/>
  <c r="N89" i="1" s="1"/>
  <c r="M80" i="1"/>
  <c r="M89" i="1" s="1"/>
  <c r="L80" i="1"/>
  <c r="L89" i="1" s="1"/>
  <c r="K80" i="1"/>
  <c r="K89" i="1" s="1"/>
  <c r="J80" i="1"/>
  <c r="J89" i="1" s="1"/>
  <c r="I80" i="1"/>
  <c r="I89" i="1" s="1"/>
  <c r="H80" i="1"/>
  <c r="T79" i="1"/>
  <c r="T77" i="1"/>
  <c r="S75" i="1"/>
  <c r="R75" i="1"/>
  <c r="Q75" i="1"/>
  <c r="P75" i="1"/>
  <c r="O75" i="1"/>
  <c r="N75" i="1"/>
  <c r="M75" i="1"/>
  <c r="L75" i="1"/>
  <c r="K75" i="1"/>
  <c r="J75" i="1"/>
  <c r="I75" i="1"/>
  <c r="H75" i="1"/>
  <c r="T74" i="1"/>
  <c r="T73" i="1"/>
  <c r="T72" i="1"/>
  <c r="T71" i="1"/>
  <c r="T70" i="1"/>
  <c r="T69" i="1"/>
  <c r="T68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S38" i="1"/>
  <c r="S66" i="1" s="1"/>
  <c r="R38" i="1"/>
  <c r="R66" i="1" s="1"/>
  <c r="Q38" i="1"/>
  <c r="Q66" i="1" s="1"/>
  <c r="P38" i="1"/>
  <c r="P66" i="1" s="1"/>
  <c r="O38" i="1"/>
  <c r="O66" i="1" s="1"/>
  <c r="N38" i="1"/>
  <c r="N66" i="1" s="1"/>
  <c r="M38" i="1"/>
  <c r="M66" i="1" s="1"/>
  <c r="L38" i="1"/>
  <c r="L66" i="1" s="1"/>
  <c r="K38" i="1"/>
  <c r="K66" i="1" s="1"/>
  <c r="J38" i="1"/>
  <c r="J66" i="1" s="1"/>
  <c r="I38" i="1"/>
  <c r="I66" i="1" s="1"/>
  <c r="H38" i="1"/>
  <c r="T37" i="1"/>
  <c r="T36" i="1"/>
  <c r="S29" i="1"/>
  <c r="R29" i="1"/>
  <c r="Q29" i="1"/>
  <c r="P29" i="1"/>
  <c r="O29" i="1"/>
  <c r="N29" i="1"/>
  <c r="M29" i="1"/>
  <c r="L29" i="1"/>
  <c r="K29" i="1"/>
  <c r="J29" i="1"/>
  <c r="I29" i="1"/>
  <c r="H29" i="1"/>
  <c r="T28" i="1"/>
  <c r="S26" i="1"/>
  <c r="R26" i="1"/>
  <c r="Q26" i="1"/>
  <c r="P26" i="1"/>
  <c r="O26" i="1"/>
  <c r="N26" i="1"/>
  <c r="M26" i="1"/>
  <c r="L26" i="1"/>
  <c r="K26" i="1"/>
  <c r="J26" i="1"/>
  <c r="I26" i="1"/>
  <c r="H26" i="1"/>
  <c r="T25" i="1"/>
  <c r="T24" i="1"/>
  <c r="S21" i="1"/>
  <c r="R21" i="1"/>
  <c r="Q21" i="1"/>
  <c r="P21" i="1"/>
  <c r="O21" i="1"/>
  <c r="N21" i="1"/>
  <c r="M21" i="1"/>
  <c r="L21" i="1"/>
  <c r="K21" i="1"/>
  <c r="J21" i="1"/>
  <c r="I21" i="1"/>
  <c r="H21" i="1"/>
  <c r="T20" i="1"/>
  <c r="S17" i="1"/>
  <c r="R17" i="1"/>
  <c r="Q17" i="1"/>
  <c r="P17" i="1"/>
  <c r="O17" i="1"/>
  <c r="N17" i="1"/>
  <c r="M17" i="1"/>
  <c r="L17" i="1"/>
  <c r="K17" i="1"/>
  <c r="J17" i="1"/>
  <c r="I17" i="1"/>
  <c r="H17" i="1"/>
  <c r="T16" i="1"/>
  <c r="S14" i="1"/>
  <c r="R14" i="1"/>
  <c r="Q14" i="1"/>
  <c r="P14" i="1"/>
  <c r="O14" i="1"/>
  <c r="N14" i="1"/>
  <c r="M14" i="1"/>
  <c r="L14" i="1"/>
  <c r="K14" i="1"/>
  <c r="J14" i="1"/>
  <c r="I14" i="1"/>
  <c r="H14" i="1"/>
  <c r="T13" i="1"/>
  <c r="T12" i="1"/>
  <c r="T11" i="1"/>
  <c r="T10" i="1"/>
  <c r="T9" i="1"/>
  <c r="T8" i="1"/>
  <c r="T7" i="1"/>
  <c r="T6" i="1"/>
  <c r="T5" i="1"/>
  <c r="K30" i="1" l="1"/>
  <c r="O30" i="1"/>
  <c r="S30" i="1"/>
  <c r="S31" i="1" s="1"/>
  <c r="S32" i="1" s="1"/>
  <c r="J30" i="1"/>
  <c r="J31" i="1" s="1"/>
  <c r="J32" i="1" s="1"/>
  <c r="N30" i="1"/>
  <c r="N31" i="1" s="1"/>
  <c r="N32" i="1" s="1"/>
  <c r="R30" i="1"/>
  <c r="R31" i="1" s="1"/>
  <c r="R32" i="1" s="1"/>
  <c r="T29" i="1"/>
  <c r="L30" i="1"/>
  <c r="L31" i="1" s="1"/>
  <c r="L32" i="1" s="1"/>
  <c r="P30" i="1"/>
  <c r="P31" i="1" s="1"/>
  <c r="P32" i="1" s="1"/>
  <c r="M30" i="1"/>
  <c r="M31" i="1" s="1"/>
  <c r="M32" i="1" s="1"/>
  <c r="Q30" i="1"/>
  <c r="Q31" i="1" s="1"/>
  <c r="Q32" i="1" s="1"/>
  <c r="O31" i="1"/>
  <c r="O32" i="1" s="1"/>
  <c r="T86" i="1"/>
  <c r="T17" i="1"/>
  <c r="I30" i="1"/>
  <c r="I31" i="1" s="1"/>
  <c r="I32" i="1" s="1"/>
  <c r="O143" i="1"/>
  <c r="T21" i="1"/>
  <c r="S143" i="1"/>
  <c r="R143" i="1"/>
  <c r="Q143" i="1"/>
  <c r="P143" i="1"/>
  <c r="L143" i="1"/>
  <c r="K143" i="1"/>
  <c r="N143" i="1"/>
  <c r="M143" i="1"/>
  <c r="K31" i="1"/>
  <c r="K32" i="1" s="1"/>
  <c r="J143" i="1"/>
  <c r="T142" i="1"/>
  <c r="T128" i="1"/>
  <c r="T80" i="1"/>
  <c r="I143" i="1"/>
  <c r="T75" i="1"/>
  <c r="T38" i="1"/>
  <c r="T26" i="1"/>
  <c r="T96" i="1"/>
  <c r="H89" i="1"/>
  <c r="T89" i="1" s="1"/>
  <c r="H66" i="1"/>
  <c r="H30" i="1"/>
  <c r="T14" i="1"/>
  <c r="N144" i="1" l="1"/>
  <c r="N145" i="1" s="1"/>
  <c r="R144" i="1"/>
  <c r="R145" i="1" s="1"/>
  <c r="L144" i="1"/>
  <c r="L145" i="1" s="1"/>
  <c r="S144" i="1"/>
  <c r="S145" i="1" s="1"/>
  <c r="M144" i="1"/>
  <c r="M145" i="1" s="1"/>
  <c r="P144" i="1"/>
  <c r="P145" i="1" s="1"/>
  <c r="O144" i="1"/>
  <c r="O145" i="1" s="1"/>
  <c r="T30" i="1"/>
  <c r="Q144" i="1"/>
  <c r="Q145" i="1" s="1"/>
  <c r="K144" i="1"/>
  <c r="K145" i="1" s="1"/>
  <c r="J144" i="1"/>
  <c r="J145" i="1" s="1"/>
  <c r="I144" i="1"/>
  <c r="I145" i="1" s="1"/>
  <c r="T66" i="1"/>
  <c r="H143" i="1"/>
  <c r="T143" i="1" s="1"/>
  <c r="H31" i="1"/>
  <c r="T31" i="1" s="1"/>
  <c r="H32" i="1" l="1"/>
  <c r="H144" i="1" l="1"/>
  <c r="T32" i="1"/>
  <c r="H145" i="1" l="1"/>
  <c r="T145" i="1" s="1"/>
  <c r="T144" i="1"/>
</calcChain>
</file>

<file path=xl/sharedStrings.xml><?xml version="1.0" encoding="utf-8"?>
<sst xmlns="http://schemas.openxmlformats.org/spreadsheetml/2006/main" count="157" uniqueCount="157">
  <si>
    <t>TOTAL</t>
  </si>
  <si>
    <t>Ordinary Income/Expense</t>
  </si>
  <si>
    <t>Income</t>
  </si>
  <si>
    <t>4000 · General</t>
  </si>
  <si>
    <t>4000-01 · Individual Gifts and Donations</t>
  </si>
  <si>
    <t>4005-01 · United Way</t>
  </si>
  <si>
    <t>4006-01 · Foundations</t>
  </si>
  <si>
    <t>4007-01 · Corporate Donations</t>
  </si>
  <si>
    <t>4030-01 · Interest Income</t>
  </si>
  <si>
    <t>4035-01 · Facility Rental/Other Income</t>
  </si>
  <si>
    <t>4070-01 · Government Grants</t>
  </si>
  <si>
    <t>4075-01 · Grants</t>
  </si>
  <si>
    <t>4080-01 · Food Grant</t>
  </si>
  <si>
    <t>Total 4000 · General</t>
  </si>
  <si>
    <t>4500 · Church</t>
  </si>
  <si>
    <t>4550-01 · Other Church Income</t>
  </si>
  <si>
    <t>Total 4500 · Church</t>
  </si>
  <si>
    <t>4550-04 · Fundraising Events</t>
  </si>
  <si>
    <t>4553-04 · Pheasant Shoot</t>
  </si>
  <si>
    <t>Total 4550-04 · Fundraising Events</t>
  </si>
  <si>
    <t>4600 · Program</t>
  </si>
  <si>
    <t>4600-15 · Salama Institute  Income</t>
  </si>
  <si>
    <t>4602-15 · Program Income-tuition</t>
  </si>
  <si>
    <t>4606-15 · Ticket Sales- Summer Arts</t>
  </si>
  <si>
    <t>Total 4600-15 · Salama Institute  Income</t>
  </si>
  <si>
    <t>4600-20 · Youth Program</t>
  </si>
  <si>
    <t>4601-20 · Parent Registration Fees</t>
  </si>
  <si>
    <t>Total 4600-20 · Youth Program</t>
  </si>
  <si>
    <t>Total 4600 · Program</t>
  </si>
  <si>
    <t>Total Income</t>
  </si>
  <si>
    <t>Gross Profit</t>
  </si>
  <si>
    <t>Expense</t>
  </si>
  <si>
    <t>01 · Admin Expenses</t>
  </si>
  <si>
    <t>5110 · Salaries &amp; Wages</t>
  </si>
  <si>
    <t>6055-01 · Salaries (full-time)</t>
  </si>
  <si>
    <t>5110-01 · Salaries (part-time)</t>
  </si>
  <si>
    <t>Total 5110 · Salaries &amp; Wages</t>
  </si>
  <si>
    <t>5111-01 · Payroll Taxes</t>
  </si>
  <si>
    <t>5112-01 · Retirement Expense</t>
  </si>
  <si>
    <t>5113-01 · Health &amp; Life Insurance</t>
  </si>
  <si>
    <t>5115-01 · Staff Development</t>
  </si>
  <si>
    <t>5116-01 · Hospitality</t>
  </si>
  <si>
    <t>5120-01 · Office Supplies</t>
  </si>
  <si>
    <t>5125-01 · Printing</t>
  </si>
  <si>
    <t>5130-01 · Telephone</t>
  </si>
  <si>
    <t>5133-01 · Dues, Books &amp; Subscriptions</t>
  </si>
  <si>
    <t>5135-01 · Computer Software</t>
  </si>
  <si>
    <t>5137-01 · Computer Hardware</t>
  </si>
  <si>
    <t>5139-01 · Equip. Rental</t>
  </si>
  <si>
    <t>5141-01 · Professional Fees</t>
  </si>
  <si>
    <t>5199-01 · Miscellaneous Expense</t>
  </si>
  <si>
    <t>5210-01 · Storage Fees</t>
  </si>
  <si>
    <t>5212-01 · Rent Expense</t>
  </si>
  <si>
    <t>5214-01 · Repairs/Maint-Non Contract</t>
  </si>
  <si>
    <t>5215-01 · Repairs/Maintenance-Contract</t>
  </si>
  <si>
    <t>5217-01 · Taxes, Licenses &amp; Fees</t>
  </si>
  <si>
    <t>5230-01 · Electricity</t>
  </si>
  <si>
    <t>5232-01 · Gas</t>
  </si>
  <si>
    <t>5234-01 · Water Services</t>
  </si>
  <si>
    <t>5119-01 · Trash Removal</t>
  </si>
  <si>
    <t>5237-01 · Kitchen Supplies</t>
  </si>
  <si>
    <t>5238-01 · Janitorial Service</t>
  </si>
  <si>
    <t>5239-01 · Janitorial Supplies</t>
  </si>
  <si>
    <t>5500-01 · Postage Expense</t>
  </si>
  <si>
    <t>Total 01 · Admin Expenses</t>
  </si>
  <si>
    <t>03 · Marketing Expenses</t>
  </si>
  <si>
    <t>5120-03 · Office Supplies</t>
  </si>
  <si>
    <t>5125-03 · Printing</t>
  </si>
  <si>
    <t>5126-03 · Public Relations</t>
  </si>
  <si>
    <t>5133-03 · Dues,Books,Subscriptions</t>
  </si>
  <si>
    <t>5500-03 · Postage</t>
  </si>
  <si>
    <t>6031-03 · Promotion</t>
  </si>
  <si>
    <t>6040-03 · Direct Marketing &amp; Advertising</t>
  </si>
  <si>
    <t>Total 03 · Marketing Expenses</t>
  </si>
  <si>
    <t>04 · Fund Raising</t>
  </si>
  <si>
    <t>5114-04 · Contract Services</t>
  </si>
  <si>
    <t>5105-04 · Salaries</t>
  </si>
  <si>
    <t>6055-04 · Salaries (full-time)</t>
  </si>
  <si>
    <t>Total 5105-04 · Salaries</t>
  </si>
  <si>
    <t>5111-04 · Payroll Taxes</t>
  </si>
  <si>
    <t>5113-04 · Health &amp; Life Insurance</t>
  </si>
  <si>
    <t>5116-04 · Hospitality</t>
  </si>
  <si>
    <t>5127-04 · Special Events</t>
  </si>
  <si>
    <t>5128 · Pheasant Hunt</t>
  </si>
  <si>
    <t>Total 5127-04 · Special Events</t>
  </si>
  <si>
    <t>5133-04 · Dues and Subscriptions</t>
  </si>
  <si>
    <t>5199-04 · Miscellaneous Expenses</t>
  </si>
  <si>
    <t>Total 04 · Fund Raising</t>
  </si>
  <si>
    <t>15 · The Salama Institue -Youth &amp; Ch</t>
  </si>
  <si>
    <t>5105-15 · Salaries &amp; Wages</t>
  </si>
  <si>
    <t>6055-15 · Salaries - Full-time</t>
  </si>
  <si>
    <t>6056-15 · Salaries - Part Time</t>
  </si>
  <si>
    <t>6057-15 · Salaries-Instructors</t>
  </si>
  <si>
    <t>6059-15 · Salaries-Transportation</t>
  </si>
  <si>
    <t>Total 5105-15 · Salaries &amp; Wages</t>
  </si>
  <si>
    <t>5111-15 · Payroll  Taxes</t>
  </si>
  <si>
    <t>5113-15 · Health &amp; Life  Insurance</t>
  </si>
  <si>
    <t>5114-15 · Worker's Comp Insurance</t>
  </si>
  <si>
    <t>5115-15 · Staff Development</t>
  </si>
  <si>
    <t>5120-15 · Office  Supplies</t>
  </si>
  <si>
    <t>5118-15 · Utility Expenses</t>
  </si>
  <si>
    <t>5119-15 · Trash Removal</t>
  </si>
  <si>
    <t>5130-15 · Telephone</t>
  </si>
  <si>
    <t>5133-15 · Dues, Books &amp; Subscriptions</t>
  </si>
  <si>
    <t>5139-15 · Equipment Rental</t>
  </si>
  <si>
    <t>5141-15 · Professional  Fees</t>
  </si>
  <si>
    <t>5199-15 · Miscellaneous Expenses</t>
  </si>
  <si>
    <t>5214-15 · Repairs/Maint-Non Contract</t>
  </si>
  <si>
    <t>5215-15 · Maint - Contract</t>
  </si>
  <si>
    <t>5238-15 · Janitorial Service</t>
  </si>
  <si>
    <t>5500-15 · Postage</t>
  </si>
  <si>
    <t>6013-15 · Facility Rent</t>
  </si>
  <si>
    <t>6020-15 · Supplies</t>
  </si>
  <si>
    <t>6022-15 · Curriculum</t>
  </si>
  <si>
    <t>6024-15 · Food</t>
  </si>
  <si>
    <t>6028-15 · Volunteer Gifts</t>
  </si>
  <si>
    <t>6040-15 · College Student Support</t>
  </si>
  <si>
    <t>6041-15 · Benevolence</t>
  </si>
  <si>
    <t>6043-15 · Costume Expense</t>
  </si>
  <si>
    <t>6720-15 · Field Trips</t>
  </si>
  <si>
    <t>6915-15 · Vehicle Insurance</t>
  </si>
  <si>
    <t>6920-15 · Vehicles-Operations/Service</t>
  </si>
  <si>
    <t>6925-15 · Vehicle Repairs</t>
  </si>
  <si>
    <t>6961-15 · Cable/Internet Expense</t>
  </si>
  <si>
    <t>6962-15 · Copy Machine</t>
  </si>
  <si>
    <t>9012-15 · Consulting</t>
  </si>
  <si>
    <t>Total 15 · The Salama Institue -Youth &amp; Ch</t>
  </si>
  <si>
    <t>61 · Perf. Arts Training Institute</t>
  </si>
  <si>
    <t>6055-61 · Salaries (full-time)</t>
  </si>
  <si>
    <t>6056-61 · Salaries - (part-time)</t>
  </si>
  <si>
    <t>5111-61 · Payroll Taxes</t>
  </si>
  <si>
    <t>5112-61 · Retirement Expenses</t>
  </si>
  <si>
    <t>5113-61 · Health &amp; Life Insurance</t>
  </si>
  <si>
    <t>5120-61 · Office Supplies</t>
  </si>
  <si>
    <t>5139-61 · Equipment Rental</t>
  </si>
  <si>
    <t>5141-61 · Professional Fees</t>
  </si>
  <si>
    <t>5199-61 · Miscellaneous</t>
  </si>
  <si>
    <t>6013-61 · Facility Rent</t>
  </si>
  <si>
    <t>6020-61 · Supplies</t>
  </si>
  <si>
    <t>6032-61 · Music</t>
  </si>
  <si>
    <t>Total 61 · Perf. Arts Training Institute</t>
  </si>
  <si>
    <t>Total Expense</t>
  </si>
  <si>
    <t>Net Ordinary Income</t>
  </si>
  <si>
    <t>Net Income</t>
  </si>
  <si>
    <t>Songwriters Night</t>
  </si>
  <si>
    <t>Jul 21</t>
  </si>
  <si>
    <t>Aug 21</t>
  </si>
  <si>
    <t>Sep 21</t>
  </si>
  <si>
    <t>Oct 21</t>
  </si>
  <si>
    <t>Nov 21</t>
  </si>
  <si>
    <t>Dec 21</t>
  </si>
  <si>
    <t>Jan 22</t>
  </si>
  <si>
    <t>Feb 22</t>
  </si>
  <si>
    <t>Mar 22</t>
  </si>
  <si>
    <t>Apr 22</t>
  </si>
  <si>
    <t>May 22</t>
  </si>
  <si>
    <t>Jun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</si>
</sst>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259080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259080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146"/>
  <sheetViews>
    <sheetView tabSelected="1" view="pageLayout" zoomScaleNormal="100" workbookViewId="0">
      <pane xSplit="5172" ySplit="288" topLeftCell="H65" activePane="bottomRight"/>
      <selection pane="topRight" activeCell="H1" sqref="H1"/>
      <selection pane="bottomLeft" activeCell="A2" sqref="A2"/>
      <selection pane="bottomRight" activeCell="S55" sqref="S55"/>
    </sheetView>
  </sheetViews>
  <sheetFormatPr defaultRowHeight="14.4" x14ac:dyDescent="0.3"/>
  <cols>
    <col min="1" max="1" width="3" style="12" customWidth="1"/>
    <col min="2" max="2" width="0.21875" style="12" customWidth="1"/>
    <col min="3" max="4" width="3" style="12" hidden="1" customWidth="1"/>
    <col min="5" max="6" width="3" style="12" customWidth="1"/>
    <col min="7" max="7" width="24.21875" style="12" customWidth="1"/>
    <col min="8" max="12" width="8.44140625" style="13" bestFit="1" customWidth="1"/>
    <col min="13" max="13" width="7.77734375" style="13" bestFit="1" customWidth="1"/>
    <col min="14" max="14" width="8.44140625" style="13" bestFit="1" customWidth="1"/>
    <col min="15" max="15" width="8.77734375" style="13" bestFit="1" customWidth="1"/>
    <col min="16" max="18" width="8.44140625" style="13" bestFit="1" customWidth="1"/>
    <col min="19" max="19" width="8.77734375" style="13" bestFit="1" customWidth="1"/>
    <col min="20" max="20" width="9.21875" style="13" bestFit="1" customWidth="1"/>
  </cols>
  <sheetData>
    <row r="1" spans="1:20" s="11" customFormat="1" ht="15" thickBot="1" x14ac:dyDescent="0.35">
      <c r="A1" s="9"/>
      <c r="B1" s="9"/>
      <c r="C1" s="9"/>
      <c r="D1" s="9"/>
      <c r="E1" s="9"/>
      <c r="F1" s="9"/>
      <c r="G1" s="9"/>
      <c r="H1" s="10" t="s">
        <v>145</v>
      </c>
      <c r="I1" s="10" t="s">
        <v>146</v>
      </c>
      <c r="J1" s="10" t="s">
        <v>147</v>
      </c>
      <c r="K1" s="10" t="s">
        <v>148</v>
      </c>
      <c r="L1" s="10" t="s">
        <v>149</v>
      </c>
      <c r="M1" s="10" t="s">
        <v>150</v>
      </c>
      <c r="N1" s="10" t="s">
        <v>151</v>
      </c>
      <c r="O1" s="10" t="s">
        <v>152</v>
      </c>
      <c r="P1" s="10" t="s">
        <v>153</v>
      </c>
      <c r="Q1" s="10" t="s">
        <v>154</v>
      </c>
      <c r="R1" s="10" t="s">
        <v>155</v>
      </c>
      <c r="S1" s="10" t="s">
        <v>156</v>
      </c>
      <c r="T1" s="10" t="s">
        <v>0</v>
      </c>
    </row>
    <row r="2" spans="1:20" ht="15" thickTop="1" x14ac:dyDescent="0.3">
      <c r="A2" s="1"/>
      <c r="B2" s="1" t="s">
        <v>1</v>
      </c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3">
      <c r="A3" s="1"/>
      <c r="B3" s="1"/>
      <c r="C3" s="1"/>
      <c r="D3" s="1" t="s">
        <v>2</v>
      </c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3">
      <c r="A4" s="1"/>
      <c r="B4" s="1"/>
      <c r="C4" s="1"/>
      <c r="D4" s="1"/>
      <c r="E4" s="1" t="s">
        <v>3</v>
      </c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3">
      <c r="A5" s="1"/>
      <c r="B5" s="1"/>
      <c r="C5" s="1"/>
      <c r="D5" s="1"/>
      <c r="E5" s="1"/>
      <c r="F5" s="1" t="s">
        <v>4</v>
      </c>
      <c r="G5" s="1"/>
      <c r="H5" s="2">
        <v>12190</v>
      </c>
      <c r="I5" s="2">
        <v>31713</v>
      </c>
      <c r="J5" s="2">
        <v>3830</v>
      </c>
      <c r="K5" s="2">
        <v>8877.57</v>
      </c>
      <c r="L5" s="2">
        <v>9095.5</v>
      </c>
      <c r="M5" s="2">
        <v>69908.97</v>
      </c>
      <c r="N5" s="2">
        <v>4235</v>
      </c>
      <c r="O5" s="2">
        <v>17217.03</v>
      </c>
      <c r="P5" s="2">
        <v>1895</v>
      </c>
      <c r="Q5" s="2">
        <v>2130</v>
      </c>
      <c r="R5" s="2">
        <v>12532.41</v>
      </c>
      <c r="S5" s="2">
        <v>16660.59</v>
      </c>
      <c r="T5" s="2">
        <f t="shared" ref="T5:T14" si="0">ROUND(SUM(H5:S5),5)</f>
        <v>190285.07</v>
      </c>
    </row>
    <row r="6" spans="1:20" x14ac:dyDescent="0.3">
      <c r="A6" s="1"/>
      <c r="B6" s="1"/>
      <c r="C6" s="1"/>
      <c r="D6" s="1"/>
      <c r="E6" s="1"/>
      <c r="F6" s="1" t="s">
        <v>5</v>
      </c>
      <c r="G6" s="1"/>
      <c r="H6" s="2">
        <v>2083</v>
      </c>
      <c r="I6" s="2">
        <v>3538</v>
      </c>
      <c r="J6" s="2">
        <v>2259</v>
      </c>
      <c r="K6" s="2">
        <v>2083</v>
      </c>
      <c r="L6" s="2">
        <v>6025.16</v>
      </c>
      <c r="M6" s="2">
        <v>2877.23</v>
      </c>
      <c r="N6" s="2">
        <v>2083</v>
      </c>
      <c r="O6" s="2">
        <v>4363.43</v>
      </c>
      <c r="P6" s="2">
        <v>3189.51</v>
      </c>
      <c r="Q6" s="2">
        <v>2198.38</v>
      </c>
      <c r="R6" s="2">
        <v>2099.66</v>
      </c>
      <c r="S6" s="2">
        <v>4780.03</v>
      </c>
      <c r="T6" s="2">
        <f t="shared" si="0"/>
        <v>37579.4</v>
      </c>
    </row>
    <row r="7" spans="1:20" x14ac:dyDescent="0.3">
      <c r="A7" s="1"/>
      <c r="B7" s="1"/>
      <c r="C7" s="1"/>
      <c r="D7" s="1"/>
      <c r="E7" s="1"/>
      <c r="F7" s="1" t="s">
        <v>6</v>
      </c>
      <c r="G7" s="1"/>
      <c r="H7" s="2">
        <v>2500</v>
      </c>
      <c r="I7" s="2">
        <v>0</v>
      </c>
      <c r="J7" s="2">
        <v>0</v>
      </c>
      <c r="K7" s="2">
        <v>0</v>
      </c>
      <c r="L7" s="2">
        <v>5000</v>
      </c>
      <c r="M7" s="2">
        <v>0</v>
      </c>
      <c r="N7" s="2">
        <v>0</v>
      </c>
      <c r="O7" s="2">
        <v>0</v>
      </c>
      <c r="P7" s="2">
        <v>5000</v>
      </c>
      <c r="Q7" s="2">
        <v>2278.23</v>
      </c>
      <c r="R7" s="2">
        <v>27500</v>
      </c>
      <c r="S7" s="2">
        <v>45400</v>
      </c>
      <c r="T7" s="2">
        <f t="shared" si="0"/>
        <v>87678.23</v>
      </c>
    </row>
    <row r="8" spans="1:20" x14ac:dyDescent="0.3">
      <c r="A8" s="1"/>
      <c r="B8" s="1"/>
      <c r="C8" s="1"/>
      <c r="D8" s="1"/>
      <c r="E8" s="1"/>
      <c r="F8" s="1" t="s">
        <v>7</v>
      </c>
      <c r="G8" s="1"/>
      <c r="H8" s="2">
        <v>0</v>
      </c>
      <c r="I8" s="2">
        <v>0</v>
      </c>
      <c r="J8" s="2">
        <v>0</v>
      </c>
      <c r="K8" s="2">
        <v>0</v>
      </c>
      <c r="L8" s="2">
        <v>500</v>
      </c>
      <c r="M8" s="2">
        <v>0</v>
      </c>
      <c r="N8" s="2">
        <v>0</v>
      </c>
      <c r="O8" s="2">
        <v>0</v>
      </c>
      <c r="P8" s="2">
        <v>500</v>
      </c>
      <c r="Q8" s="2">
        <v>0</v>
      </c>
      <c r="R8" s="2">
        <v>0</v>
      </c>
      <c r="S8" s="2">
        <v>0</v>
      </c>
      <c r="T8" s="2">
        <f t="shared" si="0"/>
        <v>1000</v>
      </c>
    </row>
    <row r="9" spans="1:20" x14ac:dyDescent="0.3">
      <c r="A9" s="1"/>
      <c r="B9" s="1"/>
      <c r="C9" s="1"/>
      <c r="D9" s="1"/>
      <c r="E9" s="1"/>
      <c r="F9" s="1" t="s">
        <v>8</v>
      </c>
      <c r="G9" s="1"/>
      <c r="H9" s="2">
        <v>2728</v>
      </c>
      <c r="I9" s="2">
        <v>2292</v>
      </c>
      <c r="J9" s="2">
        <v>75185</v>
      </c>
      <c r="K9" s="2">
        <v>329.93</v>
      </c>
      <c r="L9" s="2">
        <v>819.86</v>
      </c>
      <c r="M9" s="2">
        <v>74586.289999999994</v>
      </c>
      <c r="N9" s="2">
        <v>2612.2600000000002</v>
      </c>
      <c r="O9" s="2">
        <v>2540.62</v>
      </c>
      <c r="P9" s="2">
        <v>75635.73</v>
      </c>
      <c r="Q9" s="2">
        <v>2913.56</v>
      </c>
      <c r="R9" s="2">
        <v>2827.7</v>
      </c>
      <c r="S9" s="2">
        <v>75504.75</v>
      </c>
      <c r="T9" s="2">
        <f t="shared" si="0"/>
        <v>317975.7</v>
      </c>
    </row>
    <row r="10" spans="1:20" x14ac:dyDescent="0.3">
      <c r="A10" s="1"/>
      <c r="B10" s="1"/>
      <c r="C10" s="1"/>
      <c r="D10" s="1"/>
      <c r="E10" s="1"/>
      <c r="F10" s="1" t="s">
        <v>9</v>
      </c>
      <c r="G10" s="1"/>
      <c r="H10" s="2">
        <v>-230</v>
      </c>
      <c r="I10" s="2">
        <v>45</v>
      </c>
      <c r="J10" s="2">
        <v>0</v>
      </c>
      <c r="K10" s="2">
        <v>0</v>
      </c>
      <c r="L10" s="2">
        <v>0</v>
      </c>
      <c r="M10" s="2">
        <v>0</v>
      </c>
      <c r="N10" s="2">
        <v>200</v>
      </c>
      <c r="O10" s="2">
        <v>0</v>
      </c>
      <c r="P10" s="2">
        <v>0</v>
      </c>
      <c r="Q10" s="2">
        <v>0</v>
      </c>
      <c r="R10" s="2">
        <v>1365</v>
      </c>
      <c r="S10" s="2">
        <v>45</v>
      </c>
      <c r="T10" s="2">
        <f t="shared" si="0"/>
        <v>1425</v>
      </c>
    </row>
    <row r="11" spans="1:20" x14ac:dyDescent="0.3">
      <c r="A11" s="1"/>
      <c r="B11" s="1"/>
      <c r="C11" s="1"/>
      <c r="D11" s="1"/>
      <c r="E11" s="1"/>
      <c r="F11" s="1" t="s">
        <v>10</v>
      </c>
      <c r="G11" s="1"/>
      <c r="H11" s="2">
        <v>0</v>
      </c>
      <c r="I11" s="2">
        <v>13464</v>
      </c>
      <c r="J11" s="2">
        <v>0</v>
      </c>
      <c r="K11" s="2">
        <v>12000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26956</v>
      </c>
      <c r="T11" s="2">
        <f t="shared" si="0"/>
        <v>52420</v>
      </c>
    </row>
    <row r="12" spans="1:20" x14ac:dyDescent="0.3">
      <c r="A12" s="1"/>
      <c r="B12" s="1"/>
      <c r="C12" s="1"/>
      <c r="D12" s="1"/>
      <c r="E12" s="1"/>
      <c r="F12" s="1" t="s">
        <v>11</v>
      </c>
      <c r="G12" s="1"/>
      <c r="H12" s="2">
        <v>0</v>
      </c>
      <c r="I12" s="2">
        <v>0</v>
      </c>
      <c r="J12" s="2">
        <v>0</v>
      </c>
      <c r="K12" s="2">
        <v>0</v>
      </c>
      <c r="L12" s="2">
        <v>1200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15000</v>
      </c>
      <c r="T12" s="2">
        <f t="shared" si="0"/>
        <v>16200</v>
      </c>
    </row>
    <row r="13" spans="1:20" ht="15" thickBot="1" x14ac:dyDescent="0.35">
      <c r="A13" s="1"/>
      <c r="B13" s="1"/>
      <c r="C13" s="1"/>
      <c r="D13" s="1"/>
      <c r="E13" s="1"/>
      <c r="F13" s="1" t="s">
        <v>12</v>
      </c>
      <c r="G13" s="1"/>
      <c r="H13" s="3">
        <v>0</v>
      </c>
      <c r="I13" s="3">
        <v>0</v>
      </c>
      <c r="J13" s="3">
        <v>0</v>
      </c>
      <c r="K13" s="3">
        <v>0</v>
      </c>
      <c r="L13" s="3">
        <v>2041.92</v>
      </c>
      <c r="M13" s="3">
        <v>4168.92</v>
      </c>
      <c r="N13" s="3">
        <v>0</v>
      </c>
      <c r="O13" s="3">
        <v>4168.92</v>
      </c>
      <c r="P13" s="3">
        <v>0</v>
      </c>
      <c r="Q13" s="3">
        <v>2041.92</v>
      </c>
      <c r="R13" s="3">
        <v>1616.52</v>
      </c>
      <c r="S13" s="3">
        <v>4140.5600000000004</v>
      </c>
      <c r="T13" s="3">
        <f t="shared" si="0"/>
        <v>18178.759999999998</v>
      </c>
    </row>
    <row r="14" spans="1:20" x14ac:dyDescent="0.3">
      <c r="A14" s="1"/>
      <c r="B14" s="1"/>
      <c r="C14" s="1"/>
      <c r="D14" s="1"/>
      <c r="E14" s="1" t="s">
        <v>13</v>
      </c>
      <c r="F14" s="1"/>
      <c r="G14" s="1"/>
      <c r="H14" s="2">
        <f t="shared" ref="H14:S14" si="1">ROUND(SUM(H4:H13),5)</f>
        <v>19271</v>
      </c>
      <c r="I14" s="2">
        <f t="shared" si="1"/>
        <v>51052</v>
      </c>
      <c r="J14" s="2">
        <f t="shared" si="1"/>
        <v>81274</v>
      </c>
      <c r="K14" s="2">
        <f t="shared" si="1"/>
        <v>23290.5</v>
      </c>
      <c r="L14" s="2">
        <f t="shared" si="1"/>
        <v>24682.44</v>
      </c>
      <c r="M14" s="2">
        <f t="shared" si="1"/>
        <v>151541.41</v>
      </c>
      <c r="N14" s="2">
        <f t="shared" si="1"/>
        <v>9130.26</v>
      </c>
      <c r="O14" s="2">
        <f t="shared" si="1"/>
        <v>28290</v>
      </c>
      <c r="P14" s="2">
        <f t="shared" si="1"/>
        <v>86220.24</v>
      </c>
      <c r="Q14" s="2">
        <f t="shared" si="1"/>
        <v>11562.09</v>
      </c>
      <c r="R14" s="2">
        <f t="shared" si="1"/>
        <v>47941.29</v>
      </c>
      <c r="S14" s="2">
        <f t="shared" si="1"/>
        <v>188486.93</v>
      </c>
      <c r="T14" s="2">
        <f t="shared" si="0"/>
        <v>722742.16</v>
      </c>
    </row>
    <row r="15" spans="1:20" x14ac:dyDescent="0.3">
      <c r="A15" s="1"/>
      <c r="B15" s="1"/>
      <c r="C15" s="1"/>
      <c r="D15" s="1"/>
      <c r="E15" s="1" t="s">
        <v>14</v>
      </c>
      <c r="F15" s="1"/>
      <c r="G15" s="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5" thickBot="1" x14ac:dyDescent="0.35">
      <c r="A16" s="1"/>
      <c r="B16" s="1"/>
      <c r="C16" s="1"/>
      <c r="D16" s="1"/>
      <c r="E16" s="1"/>
      <c r="F16" s="1" t="s">
        <v>15</v>
      </c>
      <c r="G16" s="1"/>
      <c r="H16" s="3">
        <v>0</v>
      </c>
      <c r="I16" s="3">
        <v>1250</v>
      </c>
      <c r="J16" s="3">
        <v>3125</v>
      </c>
      <c r="K16" s="3">
        <v>1250</v>
      </c>
      <c r="L16" s="3">
        <v>1250</v>
      </c>
      <c r="M16" s="3">
        <v>3750</v>
      </c>
      <c r="N16" s="3">
        <v>0</v>
      </c>
      <c r="O16" s="3">
        <v>0</v>
      </c>
      <c r="P16" s="3">
        <v>4375</v>
      </c>
      <c r="Q16" s="3">
        <v>0</v>
      </c>
      <c r="R16" s="3">
        <v>1250</v>
      </c>
      <c r="S16" s="3">
        <v>3125</v>
      </c>
      <c r="T16" s="3">
        <f>ROUND(SUM(H16:S16),5)</f>
        <v>19375</v>
      </c>
    </row>
    <row r="17" spans="1:20" x14ac:dyDescent="0.3">
      <c r="A17" s="1"/>
      <c r="B17" s="1"/>
      <c r="C17" s="1"/>
      <c r="D17" s="1"/>
      <c r="E17" s="1" t="s">
        <v>16</v>
      </c>
      <c r="F17" s="1"/>
      <c r="G17" s="1"/>
      <c r="H17" s="2">
        <f t="shared" ref="H17:S17" si="2">ROUND(SUM(H15:H16),5)</f>
        <v>0</v>
      </c>
      <c r="I17" s="2">
        <f t="shared" si="2"/>
        <v>1250</v>
      </c>
      <c r="J17" s="2">
        <f t="shared" si="2"/>
        <v>3125</v>
      </c>
      <c r="K17" s="2">
        <f t="shared" si="2"/>
        <v>1250</v>
      </c>
      <c r="L17" s="2">
        <f t="shared" si="2"/>
        <v>1250</v>
      </c>
      <c r="M17" s="2">
        <f t="shared" si="2"/>
        <v>3750</v>
      </c>
      <c r="N17" s="2">
        <f t="shared" si="2"/>
        <v>0</v>
      </c>
      <c r="O17" s="2">
        <f t="shared" si="2"/>
        <v>0</v>
      </c>
      <c r="P17" s="2">
        <f t="shared" si="2"/>
        <v>4375</v>
      </c>
      <c r="Q17" s="2">
        <f t="shared" si="2"/>
        <v>0</v>
      </c>
      <c r="R17" s="2">
        <f t="shared" si="2"/>
        <v>1250</v>
      </c>
      <c r="S17" s="2">
        <f t="shared" si="2"/>
        <v>3125</v>
      </c>
      <c r="T17" s="2">
        <f>ROUND(SUM(H17:S17),5)</f>
        <v>19375</v>
      </c>
    </row>
    <row r="18" spans="1:20" x14ac:dyDescent="0.3">
      <c r="A18" s="1"/>
      <c r="B18" s="1"/>
      <c r="C18" s="1"/>
      <c r="D18" s="1"/>
      <c r="E18" s="1" t="s">
        <v>17</v>
      </c>
      <c r="F18" s="1"/>
      <c r="G18" s="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3">
      <c r="A19" s="1"/>
      <c r="B19" s="1"/>
      <c r="C19" s="1"/>
      <c r="D19" s="1"/>
      <c r="E19" s="1"/>
      <c r="F19" s="1"/>
      <c r="G19" s="1" t="s">
        <v>144</v>
      </c>
      <c r="H19" s="2"/>
      <c r="I19" s="2"/>
      <c r="J19" s="2"/>
      <c r="K19" s="2"/>
      <c r="L19" s="2"/>
      <c r="M19" s="2"/>
      <c r="N19" s="2"/>
      <c r="O19" s="2"/>
      <c r="P19" s="2"/>
      <c r="Q19" s="2">
        <v>35000</v>
      </c>
      <c r="R19" s="2"/>
      <c r="S19" s="2"/>
      <c r="T19" s="2"/>
    </row>
    <row r="20" spans="1:20" ht="15" thickBot="1" x14ac:dyDescent="0.35">
      <c r="A20" s="1"/>
      <c r="B20" s="1"/>
      <c r="C20" s="1"/>
      <c r="D20" s="1"/>
      <c r="E20" s="1"/>
      <c r="F20" s="1" t="s">
        <v>18</v>
      </c>
      <c r="G20" s="1"/>
      <c r="H20" s="3">
        <v>0</v>
      </c>
      <c r="I20" s="3">
        <v>0</v>
      </c>
      <c r="J20" s="3">
        <v>0</v>
      </c>
      <c r="K20" s="3">
        <v>0</v>
      </c>
      <c r="L20" s="3">
        <v>700</v>
      </c>
      <c r="M20" s="3">
        <v>0</v>
      </c>
      <c r="N20" s="3">
        <v>5126.1899999999996</v>
      </c>
      <c r="O20" s="3">
        <v>72750</v>
      </c>
      <c r="P20" s="3">
        <v>950</v>
      </c>
      <c r="Q20" s="3">
        <v>0</v>
      </c>
      <c r="R20" s="3">
        <v>0</v>
      </c>
      <c r="S20" s="3">
        <v>0</v>
      </c>
      <c r="T20" s="3">
        <f>ROUND(SUM(H20:S20),5)</f>
        <v>79526.19</v>
      </c>
    </row>
    <row r="21" spans="1:20" x14ac:dyDescent="0.3">
      <c r="A21" s="1"/>
      <c r="B21" s="1"/>
      <c r="C21" s="1"/>
      <c r="D21" s="1"/>
      <c r="E21" s="1" t="s">
        <v>19</v>
      </c>
      <c r="F21" s="1"/>
      <c r="G21" s="1"/>
      <c r="H21" s="2">
        <f t="shared" ref="H21:S21" si="3">ROUND(SUM(H18:H20),5)</f>
        <v>0</v>
      </c>
      <c r="I21" s="2">
        <f t="shared" si="3"/>
        <v>0</v>
      </c>
      <c r="J21" s="2">
        <f t="shared" si="3"/>
        <v>0</v>
      </c>
      <c r="K21" s="2">
        <f t="shared" si="3"/>
        <v>0</v>
      </c>
      <c r="L21" s="2">
        <f t="shared" si="3"/>
        <v>700</v>
      </c>
      <c r="M21" s="2">
        <f t="shared" si="3"/>
        <v>0</v>
      </c>
      <c r="N21" s="2">
        <f t="shared" si="3"/>
        <v>5126.1899999999996</v>
      </c>
      <c r="O21" s="2">
        <f t="shared" si="3"/>
        <v>72750</v>
      </c>
      <c r="P21" s="2">
        <f t="shared" si="3"/>
        <v>950</v>
      </c>
      <c r="Q21" s="2">
        <f t="shared" si="3"/>
        <v>35000</v>
      </c>
      <c r="R21" s="2">
        <f t="shared" si="3"/>
        <v>0</v>
      </c>
      <c r="S21" s="2">
        <f t="shared" si="3"/>
        <v>0</v>
      </c>
      <c r="T21" s="2">
        <f>ROUND(SUM(H21:S21),5)</f>
        <v>114526.19</v>
      </c>
    </row>
    <row r="22" spans="1:20" x14ac:dyDescent="0.3">
      <c r="A22" s="1"/>
      <c r="B22" s="1"/>
      <c r="C22" s="1"/>
      <c r="D22" s="1"/>
      <c r="E22" s="1" t="s">
        <v>20</v>
      </c>
      <c r="F22" s="1"/>
      <c r="G22" s="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3">
      <c r="A23" s="1"/>
      <c r="B23" s="1"/>
      <c r="C23" s="1"/>
      <c r="D23" s="1"/>
      <c r="E23" s="1"/>
      <c r="F23" s="1" t="s">
        <v>21</v>
      </c>
      <c r="G23" s="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3">
      <c r="A24" s="1"/>
      <c r="B24" s="1"/>
      <c r="C24" s="1"/>
      <c r="D24" s="1"/>
      <c r="E24" s="1"/>
      <c r="F24" s="1"/>
      <c r="G24" s="1" t="s">
        <v>22</v>
      </c>
      <c r="H24" s="2">
        <v>4632</v>
      </c>
      <c r="I24" s="2">
        <v>1743</v>
      </c>
      <c r="J24" s="2">
        <v>1190</v>
      </c>
      <c r="K24" s="2">
        <v>2000</v>
      </c>
      <c r="L24" s="2">
        <v>3652.5</v>
      </c>
      <c r="M24" s="2">
        <v>4097</v>
      </c>
      <c r="N24" s="2">
        <v>3299</v>
      </c>
      <c r="O24" s="2">
        <v>1872.5</v>
      </c>
      <c r="P24" s="2">
        <v>4513.2</v>
      </c>
      <c r="Q24" s="2">
        <v>2688.5</v>
      </c>
      <c r="R24" s="2">
        <v>6184</v>
      </c>
      <c r="S24" s="2">
        <v>7997.09</v>
      </c>
      <c r="T24" s="2">
        <f>ROUND(SUM(H24:S24),5)</f>
        <v>43868.79</v>
      </c>
    </row>
    <row r="25" spans="1:20" ht="15" thickBot="1" x14ac:dyDescent="0.35">
      <c r="A25" s="1"/>
      <c r="B25" s="1"/>
      <c r="C25" s="1"/>
      <c r="D25" s="1"/>
      <c r="E25" s="1"/>
      <c r="F25" s="1"/>
      <c r="G25" s="1" t="s">
        <v>23</v>
      </c>
      <c r="H25" s="3">
        <v>4445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f>ROUND(SUM(H25:S25),5)</f>
        <v>4445</v>
      </c>
    </row>
    <row r="26" spans="1:20" x14ac:dyDescent="0.3">
      <c r="A26" s="1"/>
      <c r="B26" s="1"/>
      <c r="C26" s="1"/>
      <c r="D26" s="1"/>
      <c r="E26" s="1"/>
      <c r="F26" s="1" t="s">
        <v>24</v>
      </c>
      <c r="G26" s="1"/>
      <c r="H26" s="2">
        <f t="shared" ref="H26:S26" si="4">ROUND(SUM(H23:H25),5)</f>
        <v>9077</v>
      </c>
      <c r="I26" s="2">
        <f t="shared" si="4"/>
        <v>1743</v>
      </c>
      <c r="J26" s="2">
        <f t="shared" si="4"/>
        <v>1190</v>
      </c>
      <c r="K26" s="2">
        <f t="shared" si="4"/>
        <v>2000</v>
      </c>
      <c r="L26" s="2">
        <f t="shared" si="4"/>
        <v>3652.5</v>
      </c>
      <c r="M26" s="2">
        <f t="shared" si="4"/>
        <v>4097</v>
      </c>
      <c r="N26" s="2">
        <f t="shared" si="4"/>
        <v>3299</v>
      </c>
      <c r="O26" s="2">
        <f t="shared" si="4"/>
        <v>1872.5</v>
      </c>
      <c r="P26" s="2">
        <f t="shared" si="4"/>
        <v>4513.2</v>
      </c>
      <c r="Q26" s="2">
        <f t="shared" si="4"/>
        <v>2688.5</v>
      </c>
      <c r="R26" s="2">
        <f t="shared" si="4"/>
        <v>6184</v>
      </c>
      <c r="S26" s="2">
        <f t="shared" si="4"/>
        <v>7997.09</v>
      </c>
      <c r="T26" s="2">
        <f>ROUND(SUM(H26:S26),5)</f>
        <v>48313.79</v>
      </c>
    </row>
    <row r="27" spans="1:20" x14ac:dyDescent="0.3">
      <c r="A27" s="1"/>
      <c r="B27" s="1"/>
      <c r="C27" s="1"/>
      <c r="D27" s="1"/>
      <c r="E27" s="1"/>
      <c r="F27" s="1" t="s">
        <v>25</v>
      </c>
      <c r="G27" s="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5" thickBot="1" x14ac:dyDescent="0.35">
      <c r="A28" s="1"/>
      <c r="B28" s="1"/>
      <c r="C28" s="1"/>
      <c r="D28" s="1"/>
      <c r="E28" s="1"/>
      <c r="F28" s="1"/>
      <c r="G28" s="1" t="s">
        <v>26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f>ROUND(SUM(H28:S28),5)</f>
        <v>0</v>
      </c>
    </row>
    <row r="29" spans="1:20" ht="15" thickBot="1" x14ac:dyDescent="0.35">
      <c r="A29" s="1"/>
      <c r="B29" s="1"/>
      <c r="C29" s="1"/>
      <c r="D29" s="1"/>
      <c r="E29" s="1"/>
      <c r="F29" s="1" t="s">
        <v>27</v>
      </c>
      <c r="G29" s="1"/>
      <c r="H29" s="5">
        <f t="shared" ref="H29:S29" si="5">ROUND(SUM(H27:H28),5)</f>
        <v>0</v>
      </c>
      <c r="I29" s="5">
        <f t="shared" si="5"/>
        <v>0</v>
      </c>
      <c r="J29" s="5">
        <f t="shared" si="5"/>
        <v>0</v>
      </c>
      <c r="K29" s="5">
        <f t="shared" si="5"/>
        <v>0</v>
      </c>
      <c r="L29" s="5">
        <f t="shared" si="5"/>
        <v>0</v>
      </c>
      <c r="M29" s="5">
        <f t="shared" si="5"/>
        <v>0</v>
      </c>
      <c r="N29" s="5">
        <f t="shared" si="5"/>
        <v>0</v>
      </c>
      <c r="O29" s="5">
        <f t="shared" si="5"/>
        <v>0</v>
      </c>
      <c r="P29" s="5">
        <f t="shared" si="5"/>
        <v>0</v>
      </c>
      <c r="Q29" s="5">
        <f t="shared" si="5"/>
        <v>0</v>
      </c>
      <c r="R29" s="5">
        <f t="shared" si="5"/>
        <v>0</v>
      </c>
      <c r="S29" s="5">
        <f t="shared" si="5"/>
        <v>0</v>
      </c>
      <c r="T29" s="5">
        <f>ROUND(SUM(H29:S29),5)</f>
        <v>0</v>
      </c>
    </row>
    <row r="30" spans="1:20" ht="15" thickBot="1" x14ac:dyDescent="0.35">
      <c r="A30" s="1"/>
      <c r="B30" s="1"/>
      <c r="C30" s="1"/>
      <c r="D30" s="1"/>
      <c r="E30" s="1" t="s">
        <v>28</v>
      </c>
      <c r="F30" s="1"/>
      <c r="G30" s="1"/>
      <c r="H30" s="5">
        <f t="shared" ref="H30:S30" si="6">ROUND(H22+H26+H29,5)</f>
        <v>9077</v>
      </c>
      <c r="I30" s="5">
        <f t="shared" si="6"/>
        <v>1743</v>
      </c>
      <c r="J30" s="5">
        <f t="shared" si="6"/>
        <v>1190</v>
      </c>
      <c r="K30" s="5">
        <f t="shared" si="6"/>
        <v>2000</v>
      </c>
      <c r="L30" s="5">
        <f t="shared" si="6"/>
        <v>3652.5</v>
      </c>
      <c r="M30" s="5">
        <f t="shared" si="6"/>
        <v>4097</v>
      </c>
      <c r="N30" s="5">
        <f t="shared" si="6"/>
        <v>3299</v>
      </c>
      <c r="O30" s="5">
        <f t="shared" si="6"/>
        <v>1872.5</v>
      </c>
      <c r="P30" s="5">
        <f t="shared" si="6"/>
        <v>4513.2</v>
      </c>
      <c r="Q30" s="5">
        <f t="shared" si="6"/>
        <v>2688.5</v>
      </c>
      <c r="R30" s="5">
        <f t="shared" si="6"/>
        <v>6184</v>
      </c>
      <c r="S30" s="5">
        <f t="shared" si="6"/>
        <v>7997.09</v>
      </c>
      <c r="T30" s="5">
        <f>ROUND(SUM(H30:S30),5)</f>
        <v>48313.79</v>
      </c>
    </row>
    <row r="31" spans="1:20" ht="15" thickBot="1" x14ac:dyDescent="0.35">
      <c r="A31" s="1"/>
      <c r="B31" s="1"/>
      <c r="C31" s="1"/>
      <c r="D31" s="1" t="s">
        <v>29</v>
      </c>
      <c r="E31" s="1"/>
      <c r="F31" s="1"/>
      <c r="G31" s="1"/>
      <c r="H31" s="6">
        <f t="shared" ref="H31:S31" si="7">ROUND(H3+H14+H17+H21+H30,5)</f>
        <v>28348</v>
      </c>
      <c r="I31" s="6">
        <f t="shared" si="7"/>
        <v>54045</v>
      </c>
      <c r="J31" s="6">
        <f t="shared" si="7"/>
        <v>85589</v>
      </c>
      <c r="K31" s="6">
        <f t="shared" si="7"/>
        <v>26540.5</v>
      </c>
      <c r="L31" s="6">
        <f t="shared" si="7"/>
        <v>30284.94</v>
      </c>
      <c r="M31" s="6">
        <f t="shared" si="7"/>
        <v>159388.41</v>
      </c>
      <c r="N31" s="6">
        <f t="shared" si="7"/>
        <v>17555.45</v>
      </c>
      <c r="O31" s="6">
        <f t="shared" si="7"/>
        <v>102912.5</v>
      </c>
      <c r="P31" s="6">
        <f t="shared" si="7"/>
        <v>96058.44</v>
      </c>
      <c r="Q31" s="6">
        <f t="shared" si="7"/>
        <v>49250.59</v>
      </c>
      <c r="R31" s="6">
        <f t="shared" si="7"/>
        <v>55375.29</v>
      </c>
      <c r="S31" s="6">
        <f t="shared" si="7"/>
        <v>199609.02</v>
      </c>
      <c r="T31" s="6">
        <f>ROUND(SUM(H31:S31),5)</f>
        <v>904957.14</v>
      </c>
    </row>
    <row r="32" spans="1:20" x14ac:dyDescent="0.3">
      <c r="A32" s="1"/>
      <c r="B32" s="1"/>
      <c r="C32" s="1" t="s">
        <v>30</v>
      </c>
      <c r="D32" s="1"/>
      <c r="E32" s="1"/>
      <c r="F32" s="1"/>
      <c r="G32" s="1"/>
      <c r="H32" s="2">
        <f t="shared" ref="H32:S32" si="8">H31</f>
        <v>28348</v>
      </c>
      <c r="I32" s="2">
        <f t="shared" si="8"/>
        <v>54045</v>
      </c>
      <c r="J32" s="2">
        <f t="shared" si="8"/>
        <v>85589</v>
      </c>
      <c r="K32" s="2">
        <f t="shared" si="8"/>
        <v>26540.5</v>
      </c>
      <c r="L32" s="2">
        <f t="shared" si="8"/>
        <v>30284.94</v>
      </c>
      <c r="M32" s="2">
        <f t="shared" si="8"/>
        <v>159388.41</v>
      </c>
      <c r="N32" s="2">
        <f t="shared" si="8"/>
        <v>17555.45</v>
      </c>
      <c r="O32" s="2">
        <f t="shared" si="8"/>
        <v>102912.5</v>
      </c>
      <c r="P32" s="2">
        <f t="shared" si="8"/>
        <v>96058.44</v>
      </c>
      <c r="Q32" s="2">
        <f t="shared" si="8"/>
        <v>49250.59</v>
      </c>
      <c r="R32" s="2">
        <f t="shared" si="8"/>
        <v>55375.29</v>
      </c>
      <c r="S32" s="2">
        <f t="shared" si="8"/>
        <v>199609.02</v>
      </c>
      <c r="T32" s="2">
        <f>ROUND(SUM(H32:S32),5)</f>
        <v>904957.14</v>
      </c>
    </row>
    <row r="33" spans="1:20" x14ac:dyDescent="0.3">
      <c r="A33" s="1"/>
      <c r="B33" s="1"/>
      <c r="C33" s="1"/>
      <c r="D33" s="1" t="s">
        <v>31</v>
      </c>
      <c r="E33" s="1"/>
      <c r="F33" s="1"/>
      <c r="G33" s="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3">
      <c r="A34" s="1"/>
      <c r="B34" s="1"/>
      <c r="C34" s="1"/>
      <c r="D34" s="1"/>
      <c r="E34" s="1" t="s">
        <v>32</v>
      </c>
      <c r="F34" s="1"/>
      <c r="G34" s="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3">
      <c r="A35" s="1"/>
      <c r="B35" s="1"/>
      <c r="C35" s="1"/>
      <c r="D35" s="1"/>
      <c r="E35" s="1"/>
      <c r="F35" s="1" t="s">
        <v>33</v>
      </c>
      <c r="G35" s="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3">
      <c r="A36" s="1"/>
      <c r="B36" s="1"/>
      <c r="C36" s="1"/>
      <c r="D36" s="1"/>
      <c r="E36" s="1"/>
      <c r="F36" s="1"/>
      <c r="G36" s="1" t="s">
        <v>34</v>
      </c>
      <c r="H36" s="2">
        <v>6930.76</v>
      </c>
      <c r="I36" s="2">
        <v>6930.76</v>
      </c>
      <c r="J36" s="2">
        <v>6930.76</v>
      </c>
      <c r="K36" s="2">
        <v>10397</v>
      </c>
      <c r="L36" s="2">
        <v>6931</v>
      </c>
      <c r="M36" s="2">
        <v>6931</v>
      </c>
      <c r="N36" s="2">
        <v>6931</v>
      </c>
      <c r="O36" s="2">
        <v>6931</v>
      </c>
      <c r="P36" s="2">
        <v>6931</v>
      </c>
      <c r="Q36" s="2">
        <v>6931</v>
      </c>
      <c r="R36" s="2">
        <v>6931</v>
      </c>
      <c r="S36" s="2">
        <v>10397</v>
      </c>
      <c r="T36" s="2">
        <f t="shared" ref="T36:T66" si="9">ROUND(SUM(H36:S36),5)</f>
        <v>90103.28</v>
      </c>
    </row>
    <row r="37" spans="1:20" ht="15" thickBot="1" x14ac:dyDescent="0.35">
      <c r="A37" s="1"/>
      <c r="B37" s="1"/>
      <c r="C37" s="1"/>
      <c r="D37" s="1"/>
      <c r="E37" s="1"/>
      <c r="F37" s="1"/>
      <c r="G37" s="1" t="s">
        <v>35</v>
      </c>
      <c r="H37" s="3">
        <v>1133</v>
      </c>
      <c r="I37" s="3">
        <v>1398</v>
      </c>
      <c r="J37" s="3">
        <v>755</v>
      </c>
      <c r="K37" s="3">
        <v>1250</v>
      </c>
      <c r="L37" s="3">
        <v>755</v>
      </c>
      <c r="M37" s="3">
        <v>755</v>
      </c>
      <c r="N37" s="3">
        <v>755</v>
      </c>
      <c r="O37" s="3">
        <v>755</v>
      </c>
      <c r="P37" s="3">
        <v>755</v>
      </c>
      <c r="Q37" s="3">
        <v>755</v>
      </c>
      <c r="R37" s="3">
        <v>755</v>
      </c>
      <c r="S37" s="3">
        <v>1250</v>
      </c>
      <c r="T37" s="3">
        <f t="shared" si="9"/>
        <v>11071</v>
      </c>
    </row>
    <row r="38" spans="1:20" x14ac:dyDescent="0.3">
      <c r="A38" s="1"/>
      <c r="B38" s="1"/>
      <c r="C38" s="1"/>
      <c r="D38" s="1"/>
      <c r="E38" s="1"/>
      <c r="F38" s="1" t="s">
        <v>36</v>
      </c>
      <c r="G38" s="1"/>
      <c r="H38" s="2">
        <f t="shared" ref="H38:S38" si="10">ROUND(SUM(H35:H37),5)</f>
        <v>8063.76</v>
      </c>
      <c r="I38" s="2">
        <f t="shared" si="10"/>
        <v>8328.76</v>
      </c>
      <c r="J38" s="2">
        <f t="shared" si="10"/>
        <v>7685.76</v>
      </c>
      <c r="K38" s="2">
        <f t="shared" si="10"/>
        <v>11647</v>
      </c>
      <c r="L38" s="2">
        <f t="shared" si="10"/>
        <v>7686</v>
      </c>
      <c r="M38" s="2">
        <f t="shared" si="10"/>
        <v>7686</v>
      </c>
      <c r="N38" s="2">
        <f t="shared" si="10"/>
        <v>7686</v>
      </c>
      <c r="O38" s="2">
        <f t="shared" si="10"/>
        <v>7686</v>
      </c>
      <c r="P38" s="2">
        <f t="shared" si="10"/>
        <v>7686</v>
      </c>
      <c r="Q38" s="2">
        <f t="shared" si="10"/>
        <v>7686</v>
      </c>
      <c r="R38" s="2">
        <f t="shared" si="10"/>
        <v>7686</v>
      </c>
      <c r="S38" s="2">
        <f t="shared" si="10"/>
        <v>11647</v>
      </c>
      <c r="T38" s="2">
        <f t="shared" si="9"/>
        <v>101174.28</v>
      </c>
    </row>
    <row r="39" spans="1:20" x14ac:dyDescent="0.3">
      <c r="A39" s="1"/>
      <c r="B39" s="1"/>
      <c r="C39" s="1"/>
      <c r="D39" s="1"/>
      <c r="E39" s="1"/>
      <c r="F39" s="1" t="s">
        <v>37</v>
      </c>
      <c r="G39" s="1"/>
      <c r="H39" s="2">
        <v>3453</v>
      </c>
      <c r="I39" s="2">
        <v>2385</v>
      </c>
      <c r="J39" s="2">
        <v>2268</v>
      </c>
      <c r="K39" s="2">
        <v>3545</v>
      </c>
      <c r="L39" s="2">
        <v>2268</v>
      </c>
      <c r="M39" s="2">
        <v>2268</v>
      </c>
      <c r="N39" s="2">
        <v>2268</v>
      </c>
      <c r="O39" s="2">
        <v>2268</v>
      </c>
      <c r="P39" s="2">
        <v>2268</v>
      </c>
      <c r="Q39" s="2">
        <v>2268</v>
      </c>
      <c r="R39" s="2">
        <v>2268</v>
      </c>
      <c r="S39" s="2">
        <v>3545</v>
      </c>
      <c r="T39" s="2">
        <f t="shared" si="9"/>
        <v>31072</v>
      </c>
    </row>
    <row r="40" spans="1:20" x14ac:dyDescent="0.3">
      <c r="A40" s="1"/>
      <c r="B40" s="1"/>
      <c r="C40" s="1"/>
      <c r="D40" s="1"/>
      <c r="E40" s="1"/>
      <c r="F40" s="1" t="s">
        <v>38</v>
      </c>
      <c r="G40" s="1"/>
      <c r="H40" s="2">
        <v>0</v>
      </c>
      <c r="I40" s="2">
        <v>0</v>
      </c>
      <c r="J40" s="2">
        <v>0</v>
      </c>
      <c r="K40" s="2">
        <v>0</v>
      </c>
      <c r="L40" s="2">
        <v>145.38</v>
      </c>
      <c r="M40" s="2">
        <v>0</v>
      </c>
      <c r="N40" s="2">
        <v>96.92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f t="shared" si="9"/>
        <v>242.3</v>
      </c>
    </row>
    <row r="41" spans="1:20" x14ac:dyDescent="0.3">
      <c r="A41" s="1"/>
      <c r="B41" s="1"/>
      <c r="C41" s="1"/>
      <c r="D41" s="1"/>
      <c r="E41" s="1"/>
      <c r="F41" s="1" t="s">
        <v>39</v>
      </c>
      <c r="G41" s="1"/>
      <c r="H41" s="2">
        <v>465</v>
      </c>
      <c r="I41" s="2">
        <v>103</v>
      </c>
      <c r="J41" s="2">
        <v>400</v>
      </c>
      <c r="K41" s="2">
        <v>400</v>
      </c>
      <c r="L41" s="2">
        <v>400</v>
      </c>
      <c r="M41" s="2">
        <v>400</v>
      </c>
      <c r="N41" s="2">
        <v>400</v>
      </c>
      <c r="O41" s="2">
        <v>400</v>
      </c>
      <c r="P41" s="2">
        <v>400</v>
      </c>
      <c r="Q41" s="2">
        <v>400</v>
      </c>
      <c r="R41" s="2">
        <v>400</v>
      </c>
      <c r="S41" s="2">
        <v>400</v>
      </c>
      <c r="T41" s="2">
        <f t="shared" si="9"/>
        <v>4568</v>
      </c>
    </row>
    <row r="42" spans="1:20" x14ac:dyDescent="0.3">
      <c r="A42" s="1"/>
      <c r="B42" s="1"/>
      <c r="C42" s="1"/>
      <c r="D42" s="1"/>
      <c r="E42" s="1"/>
      <c r="F42" s="1" t="s">
        <v>40</v>
      </c>
      <c r="G42" s="1"/>
      <c r="H42" s="2">
        <v>0</v>
      </c>
      <c r="I42" s="2">
        <v>600</v>
      </c>
      <c r="J42" s="2">
        <v>0</v>
      </c>
      <c r="K42" s="2">
        <v>0</v>
      </c>
      <c r="L42" s="2">
        <v>0</v>
      </c>
      <c r="M42" s="2">
        <v>0</v>
      </c>
      <c r="N42" s="2">
        <v>500</v>
      </c>
      <c r="O42" s="2">
        <v>200</v>
      </c>
      <c r="P42" s="2">
        <v>0</v>
      </c>
      <c r="Q42" s="2">
        <v>0</v>
      </c>
      <c r="R42" s="2">
        <v>500</v>
      </c>
      <c r="S42" s="2">
        <v>0</v>
      </c>
      <c r="T42" s="2">
        <f t="shared" si="9"/>
        <v>1800</v>
      </c>
    </row>
    <row r="43" spans="1:20" x14ac:dyDescent="0.3">
      <c r="A43" s="1"/>
      <c r="B43" s="1"/>
      <c r="C43" s="1"/>
      <c r="D43" s="1"/>
      <c r="E43" s="1"/>
      <c r="F43" s="1" t="s">
        <v>41</v>
      </c>
      <c r="G43" s="1"/>
      <c r="H43" s="2">
        <v>100</v>
      </c>
      <c r="I43" s="2">
        <v>0</v>
      </c>
      <c r="J43" s="2">
        <v>0</v>
      </c>
      <c r="K43" s="2">
        <v>0</v>
      </c>
      <c r="L43" s="2">
        <v>0</v>
      </c>
      <c r="M43" s="2">
        <v>33.869999999999997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f t="shared" si="9"/>
        <v>133.87</v>
      </c>
    </row>
    <row r="44" spans="1:20" x14ac:dyDescent="0.3">
      <c r="A44" s="1"/>
      <c r="B44" s="1"/>
      <c r="C44" s="1"/>
      <c r="D44" s="1"/>
      <c r="E44" s="1"/>
      <c r="F44" s="1" t="s">
        <v>42</v>
      </c>
      <c r="G44" s="1"/>
      <c r="H44" s="2">
        <v>1283</v>
      </c>
      <c r="I44" s="2">
        <v>50</v>
      </c>
      <c r="J44" s="2">
        <v>1085</v>
      </c>
      <c r="K44" s="2">
        <v>375</v>
      </c>
      <c r="L44" s="2">
        <v>375</v>
      </c>
      <c r="M44" s="2">
        <v>375</v>
      </c>
      <c r="N44" s="2">
        <v>375</v>
      </c>
      <c r="O44" s="2">
        <v>375</v>
      </c>
      <c r="P44" s="2">
        <v>375</v>
      </c>
      <c r="Q44" s="2">
        <v>375</v>
      </c>
      <c r="R44" s="2">
        <v>375</v>
      </c>
      <c r="S44" s="2">
        <v>375</v>
      </c>
      <c r="T44" s="2">
        <f t="shared" si="9"/>
        <v>5793</v>
      </c>
    </row>
    <row r="45" spans="1:20" x14ac:dyDescent="0.3">
      <c r="A45" s="1"/>
      <c r="B45" s="1"/>
      <c r="C45" s="1"/>
      <c r="D45" s="1"/>
      <c r="E45" s="1"/>
      <c r="F45" s="1" t="s">
        <v>43</v>
      </c>
      <c r="G45" s="1"/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956.25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f t="shared" si="9"/>
        <v>956.25</v>
      </c>
    </row>
    <row r="46" spans="1:20" x14ac:dyDescent="0.3">
      <c r="A46" s="1"/>
      <c r="B46" s="1"/>
      <c r="C46" s="1"/>
      <c r="D46" s="1"/>
      <c r="E46" s="1"/>
      <c r="F46" s="1" t="s">
        <v>44</v>
      </c>
      <c r="G46" s="1"/>
      <c r="H46" s="2">
        <v>31</v>
      </c>
      <c r="I46" s="2">
        <v>31</v>
      </c>
      <c r="J46" s="2">
        <v>30</v>
      </c>
      <c r="K46" s="2">
        <v>50</v>
      </c>
      <c r="L46" s="2">
        <v>75</v>
      </c>
      <c r="M46" s="2">
        <v>75</v>
      </c>
      <c r="N46" s="2">
        <v>75</v>
      </c>
      <c r="O46" s="2">
        <v>75</v>
      </c>
      <c r="P46" s="2">
        <v>75</v>
      </c>
      <c r="Q46" s="2">
        <v>75</v>
      </c>
      <c r="R46" s="2">
        <v>75</v>
      </c>
      <c r="S46" s="2">
        <v>75</v>
      </c>
      <c r="T46" s="2">
        <f t="shared" si="9"/>
        <v>742</v>
      </c>
    </row>
    <row r="47" spans="1:20" x14ac:dyDescent="0.3">
      <c r="A47" s="1"/>
      <c r="B47" s="1"/>
      <c r="C47" s="1"/>
      <c r="D47" s="1"/>
      <c r="E47" s="1"/>
      <c r="F47" s="1" t="s">
        <v>45</v>
      </c>
      <c r="G47" s="1"/>
      <c r="H47" s="2">
        <v>240</v>
      </c>
      <c r="I47" s="2">
        <v>0</v>
      </c>
      <c r="J47" s="2">
        <v>0</v>
      </c>
      <c r="K47" s="2">
        <v>0</v>
      </c>
      <c r="L47" s="2">
        <v>0</v>
      </c>
      <c r="M47" s="2">
        <v>350</v>
      </c>
      <c r="N47" s="2">
        <v>0</v>
      </c>
      <c r="O47" s="2">
        <v>0</v>
      </c>
      <c r="P47" s="2">
        <v>245.2</v>
      </c>
      <c r="Q47" s="2">
        <v>190</v>
      </c>
      <c r="R47" s="2">
        <v>20</v>
      </c>
      <c r="S47" s="2">
        <v>0</v>
      </c>
      <c r="T47" s="2">
        <f t="shared" si="9"/>
        <v>1045.2</v>
      </c>
    </row>
    <row r="48" spans="1:20" x14ac:dyDescent="0.3">
      <c r="A48" s="1"/>
      <c r="B48" s="1"/>
      <c r="C48" s="1"/>
      <c r="D48" s="1"/>
      <c r="E48" s="1"/>
      <c r="F48" s="1" t="s">
        <v>46</v>
      </c>
      <c r="G48" s="1"/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500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650</v>
      </c>
      <c r="T48" s="2">
        <f t="shared" si="9"/>
        <v>1150</v>
      </c>
    </row>
    <row r="49" spans="1:20" x14ac:dyDescent="0.3">
      <c r="A49" s="1"/>
      <c r="B49" s="1"/>
      <c r="C49" s="1"/>
      <c r="D49" s="1"/>
      <c r="E49" s="1"/>
      <c r="F49" s="1" t="s">
        <v>47</v>
      </c>
      <c r="G49" s="1"/>
      <c r="H49" s="2">
        <v>953</v>
      </c>
      <c r="I49" s="2">
        <v>953</v>
      </c>
      <c r="J49" s="2">
        <v>953</v>
      </c>
      <c r="K49" s="2">
        <v>953</v>
      </c>
      <c r="L49" s="2">
        <v>953</v>
      </c>
      <c r="M49" s="2">
        <v>953</v>
      </c>
      <c r="N49" s="2">
        <v>953</v>
      </c>
      <c r="O49" s="2">
        <v>953</v>
      </c>
      <c r="P49" s="2">
        <v>953</v>
      </c>
      <c r="Q49" s="2">
        <v>953</v>
      </c>
      <c r="R49" s="2">
        <v>953</v>
      </c>
      <c r="S49" s="2">
        <v>953</v>
      </c>
      <c r="T49" s="2">
        <f t="shared" si="9"/>
        <v>11436</v>
      </c>
    </row>
    <row r="50" spans="1:20" x14ac:dyDescent="0.3">
      <c r="A50" s="1"/>
      <c r="B50" s="1"/>
      <c r="C50" s="1"/>
      <c r="D50" s="1"/>
      <c r="E50" s="1"/>
      <c r="F50" s="1" t="s">
        <v>48</v>
      </c>
      <c r="G50" s="1"/>
      <c r="H50" s="2">
        <v>0</v>
      </c>
      <c r="I50" s="2">
        <v>0</v>
      </c>
      <c r="J50" s="2">
        <v>22</v>
      </c>
      <c r="K50" s="2">
        <v>0</v>
      </c>
      <c r="L50" s="2">
        <v>0</v>
      </c>
      <c r="M50" s="2">
        <v>22.2</v>
      </c>
      <c r="N50" s="2">
        <v>0</v>
      </c>
      <c r="O50" s="2">
        <v>0</v>
      </c>
      <c r="P50" s="2">
        <v>22.2</v>
      </c>
      <c r="Q50" s="2">
        <v>0</v>
      </c>
      <c r="R50" s="2">
        <v>0</v>
      </c>
      <c r="S50" s="2">
        <v>22.2</v>
      </c>
      <c r="T50" s="2">
        <f t="shared" si="9"/>
        <v>88.6</v>
      </c>
    </row>
    <row r="51" spans="1:20" x14ac:dyDescent="0.3">
      <c r="A51" s="1"/>
      <c r="B51" s="1"/>
      <c r="C51" s="1"/>
      <c r="D51" s="1"/>
      <c r="E51" s="1"/>
      <c r="F51" s="1" t="s">
        <v>49</v>
      </c>
      <c r="G51" s="1"/>
      <c r="H51" s="2">
        <v>0</v>
      </c>
      <c r="I51" s="2">
        <v>0</v>
      </c>
      <c r="J51" s="2">
        <v>8533</v>
      </c>
      <c r="K51" s="2">
        <v>0</v>
      </c>
      <c r="L51" s="2">
        <v>0</v>
      </c>
      <c r="M51" s="2">
        <v>8500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f t="shared" si="9"/>
        <v>17033</v>
      </c>
    </row>
    <row r="52" spans="1:20" x14ac:dyDescent="0.3">
      <c r="A52" s="1"/>
      <c r="B52" s="1"/>
      <c r="C52" s="1"/>
      <c r="D52" s="1"/>
      <c r="E52" s="1"/>
      <c r="F52" s="1" t="s">
        <v>50</v>
      </c>
      <c r="G52" s="1"/>
      <c r="H52" s="2">
        <v>7199</v>
      </c>
      <c r="I52" s="2">
        <v>2151</v>
      </c>
      <c r="J52" s="2">
        <v>2342</v>
      </c>
      <c r="K52" s="2">
        <v>2212.09</v>
      </c>
      <c r="L52" s="2">
        <v>4262.0200000000004</v>
      </c>
      <c r="M52" s="2">
        <v>1041.52</v>
      </c>
      <c r="N52" s="2">
        <v>8014.39</v>
      </c>
      <c r="O52" s="2">
        <v>711.48</v>
      </c>
      <c r="P52" s="2">
        <v>2157.4499999999998</v>
      </c>
      <c r="Q52" s="2">
        <v>3573.72</v>
      </c>
      <c r="R52" s="2">
        <v>4141.8500000000004</v>
      </c>
      <c r="S52" s="2">
        <v>3152.36</v>
      </c>
      <c r="T52" s="2">
        <f t="shared" si="9"/>
        <v>40958.879999999997</v>
      </c>
    </row>
    <row r="53" spans="1:20" x14ac:dyDescent="0.3">
      <c r="A53" s="1"/>
      <c r="B53" s="1"/>
      <c r="C53" s="1"/>
      <c r="D53" s="1"/>
      <c r="E53" s="1"/>
      <c r="F53" s="1" t="s">
        <v>51</v>
      </c>
      <c r="G53" s="1"/>
      <c r="H53" s="2">
        <v>0</v>
      </c>
      <c r="I53" s="2">
        <v>0</v>
      </c>
      <c r="J53" s="2">
        <v>0</v>
      </c>
      <c r="K53" s="2">
        <v>-354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f t="shared" si="9"/>
        <v>-354</v>
      </c>
    </row>
    <row r="54" spans="1:20" x14ac:dyDescent="0.3">
      <c r="A54" s="1"/>
      <c r="B54" s="1"/>
      <c r="C54" s="1"/>
      <c r="D54" s="1"/>
      <c r="E54" s="1"/>
      <c r="F54" s="1" t="s">
        <v>52</v>
      </c>
      <c r="G54" s="1"/>
      <c r="H54" s="2">
        <v>1661</v>
      </c>
      <c r="I54" s="2">
        <v>1661</v>
      </c>
      <c r="J54" s="2">
        <v>1661</v>
      </c>
      <c r="K54" s="2">
        <v>1661</v>
      </c>
      <c r="L54" s="2">
        <v>1661</v>
      </c>
      <c r="M54" s="2">
        <v>1661</v>
      </c>
      <c r="N54" s="2">
        <v>7700</v>
      </c>
      <c r="O54" s="2">
        <v>7700</v>
      </c>
      <c r="P54" s="2">
        <v>7700</v>
      </c>
      <c r="Q54" s="2">
        <v>7700</v>
      </c>
      <c r="R54" s="2">
        <v>7700</v>
      </c>
      <c r="S54" s="2">
        <v>7700</v>
      </c>
      <c r="T54" s="2">
        <f t="shared" si="9"/>
        <v>56166</v>
      </c>
    </row>
    <row r="55" spans="1:20" x14ac:dyDescent="0.3">
      <c r="A55" s="1"/>
      <c r="B55" s="1"/>
      <c r="C55" s="1"/>
      <c r="D55" s="1"/>
      <c r="E55" s="1"/>
      <c r="F55" s="1" t="s">
        <v>53</v>
      </c>
      <c r="G55" s="1"/>
      <c r="H55" s="2">
        <v>1647</v>
      </c>
      <c r="I55" s="2">
        <v>1391</v>
      </c>
      <c r="J55" s="2">
        <v>2127</v>
      </c>
      <c r="K55" s="2">
        <v>1500</v>
      </c>
      <c r="L55" s="2">
        <v>0</v>
      </c>
      <c r="M55" s="2">
        <v>500</v>
      </c>
      <c r="N55" s="2">
        <v>500</v>
      </c>
      <c r="O55" s="2">
        <v>500</v>
      </c>
      <c r="P55" s="2">
        <v>500</v>
      </c>
      <c r="Q55" s="2">
        <v>500</v>
      </c>
      <c r="R55" s="2">
        <v>500</v>
      </c>
      <c r="S55" s="2">
        <v>500</v>
      </c>
      <c r="T55" s="2">
        <f t="shared" si="9"/>
        <v>10165</v>
      </c>
    </row>
    <row r="56" spans="1:20" x14ac:dyDescent="0.3">
      <c r="A56" s="1"/>
      <c r="B56" s="1"/>
      <c r="C56" s="1"/>
      <c r="D56" s="1"/>
      <c r="E56" s="1"/>
      <c r="F56" s="1" t="s">
        <v>54</v>
      </c>
      <c r="G56" s="1"/>
      <c r="H56" s="2">
        <v>0</v>
      </c>
      <c r="I56" s="2">
        <v>1340</v>
      </c>
      <c r="J56" s="2">
        <v>3950</v>
      </c>
      <c r="K56" s="2">
        <v>0</v>
      </c>
      <c r="L56" s="2">
        <v>0</v>
      </c>
      <c r="M56" s="2">
        <v>1500</v>
      </c>
      <c r="N56" s="2">
        <v>45</v>
      </c>
      <c r="O56" s="2">
        <v>0</v>
      </c>
      <c r="P56" s="2">
        <v>0</v>
      </c>
      <c r="Q56" s="2">
        <v>1500</v>
      </c>
      <c r="R56" s="2">
        <v>0</v>
      </c>
      <c r="S56" s="2">
        <v>0</v>
      </c>
      <c r="T56" s="2">
        <f t="shared" si="9"/>
        <v>8335</v>
      </c>
    </row>
    <row r="57" spans="1:20" x14ac:dyDescent="0.3">
      <c r="A57" s="1"/>
      <c r="B57" s="1"/>
      <c r="C57" s="1"/>
      <c r="D57" s="1"/>
      <c r="E57" s="1"/>
      <c r="F57" s="1" t="s">
        <v>55</v>
      </c>
      <c r="G57" s="1"/>
      <c r="H57" s="2">
        <v>0</v>
      </c>
      <c r="I57" s="2">
        <v>0</v>
      </c>
      <c r="J57" s="2">
        <v>20</v>
      </c>
      <c r="K57" s="2">
        <v>0</v>
      </c>
      <c r="L57" s="2">
        <v>0</v>
      </c>
      <c r="M57" s="2">
        <v>55</v>
      </c>
      <c r="N57" s="2">
        <v>60</v>
      </c>
      <c r="O57" s="2">
        <v>0</v>
      </c>
      <c r="P57" s="2">
        <v>0</v>
      </c>
      <c r="Q57" s="2">
        <v>0</v>
      </c>
      <c r="R57" s="2">
        <v>0</v>
      </c>
      <c r="S57" s="2">
        <v>80</v>
      </c>
      <c r="T57" s="2">
        <f t="shared" si="9"/>
        <v>215</v>
      </c>
    </row>
    <row r="58" spans="1:20" x14ac:dyDescent="0.3">
      <c r="A58" s="1"/>
      <c r="B58" s="1"/>
      <c r="C58" s="1"/>
      <c r="D58" s="1"/>
      <c r="E58" s="1"/>
      <c r="F58" s="1" t="s">
        <v>56</v>
      </c>
      <c r="G58" s="1"/>
      <c r="H58" s="2">
        <v>103</v>
      </c>
      <c r="I58" s="2">
        <v>85</v>
      </c>
      <c r="J58" s="2">
        <v>95</v>
      </c>
      <c r="K58" s="2">
        <v>125</v>
      </c>
      <c r="L58" s="2">
        <v>125</v>
      </c>
      <c r="M58" s="2">
        <v>125</v>
      </c>
      <c r="N58" s="2">
        <v>125</v>
      </c>
      <c r="O58" s="2">
        <v>125</v>
      </c>
      <c r="P58" s="2">
        <v>125</v>
      </c>
      <c r="Q58" s="2">
        <v>125</v>
      </c>
      <c r="R58" s="2">
        <v>125</v>
      </c>
      <c r="S58" s="2">
        <v>125</v>
      </c>
      <c r="T58" s="2">
        <f t="shared" si="9"/>
        <v>1408</v>
      </c>
    </row>
    <row r="59" spans="1:20" x14ac:dyDescent="0.3">
      <c r="A59" s="1"/>
      <c r="B59" s="1"/>
      <c r="C59" s="1"/>
      <c r="D59" s="1"/>
      <c r="E59" s="1"/>
      <c r="F59" s="1" t="s">
        <v>57</v>
      </c>
      <c r="G59" s="1"/>
      <c r="H59" s="2">
        <v>7</v>
      </c>
      <c r="I59" s="2">
        <v>0</v>
      </c>
      <c r="J59" s="2">
        <v>14</v>
      </c>
      <c r="K59" s="2">
        <v>30</v>
      </c>
      <c r="L59" s="2">
        <v>30</v>
      </c>
      <c r="M59" s="2">
        <v>30</v>
      </c>
      <c r="N59" s="2">
        <v>30</v>
      </c>
      <c r="O59" s="2">
        <v>30</v>
      </c>
      <c r="P59" s="2">
        <v>30</v>
      </c>
      <c r="Q59" s="2">
        <v>30</v>
      </c>
      <c r="R59" s="2">
        <v>30</v>
      </c>
      <c r="S59" s="2">
        <v>30</v>
      </c>
      <c r="T59" s="2">
        <f t="shared" si="9"/>
        <v>291</v>
      </c>
    </row>
    <row r="60" spans="1:20" x14ac:dyDescent="0.3">
      <c r="A60" s="1"/>
      <c r="B60" s="1"/>
      <c r="C60" s="1"/>
      <c r="D60" s="1"/>
      <c r="E60" s="1"/>
      <c r="F60" s="1" t="s">
        <v>58</v>
      </c>
      <c r="G60" s="1"/>
      <c r="H60" s="2">
        <v>14</v>
      </c>
      <c r="I60" s="2">
        <v>12</v>
      </c>
      <c r="J60" s="2">
        <v>8</v>
      </c>
      <c r="K60" s="2">
        <v>25</v>
      </c>
      <c r="L60" s="2">
        <v>25</v>
      </c>
      <c r="M60" s="2">
        <v>25</v>
      </c>
      <c r="N60" s="2">
        <v>25</v>
      </c>
      <c r="O60" s="2">
        <v>25</v>
      </c>
      <c r="P60" s="2">
        <v>25</v>
      </c>
      <c r="Q60" s="2">
        <v>25</v>
      </c>
      <c r="R60" s="2">
        <v>25</v>
      </c>
      <c r="S60" s="2">
        <v>25</v>
      </c>
      <c r="T60" s="2">
        <f t="shared" si="9"/>
        <v>259</v>
      </c>
    </row>
    <row r="61" spans="1:20" x14ac:dyDescent="0.3">
      <c r="A61" s="1"/>
      <c r="B61" s="1"/>
      <c r="C61" s="1"/>
      <c r="D61" s="1"/>
      <c r="E61" s="1"/>
      <c r="F61" s="1" t="s">
        <v>59</v>
      </c>
      <c r="G61" s="1"/>
      <c r="H61" s="2">
        <v>29</v>
      </c>
      <c r="I61" s="2">
        <v>26</v>
      </c>
      <c r="J61" s="2">
        <v>26</v>
      </c>
      <c r="K61" s="2">
        <v>35</v>
      </c>
      <c r="L61" s="2">
        <v>35</v>
      </c>
      <c r="M61" s="2">
        <v>35</v>
      </c>
      <c r="N61" s="2">
        <v>35</v>
      </c>
      <c r="O61" s="2">
        <v>35</v>
      </c>
      <c r="P61" s="2">
        <v>35</v>
      </c>
      <c r="Q61" s="2">
        <v>35</v>
      </c>
      <c r="R61" s="2">
        <v>35</v>
      </c>
      <c r="S61" s="2">
        <v>35</v>
      </c>
      <c r="T61" s="2">
        <f t="shared" si="9"/>
        <v>396</v>
      </c>
    </row>
    <row r="62" spans="1:20" x14ac:dyDescent="0.3">
      <c r="A62" s="1"/>
      <c r="B62" s="1"/>
      <c r="C62" s="1"/>
      <c r="D62" s="1"/>
      <c r="E62" s="1"/>
      <c r="F62" s="1" t="s">
        <v>60</v>
      </c>
      <c r="G62" s="1"/>
      <c r="H62" s="2">
        <v>99</v>
      </c>
      <c r="I62" s="2">
        <v>48</v>
      </c>
      <c r="J62" s="2">
        <v>75</v>
      </c>
      <c r="K62" s="2">
        <v>75</v>
      </c>
      <c r="L62" s="2">
        <v>75</v>
      </c>
      <c r="M62" s="2">
        <v>75</v>
      </c>
      <c r="N62" s="2">
        <v>75</v>
      </c>
      <c r="O62" s="2">
        <v>75</v>
      </c>
      <c r="P62" s="2">
        <v>75</v>
      </c>
      <c r="Q62" s="2">
        <v>75</v>
      </c>
      <c r="R62" s="2">
        <v>75</v>
      </c>
      <c r="S62" s="2">
        <v>75</v>
      </c>
      <c r="T62" s="2">
        <f t="shared" si="9"/>
        <v>897</v>
      </c>
    </row>
    <row r="63" spans="1:20" x14ac:dyDescent="0.3">
      <c r="A63" s="1"/>
      <c r="B63" s="1"/>
      <c r="C63" s="1"/>
      <c r="D63" s="1"/>
      <c r="E63" s="1"/>
      <c r="F63" s="1" t="s">
        <v>61</v>
      </c>
      <c r="G63" s="1"/>
      <c r="H63" s="2">
        <v>696</v>
      </c>
      <c r="I63" s="2">
        <v>0</v>
      </c>
      <c r="J63" s="2">
        <v>446</v>
      </c>
      <c r="K63" s="2">
        <v>550</v>
      </c>
      <c r="L63" s="2">
        <v>550</v>
      </c>
      <c r="M63" s="2">
        <v>550</v>
      </c>
      <c r="N63" s="2">
        <v>500</v>
      </c>
      <c r="O63" s="2">
        <v>500</v>
      </c>
      <c r="P63" s="2">
        <v>500</v>
      </c>
      <c r="Q63" s="2">
        <v>500</v>
      </c>
      <c r="R63" s="2">
        <v>500</v>
      </c>
      <c r="S63" s="2">
        <v>500</v>
      </c>
      <c r="T63" s="2">
        <f t="shared" si="9"/>
        <v>5792</v>
      </c>
    </row>
    <row r="64" spans="1:20" x14ac:dyDescent="0.3">
      <c r="A64" s="1"/>
      <c r="B64" s="1"/>
      <c r="C64" s="1"/>
      <c r="D64" s="1"/>
      <c r="E64" s="1"/>
      <c r="F64" s="1" t="s">
        <v>62</v>
      </c>
      <c r="G64" s="1"/>
      <c r="H64" s="2">
        <v>96.65</v>
      </c>
      <c r="I64" s="2">
        <v>0</v>
      </c>
      <c r="J64" s="2">
        <v>0</v>
      </c>
      <c r="K64" s="2">
        <v>96.65</v>
      </c>
      <c r="L64" s="2">
        <v>0</v>
      </c>
      <c r="M64" s="2">
        <v>0</v>
      </c>
      <c r="N64" s="2">
        <v>0</v>
      </c>
      <c r="O64" s="2">
        <v>14.95</v>
      </c>
      <c r="P64" s="2">
        <v>0</v>
      </c>
      <c r="Q64" s="2">
        <v>0</v>
      </c>
      <c r="R64" s="2">
        <v>0</v>
      </c>
      <c r="S64" s="2">
        <v>200.24</v>
      </c>
      <c r="T64" s="2">
        <f t="shared" si="9"/>
        <v>408.49</v>
      </c>
    </row>
    <row r="65" spans="1:20" ht="15" thickBot="1" x14ac:dyDescent="0.35">
      <c r="A65" s="1"/>
      <c r="B65" s="1"/>
      <c r="C65" s="1"/>
      <c r="D65" s="1"/>
      <c r="E65" s="1"/>
      <c r="F65" s="1" t="s">
        <v>63</v>
      </c>
      <c r="G65" s="1"/>
      <c r="H65" s="3">
        <v>0</v>
      </c>
      <c r="I65" s="3">
        <v>0</v>
      </c>
      <c r="J65" s="3">
        <v>0</v>
      </c>
      <c r="K65" s="3">
        <v>13.55</v>
      </c>
      <c r="L65" s="3">
        <v>0</v>
      </c>
      <c r="M65" s="3">
        <v>220</v>
      </c>
      <c r="N65" s="3">
        <v>0</v>
      </c>
      <c r="O65" s="3">
        <v>0</v>
      </c>
      <c r="P65" s="3">
        <v>0</v>
      </c>
      <c r="Q65" s="3">
        <v>120</v>
      </c>
      <c r="R65" s="3">
        <v>0</v>
      </c>
      <c r="S65" s="3">
        <v>0</v>
      </c>
      <c r="T65" s="3">
        <f t="shared" si="9"/>
        <v>353.55</v>
      </c>
    </row>
    <row r="66" spans="1:20" x14ac:dyDescent="0.3">
      <c r="A66" s="1"/>
      <c r="B66" s="1"/>
      <c r="C66" s="1"/>
      <c r="D66" s="1"/>
      <c r="E66" s="1" t="s">
        <v>64</v>
      </c>
      <c r="F66" s="1"/>
      <c r="G66" s="1"/>
      <c r="H66" s="2">
        <f t="shared" ref="H66:S66" si="11">ROUND(H34+SUM(H38:H65),5)</f>
        <v>26140.41</v>
      </c>
      <c r="I66" s="2">
        <f t="shared" si="11"/>
        <v>19164.759999999998</v>
      </c>
      <c r="J66" s="2">
        <f t="shared" si="11"/>
        <v>31740.76</v>
      </c>
      <c r="K66" s="2">
        <f t="shared" si="11"/>
        <v>22939.29</v>
      </c>
      <c r="L66" s="2">
        <f t="shared" si="11"/>
        <v>18665.400000000001</v>
      </c>
      <c r="M66" s="2">
        <f t="shared" si="11"/>
        <v>27936.84</v>
      </c>
      <c r="N66" s="2">
        <f t="shared" si="11"/>
        <v>29463.31</v>
      </c>
      <c r="O66" s="2">
        <f t="shared" si="11"/>
        <v>21673.43</v>
      </c>
      <c r="P66" s="2">
        <f t="shared" si="11"/>
        <v>23171.85</v>
      </c>
      <c r="Q66" s="2">
        <f t="shared" si="11"/>
        <v>26130.720000000001</v>
      </c>
      <c r="R66" s="2">
        <f t="shared" si="11"/>
        <v>25408.85</v>
      </c>
      <c r="S66" s="2">
        <f t="shared" si="11"/>
        <v>30089.8</v>
      </c>
      <c r="T66" s="2">
        <f t="shared" si="9"/>
        <v>302525.42</v>
      </c>
    </row>
    <row r="67" spans="1:20" x14ac:dyDescent="0.3">
      <c r="A67" s="1"/>
      <c r="B67" s="1"/>
      <c r="C67" s="1"/>
      <c r="D67" s="1"/>
      <c r="E67" s="1" t="s">
        <v>65</v>
      </c>
      <c r="F67" s="1"/>
      <c r="G67" s="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x14ac:dyDescent="0.3">
      <c r="A68" s="1"/>
      <c r="B68" s="1"/>
      <c r="C68" s="1"/>
      <c r="D68" s="1"/>
      <c r="E68" s="1"/>
      <c r="F68" s="1" t="s">
        <v>66</v>
      </c>
      <c r="G68" s="1"/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98</v>
      </c>
      <c r="Q68" s="2">
        <v>0</v>
      </c>
      <c r="R68" s="2">
        <v>0</v>
      </c>
      <c r="S68" s="2">
        <v>250</v>
      </c>
      <c r="T68" s="2">
        <f t="shared" ref="T68:T75" si="12">ROUND(SUM(H68:S68),5)</f>
        <v>348</v>
      </c>
    </row>
    <row r="69" spans="1:20" x14ac:dyDescent="0.3">
      <c r="A69" s="1"/>
      <c r="B69" s="1"/>
      <c r="C69" s="1"/>
      <c r="D69" s="1"/>
      <c r="E69" s="1"/>
      <c r="F69" s="1" t="s">
        <v>67</v>
      </c>
      <c r="G69" s="1"/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45.6</v>
      </c>
      <c r="S69" s="2">
        <v>0</v>
      </c>
      <c r="T69" s="2">
        <f t="shared" si="12"/>
        <v>45.6</v>
      </c>
    </row>
    <row r="70" spans="1:20" x14ac:dyDescent="0.3">
      <c r="A70" s="1"/>
      <c r="B70" s="1"/>
      <c r="C70" s="1"/>
      <c r="D70" s="1"/>
      <c r="E70" s="1"/>
      <c r="F70" s="1" t="s">
        <v>68</v>
      </c>
      <c r="G70" s="1"/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25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f t="shared" si="12"/>
        <v>25</v>
      </c>
    </row>
    <row r="71" spans="1:20" x14ac:dyDescent="0.3">
      <c r="A71" s="1"/>
      <c r="B71" s="1"/>
      <c r="C71" s="1"/>
      <c r="D71" s="1"/>
      <c r="E71" s="1"/>
      <c r="F71" s="1" t="s">
        <v>69</v>
      </c>
      <c r="G71" s="1"/>
      <c r="H71" s="2">
        <v>27.11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f t="shared" si="12"/>
        <v>27.11</v>
      </c>
    </row>
    <row r="72" spans="1:20" x14ac:dyDescent="0.3">
      <c r="A72" s="1"/>
      <c r="B72" s="1"/>
      <c r="C72" s="1"/>
      <c r="D72" s="1"/>
      <c r="E72" s="1"/>
      <c r="F72" s="1" t="s">
        <v>70</v>
      </c>
      <c r="G72" s="1"/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300</v>
      </c>
      <c r="N72" s="2">
        <v>250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f t="shared" si="12"/>
        <v>550</v>
      </c>
    </row>
    <row r="73" spans="1:20" x14ac:dyDescent="0.3">
      <c r="A73" s="1"/>
      <c r="B73" s="1"/>
      <c r="C73" s="1"/>
      <c r="D73" s="1"/>
      <c r="E73" s="1"/>
      <c r="F73" s="1" t="s">
        <v>71</v>
      </c>
      <c r="G73" s="1"/>
      <c r="H73" s="2">
        <v>300</v>
      </c>
      <c r="I73" s="2">
        <v>0</v>
      </c>
      <c r="J73" s="2">
        <v>150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f t="shared" si="12"/>
        <v>450</v>
      </c>
    </row>
    <row r="74" spans="1:20" ht="15" thickBot="1" x14ac:dyDescent="0.35">
      <c r="A74" s="1"/>
      <c r="B74" s="1"/>
      <c r="C74" s="1"/>
      <c r="D74" s="1"/>
      <c r="E74" s="1"/>
      <c r="F74" s="1" t="s">
        <v>72</v>
      </c>
      <c r="G74" s="1"/>
      <c r="H74" s="3">
        <v>333</v>
      </c>
      <c r="I74" s="3">
        <v>0</v>
      </c>
      <c r="J74" s="3">
        <v>0</v>
      </c>
      <c r="K74" s="3">
        <v>0</v>
      </c>
      <c r="L74" s="3">
        <v>0</v>
      </c>
      <c r="M74" s="3">
        <v>175</v>
      </c>
      <c r="N74" s="3">
        <v>2000</v>
      </c>
      <c r="O74" s="3">
        <v>0</v>
      </c>
      <c r="P74" s="3">
        <v>0</v>
      </c>
      <c r="Q74" s="3">
        <v>398</v>
      </c>
      <c r="R74" s="3">
        <v>0</v>
      </c>
      <c r="S74" s="3">
        <v>0</v>
      </c>
      <c r="T74" s="3">
        <f t="shared" si="12"/>
        <v>2906</v>
      </c>
    </row>
    <row r="75" spans="1:20" x14ac:dyDescent="0.3">
      <c r="A75" s="1"/>
      <c r="B75" s="1"/>
      <c r="C75" s="1"/>
      <c r="D75" s="1"/>
      <c r="E75" s="1" t="s">
        <v>73</v>
      </c>
      <c r="F75" s="1"/>
      <c r="G75" s="1"/>
      <c r="H75" s="2">
        <f t="shared" ref="H75:S75" si="13">ROUND(SUM(H67:H74),5)</f>
        <v>660.11</v>
      </c>
      <c r="I75" s="2">
        <f t="shared" si="13"/>
        <v>0</v>
      </c>
      <c r="J75" s="2">
        <f t="shared" si="13"/>
        <v>150</v>
      </c>
      <c r="K75" s="2">
        <f t="shared" si="13"/>
        <v>0</v>
      </c>
      <c r="L75" s="2">
        <f t="shared" si="13"/>
        <v>0</v>
      </c>
      <c r="M75" s="2">
        <f t="shared" si="13"/>
        <v>500</v>
      </c>
      <c r="N75" s="2">
        <f t="shared" si="13"/>
        <v>2250</v>
      </c>
      <c r="O75" s="2">
        <f t="shared" si="13"/>
        <v>0</v>
      </c>
      <c r="P75" s="2">
        <f t="shared" si="13"/>
        <v>98</v>
      </c>
      <c r="Q75" s="2">
        <f t="shared" si="13"/>
        <v>398</v>
      </c>
      <c r="R75" s="2">
        <f t="shared" si="13"/>
        <v>45.6</v>
      </c>
      <c r="S75" s="2">
        <f t="shared" si="13"/>
        <v>250</v>
      </c>
      <c r="T75" s="2">
        <f t="shared" si="12"/>
        <v>4351.71</v>
      </c>
    </row>
    <row r="76" spans="1:20" x14ac:dyDescent="0.3">
      <c r="A76" s="1"/>
      <c r="B76" s="1"/>
      <c r="C76" s="1"/>
      <c r="D76" s="1"/>
      <c r="E76" s="1" t="s">
        <v>74</v>
      </c>
      <c r="F76" s="1"/>
      <c r="G76" s="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x14ac:dyDescent="0.3">
      <c r="A77" s="1"/>
      <c r="B77" s="1"/>
      <c r="C77" s="1"/>
      <c r="D77" s="1"/>
      <c r="E77" s="1"/>
      <c r="F77" s="1" t="s">
        <v>75</v>
      </c>
      <c r="G77" s="1"/>
      <c r="H77" s="2"/>
      <c r="I77" s="2">
        <v>0</v>
      </c>
      <c r="J77" s="2">
        <v>3000</v>
      </c>
      <c r="K77" s="2">
        <v>0</v>
      </c>
      <c r="L77" s="2">
        <v>0</v>
      </c>
      <c r="M77" s="2">
        <v>0</v>
      </c>
      <c r="N77" s="2">
        <v>2333</v>
      </c>
      <c r="O77" s="2">
        <v>4666</v>
      </c>
      <c r="P77" s="2">
        <v>4666</v>
      </c>
      <c r="Q77" s="2">
        <v>3499.5</v>
      </c>
      <c r="R77" s="2">
        <v>0</v>
      </c>
      <c r="S77" s="2">
        <v>0</v>
      </c>
      <c r="T77" s="2">
        <f>ROUND(SUM(H77:S77),5)</f>
        <v>18164.5</v>
      </c>
    </row>
    <row r="78" spans="1:20" x14ac:dyDescent="0.3">
      <c r="A78" s="1"/>
      <c r="B78" s="1"/>
      <c r="C78" s="1"/>
      <c r="D78" s="1"/>
      <c r="E78" s="1"/>
      <c r="F78" s="1" t="s">
        <v>76</v>
      </c>
      <c r="G78" s="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5" thickBot="1" x14ac:dyDescent="0.35">
      <c r="A79" s="1"/>
      <c r="B79" s="1"/>
      <c r="C79" s="1"/>
      <c r="D79" s="1"/>
      <c r="E79" s="1"/>
      <c r="F79" s="1"/>
      <c r="G79" s="1" t="s">
        <v>77</v>
      </c>
      <c r="H79" s="3">
        <v>3261</v>
      </c>
      <c r="I79" s="3">
        <v>1631</v>
      </c>
      <c r="J79" s="3">
        <v>0</v>
      </c>
      <c r="K79" s="3">
        <v>3000</v>
      </c>
      <c r="L79" s="3">
        <v>5000</v>
      </c>
      <c r="M79" s="3">
        <v>5000</v>
      </c>
      <c r="N79" s="3">
        <v>5000</v>
      </c>
      <c r="O79" s="3">
        <v>5000</v>
      </c>
      <c r="P79" s="3">
        <v>5000</v>
      </c>
      <c r="Q79" s="3">
        <v>5000</v>
      </c>
      <c r="R79" s="3">
        <v>5000</v>
      </c>
      <c r="S79" s="3">
        <v>5000</v>
      </c>
      <c r="T79" s="3">
        <f>ROUND(SUM(H79:S79),5)</f>
        <v>47892</v>
      </c>
    </row>
    <row r="80" spans="1:20" x14ac:dyDescent="0.3">
      <c r="A80" s="1"/>
      <c r="B80" s="1"/>
      <c r="C80" s="1"/>
      <c r="D80" s="1"/>
      <c r="E80" s="1"/>
      <c r="F80" s="1" t="s">
        <v>78</v>
      </c>
      <c r="G80" s="1"/>
      <c r="H80" s="2">
        <f t="shared" ref="H80:S80" si="14">ROUND(SUM(H78:H79),5)</f>
        <v>3261</v>
      </c>
      <c r="I80" s="2">
        <f t="shared" si="14"/>
        <v>1631</v>
      </c>
      <c r="J80" s="2">
        <f t="shared" si="14"/>
        <v>0</v>
      </c>
      <c r="K80" s="2">
        <f t="shared" si="14"/>
        <v>3000</v>
      </c>
      <c r="L80" s="2">
        <f t="shared" si="14"/>
        <v>5000</v>
      </c>
      <c r="M80" s="2">
        <f t="shared" si="14"/>
        <v>5000</v>
      </c>
      <c r="N80" s="2">
        <f t="shared" si="14"/>
        <v>5000</v>
      </c>
      <c r="O80" s="2">
        <f t="shared" si="14"/>
        <v>5000</v>
      </c>
      <c r="P80" s="2">
        <f t="shared" si="14"/>
        <v>5000</v>
      </c>
      <c r="Q80" s="2">
        <f t="shared" si="14"/>
        <v>5000</v>
      </c>
      <c r="R80" s="2">
        <f t="shared" si="14"/>
        <v>5000</v>
      </c>
      <c r="S80" s="2">
        <f t="shared" si="14"/>
        <v>5000</v>
      </c>
      <c r="T80" s="2">
        <f>ROUND(SUM(H80:S80),5)</f>
        <v>47892</v>
      </c>
    </row>
    <row r="81" spans="1:20" x14ac:dyDescent="0.3">
      <c r="A81" s="1"/>
      <c r="B81" s="1"/>
      <c r="C81" s="1"/>
      <c r="D81" s="1"/>
      <c r="E81" s="1"/>
      <c r="F81" s="1" t="s">
        <v>79</v>
      </c>
      <c r="G81" s="1"/>
      <c r="H81" s="2">
        <v>0</v>
      </c>
      <c r="I81" s="2">
        <v>0</v>
      </c>
      <c r="J81" s="2">
        <v>0</v>
      </c>
      <c r="K81" s="2">
        <v>439.7</v>
      </c>
      <c r="L81" s="2">
        <v>659.54</v>
      </c>
      <c r="M81" s="2">
        <v>257.27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f>ROUND(SUM(H81:S81),5)</f>
        <v>1356.51</v>
      </c>
    </row>
    <row r="82" spans="1:20" x14ac:dyDescent="0.3">
      <c r="A82" s="1"/>
      <c r="B82" s="1"/>
      <c r="C82" s="1"/>
      <c r="D82" s="1"/>
      <c r="E82" s="1"/>
      <c r="F82" s="1" t="s">
        <v>80</v>
      </c>
      <c r="G82" s="1"/>
      <c r="H82" s="2">
        <v>252</v>
      </c>
      <c r="I82" s="2">
        <v>115</v>
      </c>
      <c r="J82" s="2">
        <v>0</v>
      </c>
      <c r="K82" s="2">
        <v>0</v>
      </c>
      <c r="L82" s="2">
        <v>400</v>
      </c>
      <c r="M82" s="2">
        <v>400</v>
      </c>
      <c r="N82" s="2">
        <v>400</v>
      </c>
      <c r="O82" s="2">
        <v>400</v>
      </c>
      <c r="P82" s="2">
        <v>400</v>
      </c>
      <c r="Q82" s="2">
        <v>400</v>
      </c>
      <c r="R82" s="2">
        <v>400</v>
      </c>
      <c r="S82" s="2">
        <v>400</v>
      </c>
      <c r="T82" s="2">
        <f>ROUND(SUM(H82:S82),5)</f>
        <v>3567</v>
      </c>
    </row>
    <row r="83" spans="1:20" x14ac:dyDescent="0.3">
      <c r="A83" s="1"/>
      <c r="B83" s="1"/>
      <c r="C83" s="1"/>
      <c r="D83" s="1"/>
      <c r="E83" s="1"/>
      <c r="F83" s="1" t="s">
        <v>81</v>
      </c>
      <c r="G83" s="1"/>
      <c r="H83" s="2">
        <v>0</v>
      </c>
      <c r="I83" s="2">
        <v>0</v>
      </c>
      <c r="J83" s="2">
        <v>0</v>
      </c>
      <c r="K83" s="2">
        <v>0</v>
      </c>
      <c r="L83" s="2">
        <v>125</v>
      </c>
      <c r="M83" s="2">
        <v>125</v>
      </c>
      <c r="N83" s="2">
        <v>125</v>
      </c>
      <c r="O83" s="2">
        <v>125</v>
      </c>
      <c r="P83" s="2">
        <v>125</v>
      </c>
      <c r="Q83" s="2">
        <v>125</v>
      </c>
      <c r="R83" s="2">
        <v>125</v>
      </c>
      <c r="S83" s="2">
        <v>125</v>
      </c>
      <c r="T83" s="2">
        <f>ROUND(SUM(H83:S83),5)</f>
        <v>1000</v>
      </c>
    </row>
    <row r="84" spans="1:20" x14ac:dyDescent="0.3">
      <c r="A84" s="1"/>
      <c r="B84" s="1"/>
      <c r="C84" s="1"/>
      <c r="D84" s="1"/>
      <c r="E84" s="1"/>
      <c r="F84" s="1" t="s">
        <v>82</v>
      </c>
      <c r="G84" s="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5" thickBot="1" x14ac:dyDescent="0.35">
      <c r="A85" s="1"/>
      <c r="B85" s="1"/>
      <c r="C85" s="1"/>
      <c r="D85" s="1"/>
      <c r="E85" s="1"/>
      <c r="F85" s="1"/>
      <c r="G85" s="1" t="s">
        <v>83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25</v>
      </c>
      <c r="N85" s="3">
        <v>0</v>
      </c>
      <c r="O85" s="3">
        <v>28500</v>
      </c>
      <c r="P85" s="3">
        <v>0</v>
      </c>
      <c r="Q85" s="3">
        <v>0</v>
      </c>
      <c r="R85" s="3">
        <v>0</v>
      </c>
      <c r="S85" s="3">
        <v>0</v>
      </c>
      <c r="T85" s="3">
        <f>ROUND(SUM(H85:S85),5)</f>
        <v>28525</v>
      </c>
    </row>
    <row r="86" spans="1:20" x14ac:dyDescent="0.3">
      <c r="A86" s="1"/>
      <c r="B86" s="1"/>
      <c r="C86" s="1"/>
      <c r="D86" s="1"/>
      <c r="E86" s="1"/>
      <c r="F86" s="1" t="s">
        <v>84</v>
      </c>
      <c r="G86" s="1"/>
      <c r="H86" s="2">
        <f t="shared" ref="H86:S86" si="15">ROUND(SUM(H84:H85),5)</f>
        <v>0</v>
      </c>
      <c r="I86" s="2">
        <f t="shared" si="15"/>
        <v>0</v>
      </c>
      <c r="J86" s="2">
        <f t="shared" si="15"/>
        <v>0</v>
      </c>
      <c r="K86" s="2">
        <f t="shared" si="15"/>
        <v>0</v>
      </c>
      <c r="L86" s="2">
        <f t="shared" si="15"/>
        <v>0</v>
      </c>
      <c r="M86" s="2">
        <f t="shared" si="15"/>
        <v>25</v>
      </c>
      <c r="N86" s="2">
        <f t="shared" si="15"/>
        <v>0</v>
      </c>
      <c r="O86" s="2">
        <f t="shared" si="15"/>
        <v>28500</v>
      </c>
      <c r="P86" s="2">
        <f t="shared" si="15"/>
        <v>0</v>
      </c>
      <c r="Q86" s="2">
        <f t="shared" si="15"/>
        <v>0</v>
      </c>
      <c r="R86" s="2">
        <f t="shared" si="15"/>
        <v>0</v>
      </c>
      <c r="S86" s="2">
        <f t="shared" si="15"/>
        <v>0</v>
      </c>
      <c r="T86" s="2">
        <f>ROUND(SUM(H86:S86),5)</f>
        <v>28525</v>
      </c>
    </row>
    <row r="87" spans="1:20" x14ac:dyDescent="0.3">
      <c r="A87" s="1"/>
      <c r="B87" s="1"/>
      <c r="C87" s="1"/>
      <c r="D87" s="1"/>
      <c r="E87" s="1"/>
      <c r="F87" s="1" t="s">
        <v>85</v>
      </c>
      <c r="G87" s="1"/>
      <c r="H87" s="2">
        <v>30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f>ROUND(SUM(H87:S87),5)</f>
        <v>30</v>
      </c>
    </row>
    <row r="88" spans="1:20" ht="15" thickBot="1" x14ac:dyDescent="0.35">
      <c r="A88" s="1"/>
      <c r="B88" s="1"/>
      <c r="C88" s="1"/>
      <c r="D88" s="1"/>
      <c r="E88" s="1"/>
      <c r="F88" s="1" t="s">
        <v>86</v>
      </c>
      <c r="G88" s="1"/>
      <c r="H88" s="3">
        <v>0</v>
      </c>
      <c r="I88" s="3">
        <v>0</v>
      </c>
      <c r="J88" s="3">
        <v>0</v>
      </c>
      <c r="K88" s="3">
        <v>48.07</v>
      </c>
      <c r="L88" s="3">
        <v>0</v>
      </c>
      <c r="M88" s="3">
        <v>0</v>
      </c>
      <c r="N88" s="3">
        <v>0</v>
      </c>
      <c r="O88" s="3"/>
      <c r="P88" s="3">
        <v>0</v>
      </c>
      <c r="Q88" s="3">
        <v>10000</v>
      </c>
      <c r="R88" s="3">
        <v>0</v>
      </c>
      <c r="S88" s="3">
        <v>0</v>
      </c>
      <c r="T88" s="3">
        <f>ROUND(SUM(H88:S88),5)</f>
        <v>10048.07</v>
      </c>
    </row>
    <row r="89" spans="1:20" x14ac:dyDescent="0.3">
      <c r="A89" s="1"/>
      <c r="B89" s="1"/>
      <c r="C89" s="1"/>
      <c r="D89" s="1"/>
      <c r="E89" s="1" t="s">
        <v>87</v>
      </c>
      <c r="F89" s="1"/>
      <c r="G89" s="1"/>
      <c r="H89" s="2">
        <f t="shared" ref="H89:S89" si="16">ROUND(SUM(H76:H77)+SUM(H80:H83)+SUM(H86:H88),5)</f>
        <v>3543</v>
      </c>
      <c r="I89" s="2">
        <f t="shared" si="16"/>
        <v>1746</v>
      </c>
      <c r="J89" s="2">
        <f t="shared" si="16"/>
        <v>3000</v>
      </c>
      <c r="K89" s="2">
        <f t="shared" si="16"/>
        <v>3487.77</v>
      </c>
      <c r="L89" s="2">
        <f t="shared" si="16"/>
        <v>6184.54</v>
      </c>
      <c r="M89" s="2">
        <f t="shared" si="16"/>
        <v>5807.27</v>
      </c>
      <c r="N89" s="2">
        <f t="shared" si="16"/>
        <v>7858</v>
      </c>
      <c r="O89" s="2">
        <f t="shared" si="16"/>
        <v>38691</v>
      </c>
      <c r="P89" s="2">
        <f t="shared" si="16"/>
        <v>10191</v>
      </c>
      <c r="Q89" s="2">
        <f t="shared" si="16"/>
        <v>19024.5</v>
      </c>
      <c r="R89" s="2">
        <f t="shared" si="16"/>
        <v>5525</v>
      </c>
      <c r="S89" s="2">
        <f t="shared" si="16"/>
        <v>5525</v>
      </c>
      <c r="T89" s="2">
        <f>ROUND(SUM(H89:S89),5)</f>
        <v>110583.08</v>
      </c>
    </row>
    <row r="90" spans="1:20" x14ac:dyDescent="0.3">
      <c r="A90" s="1"/>
      <c r="B90" s="1"/>
      <c r="C90" s="1"/>
      <c r="D90" s="1"/>
      <c r="E90" s="1" t="s">
        <v>88</v>
      </c>
      <c r="F90" s="1"/>
      <c r="G90" s="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x14ac:dyDescent="0.3">
      <c r="A91" s="1"/>
      <c r="B91" s="1"/>
      <c r="C91" s="1"/>
      <c r="D91" s="1"/>
      <c r="E91" s="1"/>
      <c r="F91" s="1" t="s">
        <v>89</v>
      </c>
      <c r="G91" s="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x14ac:dyDescent="0.3">
      <c r="A92" s="1"/>
      <c r="B92" s="1"/>
      <c r="C92" s="1"/>
      <c r="D92" s="1"/>
      <c r="E92" s="1"/>
      <c r="F92" s="1"/>
      <c r="G92" s="1" t="s">
        <v>90</v>
      </c>
      <c r="H92" s="2">
        <v>0</v>
      </c>
      <c r="I92" s="2">
        <v>0</v>
      </c>
      <c r="J92" s="2">
        <v>0</v>
      </c>
      <c r="K92" s="2">
        <v>0</v>
      </c>
      <c r="L92" s="2">
        <v>4000</v>
      </c>
      <c r="M92" s="2">
        <v>4000</v>
      </c>
      <c r="N92" s="2">
        <v>4000</v>
      </c>
      <c r="O92" s="2">
        <v>4000</v>
      </c>
      <c r="P92" s="2">
        <v>4000</v>
      </c>
      <c r="Q92" s="2">
        <v>4000</v>
      </c>
      <c r="R92" s="2">
        <v>4000</v>
      </c>
      <c r="S92" s="2">
        <v>4000</v>
      </c>
      <c r="T92" s="2">
        <f t="shared" ref="T92:T128" si="17">ROUND(SUM(H92:S92),5)</f>
        <v>32000</v>
      </c>
    </row>
    <row r="93" spans="1:20" x14ac:dyDescent="0.3">
      <c r="A93" s="1"/>
      <c r="B93" s="1"/>
      <c r="C93" s="1"/>
      <c r="D93" s="1"/>
      <c r="E93" s="1"/>
      <c r="F93" s="1"/>
      <c r="G93" s="1" t="s">
        <v>91</v>
      </c>
      <c r="H93" s="2">
        <v>1682</v>
      </c>
      <c r="I93" s="2">
        <v>1647</v>
      </c>
      <c r="J93" s="2">
        <v>2184</v>
      </c>
      <c r="K93" s="2">
        <v>2000</v>
      </c>
      <c r="L93" s="2">
        <v>2000</v>
      </c>
      <c r="M93" s="2">
        <v>2000</v>
      </c>
      <c r="N93" s="2">
        <v>2000</v>
      </c>
      <c r="O93" s="2">
        <v>2000</v>
      </c>
      <c r="P93" s="2">
        <v>2000</v>
      </c>
      <c r="Q93" s="2">
        <v>2000</v>
      </c>
      <c r="R93" s="2">
        <v>2000</v>
      </c>
      <c r="S93" s="2">
        <v>2000</v>
      </c>
      <c r="T93" s="2">
        <f t="shared" si="17"/>
        <v>23513</v>
      </c>
    </row>
    <row r="94" spans="1:20" x14ac:dyDescent="0.3">
      <c r="A94" s="1"/>
      <c r="B94" s="1"/>
      <c r="C94" s="1"/>
      <c r="D94" s="1"/>
      <c r="E94" s="1"/>
      <c r="F94" s="1"/>
      <c r="G94" s="1" t="s">
        <v>92</v>
      </c>
      <c r="H94" s="2">
        <v>20381</v>
      </c>
      <c r="I94" s="2">
        <v>13695</v>
      </c>
      <c r="J94" s="2">
        <v>13362</v>
      </c>
      <c r="K94" s="2">
        <v>18000</v>
      </c>
      <c r="L94" s="2">
        <v>13500</v>
      </c>
      <c r="M94" s="2">
        <v>13500</v>
      </c>
      <c r="N94" s="2">
        <v>13500</v>
      </c>
      <c r="O94" s="2">
        <v>13500</v>
      </c>
      <c r="P94" s="2">
        <v>13500</v>
      </c>
      <c r="Q94" s="2">
        <v>13500</v>
      </c>
      <c r="R94" s="2">
        <v>13500</v>
      </c>
      <c r="S94" s="2">
        <v>30000</v>
      </c>
      <c r="T94" s="2">
        <f t="shared" si="17"/>
        <v>189938</v>
      </c>
    </row>
    <row r="95" spans="1:20" ht="15" thickBot="1" x14ac:dyDescent="0.35">
      <c r="A95" s="1"/>
      <c r="B95" s="1"/>
      <c r="C95" s="1"/>
      <c r="D95" s="1"/>
      <c r="E95" s="1"/>
      <c r="F95" s="1"/>
      <c r="G95" s="1" t="s">
        <v>93</v>
      </c>
      <c r="H95" s="3">
        <v>3151</v>
      </c>
      <c r="I95" s="3">
        <v>1427</v>
      </c>
      <c r="J95" s="3">
        <v>2535</v>
      </c>
      <c r="K95" s="3">
        <v>2300</v>
      </c>
      <c r="L95" s="3">
        <v>1700</v>
      </c>
      <c r="M95" s="3">
        <v>1700</v>
      </c>
      <c r="N95" s="3">
        <v>1700</v>
      </c>
      <c r="O95" s="3">
        <v>1700</v>
      </c>
      <c r="P95" s="3">
        <v>1700</v>
      </c>
      <c r="Q95" s="3">
        <v>1700</v>
      </c>
      <c r="R95" s="3">
        <v>1700</v>
      </c>
      <c r="S95" s="3">
        <v>2300</v>
      </c>
      <c r="T95" s="3">
        <f t="shared" si="17"/>
        <v>23613</v>
      </c>
    </row>
    <row r="96" spans="1:20" x14ac:dyDescent="0.3">
      <c r="A96" s="1"/>
      <c r="B96" s="1"/>
      <c r="C96" s="1"/>
      <c r="D96" s="1"/>
      <c r="E96" s="1"/>
      <c r="F96" s="1" t="s">
        <v>94</v>
      </c>
      <c r="G96" s="1"/>
      <c r="H96" s="2">
        <f t="shared" ref="H96:S96" si="18">ROUND(SUM(H91:H95),5)</f>
        <v>25214</v>
      </c>
      <c r="I96" s="2">
        <f t="shared" si="18"/>
        <v>16769</v>
      </c>
      <c r="J96" s="2">
        <f t="shared" si="18"/>
        <v>18081</v>
      </c>
      <c r="K96" s="2">
        <f t="shared" si="18"/>
        <v>22300</v>
      </c>
      <c r="L96" s="2">
        <f t="shared" si="18"/>
        <v>21200</v>
      </c>
      <c r="M96" s="2">
        <f t="shared" si="18"/>
        <v>21200</v>
      </c>
      <c r="N96" s="2">
        <f t="shared" si="18"/>
        <v>21200</v>
      </c>
      <c r="O96" s="2">
        <f t="shared" si="18"/>
        <v>21200</v>
      </c>
      <c r="P96" s="2">
        <f t="shared" si="18"/>
        <v>21200</v>
      </c>
      <c r="Q96" s="2">
        <f t="shared" si="18"/>
        <v>21200</v>
      </c>
      <c r="R96" s="2">
        <f t="shared" si="18"/>
        <v>21200</v>
      </c>
      <c r="S96" s="2">
        <f t="shared" si="18"/>
        <v>38300</v>
      </c>
      <c r="T96" s="2">
        <f t="shared" si="17"/>
        <v>269064</v>
      </c>
    </row>
    <row r="97" spans="1:20" x14ac:dyDescent="0.3">
      <c r="A97" s="1"/>
      <c r="B97" s="1"/>
      <c r="C97" s="1"/>
      <c r="D97" s="1"/>
      <c r="E97" s="1"/>
      <c r="F97" s="1" t="s">
        <v>95</v>
      </c>
      <c r="G97" s="1"/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f t="shared" si="17"/>
        <v>0</v>
      </c>
    </row>
    <row r="98" spans="1:20" x14ac:dyDescent="0.3">
      <c r="A98" s="1"/>
      <c r="B98" s="1"/>
      <c r="C98" s="1"/>
      <c r="D98" s="1"/>
      <c r="E98" s="1"/>
      <c r="F98" s="1" t="s">
        <v>96</v>
      </c>
      <c r="G98" s="1"/>
      <c r="H98" s="2">
        <v>724</v>
      </c>
      <c r="I98" s="2">
        <v>0</v>
      </c>
      <c r="J98" s="2">
        <v>594</v>
      </c>
      <c r="K98" s="2">
        <v>800</v>
      </c>
      <c r="L98" s="2">
        <v>800</v>
      </c>
      <c r="M98" s="2">
        <v>800</v>
      </c>
      <c r="N98" s="2">
        <v>800</v>
      </c>
      <c r="O98" s="2">
        <v>800</v>
      </c>
      <c r="P98" s="2">
        <v>800</v>
      </c>
      <c r="Q98" s="2">
        <v>800</v>
      </c>
      <c r="R98" s="2">
        <v>800</v>
      </c>
      <c r="S98" s="2">
        <v>800</v>
      </c>
      <c r="T98" s="2">
        <f t="shared" si="17"/>
        <v>8518</v>
      </c>
    </row>
    <row r="99" spans="1:20" x14ac:dyDescent="0.3">
      <c r="A99" s="1"/>
      <c r="B99" s="1"/>
      <c r="C99" s="1"/>
      <c r="D99" s="1"/>
      <c r="E99" s="1"/>
      <c r="F99" s="1" t="s">
        <v>97</v>
      </c>
      <c r="G99" s="1"/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f t="shared" si="17"/>
        <v>0</v>
      </c>
    </row>
    <row r="100" spans="1:20" x14ac:dyDescent="0.3">
      <c r="A100" s="1"/>
      <c r="B100" s="1"/>
      <c r="C100" s="1"/>
      <c r="D100" s="1"/>
      <c r="E100" s="1"/>
      <c r="F100" s="1" t="s">
        <v>98</v>
      </c>
      <c r="G100" s="1"/>
      <c r="H100" s="2">
        <v>375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600</v>
      </c>
      <c r="S100" s="2">
        <v>0</v>
      </c>
      <c r="T100" s="2">
        <f t="shared" si="17"/>
        <v>975</v>
      </c>
    </row>
    <row r="101" spans="1:20" x14ac:dyDescent="0.3">
      <c r="A101" s="1"/>
      <c r="B101" s="1"/>
      <c r="C101" s="1"/>
      <c r="D101" s="1"/>
      <c r="E101" s="1"/>
      <c r="F101" s="1" t="s">
        <v>99</v>
      </c>
      <c r="G101" s="1"/>
      <c r="H101" s="2">
        <v>52</v>
      </c>
      <c r="I101" s="2">
        <v>0</v>
      </c>
      <c r="J101" s="2">
        <v>30</v>
      </c>
      <c r="K101" s="2">
        <v>191.14</v>
      </c>
      <c r="L101" s="2">
        <v>282.87</v>
      </c>
      <c r="M101" s="2">
        <v>300</v>
      </c>
      <c r="N101" s="2">
        <v>200</v>
      </c>
      <c r="O101" s="2">
        <v>200</v>
      </c>
      <c r="P101" s="2">
        <v>100</v>
      </c>
      <c r="Q101" s="2">
        <v>0</v>
      </c>
      <c r="R101" s="2">
        <v>250</v>
      </c>
      <c r="S101" s="2">
        <v>350</v>
      </c>
      <c r="T101" s="2">
        <f t="shared" si="17"/>
        <v>1956.01</v>
      </c>
    </row>
    <row r="102" spans="1:20" x14ac:dyDescent="0.3">
      <c r="A102" s="1"/>
      <c r="B102" s="1"/>
      <c r="C102" s="1"/>
      <c r="D102" s="1"/>
      <c r="E102" s="1"/>
      <c r="F102" s="1" t="s">
        <v>100</v>
      </c>
      <c r="G102" s="1"/>
      <c r="H102" s="2">
        <v>2338</v>
      </c>
      <c r="I102" s="2">
        <v>1836</v>
      </c>
      <c r="J102" s="2">
        <v>2217</v>
      </c>
      <c r="K102" s="2">
        <v>1969.42</v>
      </c>
      <c r="L102" s="2">
        <v>2000</v>
      </c>
      <c r="M102" s="2">
        <v>2000</v>
      </c>
      <c r="N102" s="2">
        <v>2000</v>
      </c>
      <c r="O102" s="2">
        <v>2000</v>
      </c>
      <c r="P102" s="2">
        <v>2000</v>
      </c>
      <c r="Q102" s="2">
        <v>2000</v>
      </c>
      <c r="R102" s="2">
        <v>2000</v>
      </c>
      <c r="S102" s="2">
        <v>2000</v>
      </c>
      <c r="T102" s="2">
        <f t="shared" si="17"/>
        <v>24360.42</v>
      </c>
    </row>
    <row r="103" spans="1:20" x14ac:dyDescent="0.3">
      <c r="A103" s="1"/>
      <c r="B103" s="1"/>
      <c r="C103" s="1"/>
      <c r="D103" s="1"/>
      <c r="E103" s="1"/>
      <c r="F103" s="1" t="s">
        <v>101</v>
      </c>
      <c r="G103" s="1"/>
      <c r="H103" s="2">
        <v>556</v>
      </c>
      <c r="I103" s="2">
        <v>491</v>
      </c>
      <c r="J103" s="2">
        <v>496</v>
      </c>
      <c r="K103" s="2">
        <v>490</v>
      </c>
      <c r="L103" s="2">
        <v>490</v>
      </c>
      <c r="M103" s="2">
        <v>490</v>
      </c>
      <c r="N103" s="2">
        <v>490</v>
      </c>
      <c r="O103" s="2">
        <v>490</v>
      </c>
      <c r="P103" s="2">
        <v>490</v>
      </c>
      <c r="Q103" s="2">
        <v>490</v>
      </c>
      <c r="R103" s="2">
        <v>490</v>
      </c>
      <c r="S103" s="2">
        <v>490</v>
      </c>
      <c r="T103" s="2">
        <f t="shared" si="17"/>
        <v>5953</v>
      </c>
    </row>
    <row r="104" spans="1:20" x14ac:dyDescent="0.3">
      <c r="A104" s="1"/>
      <c r="B104" s="1"/>
      <c r="C104" s="1"/>
      <c r="D104" s="1"/>
      <c r="E104" s="1"/>
      <c r="F104" s="1" t="s">
        <v>102</v>
      </c>
      <c r="G104" s="1"/>
      <c r="H104" s="2">
        <v>650</v>
      </c>
      <c r="I104" s="2">
        <v>663</v>
      </c>
      <c r="J104" s="2">
        <v>643</v>
      </c>
      <c r="K104" s="2">
        <v>650.66</v>
      </c>
      <c r="L104" s="2">
        <v>651.64</v>
      </c>
      <c r="M104" s="2">
        <v>650.82000000000005</v>
      </c>
      <c r="N104" s="2">
        <v>674.46</v>
      </c>
      <c r="O104" s="2">
        <v>673.18</v>
      </c>
      <c r="P104" s="2">
        <v>673.18</v>
      </c>
      <c r="Q104" s="2">
        <v>674.39</v>
      </c>
      <c r="R104" s="2">
        <v>677.02</v>
      </c>
      <c r="S104" s="2">
        <v>629.96</v>
      </c>
      <c r="T104" s="2">
        <f t="shared" si="17"/>
        <v>7911.31</v>
      </c>
    </row>
    <row r="105" spans="1:20" x14ac:dyDescent="0.3">
      <c r="A105" s="1"/>
      <c r="B105" s="1"/>
      <c r="C105" s="1"/>
      <c r="D105" s="1"/>
      <c r="E105" s="1"/>
      <c r="F105" s="1" t="s">
        <v>103</v>
      </c>
      <c r="G105" s="1"/>
      <c r="H105" s="2">
        <v>0</v>
      </c>
      <c r="I105" s="2">
        <v>0</v>
      </c>
      <c r="J105" s="2">
        <v>133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f t="shared" si="17"/>
        <v>133</v>
      </c>
    </row>
    <row r="106" spans="1:20" x14ac:dyDescent="0.3">
      <c r="A106" s="1"/>
      <c r="B106" s="1"/>
      <c r="C106" s="1"/>
      <c r="D106" s="1"/>
      <c r="E106" s="1"/>
      <c r="F106" s="1" t="s">
        <v>104</v>
      </c>
      <c r="G106" s="1"/>
      <c r="H106" s="2">
        <v>0</v>
      </c>
      <c r="I106" s="2">
        <v>0</v>
      </c>
      <c r="J106" s="2">
        <v>421.8</v>
      </c>
      <c r="K106" s="2">
        <v>0</v>
      </c>
      <c r="L106" s="2">
        <v>0</v>
      </c>
      <c r="M106" s="2">
        <v>421.8</v>
      </c>
      <c r="N106" s="2">
        <v>0</v>
      </c>
      <c r="O106" s="2">
        <v>0</v>
      </c>
      <c r="P106" s="2">
        <v>421.8</v>
      </c>
      <c r="Q106" s="2">
        <v>0</v>
      </c>
      <c r="R106" s="2">
        <v>0</v>
      </c>
      <c r="S106" s="2">
        <v>421.8</v>
      </c>
      <c r="T106" s="2">
        <f t="shared" si="17"/>
        <v>1687.2</v>
      </c>
    </row>
    <row r="107" spans="1:20" x14ac:dyDescent="0.3">
      <c r="A107" s="1"/>
      <c r="B107" s="1"/>
      <c r="C107" s="1"/>
      <c r="D107" s="1"/>
      <c r="E107" s="1"/>
      <c r="F107" s="1" t="s">
        <v>105</v>
      </c>
      <c r="G107" s="1"/>
      <c r="H107" s="2">
        <v>37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f t="shared" si="17"/>
        <v>37</v>
      </c>
    </row>
    <row r="108" spans="1:20" x14ac:dyDescent="0.3">
      <c r="A108" s="1"/>
      <c r="B108" s="1"/>
      <c r="C108" s="1"/>
      <c r="D108" s="1"/>
      <c r="E108" s="1"/>
      <c r="F108" s="1" t="s">
        <v>106</v>
      </c>
      <c r="G108" s="1"/>
      <c r="H108" s="2">
        <v>120</v>
      </c>
      <c r="I108" s="2">
        <v>0</v>
      </c>
      <c r="J108" s="2">
        <v>0</v>
      </c>
      <c r="K108" s="2">
        <v>50</v>
      </c>
      <c r="L108" s="2">
        <v>50</v>
      </c>
      <c r="M108" s="2">
        <v>50</v>
      </c>
      <c r="N108" s="2">
        <v>50</v>
      </c>
      <c r="O108" s="2">
        <v>50</v>
      </c>
      <c r="P108" s="2">
        <v>50</v>
      </c>
      <c r="Q108" s="2">
        <v>50</v>
      </c>
      <c r="R108" s="2">
        <v>50</v>
      </c>
      <c r="S108" s="2">
        <v>50</v>
      </c>
      <c r="T108" s="2">
        <f t="shared" si="17"/>
        <v>570</v>
      </c>
    </row>
    <row r="109" spans="1:20" x14ac:dyDescent="0.3">
      <c r="A109" s="1"/>
      <c r="B109" s="1"/>
      <c r="C109" s="1"/>
      <c r="D109" s="1"/>
      <c r="E109" s="1"/>
      <c r="F109" s="1" t="s">
        <v>107</v>
      </c>
      <c r="G109" s="1"/>
      <c r="H109" s="2">
        <v>455</v>
      </c>
      <c r="I109" s="2">
        <v>0</v>
      </c>
      <c r="J109" s="2">
        <v>0</v>
      </c>
      <c r="K109" s="2">
        <v>0</v>
      </c>
      <c r="L109" s="2">
        <v>350</v>
      </c>
      <c r="M109" s="2">
        <v>0</v>
      </c>
      <c r="N109" s="2">
        <v>0</v>
      </c>
      <c r="O109" s="2">
        <v>0</v>
      </c>
      <c r="P109" s="2">
        <v>350</v>
      </c>
      <c r="Q109" s="2">
        <v>0</v>
      </c>
      <c r="R109" s="2">
        <v>350</v>
      </c>
      <c r="S109" s="2">
        <v>0</v>
      </c>
      <c r="T109" s="2">
        <f t="shared" si="17"/>
        <v>1505</v>
      </c>
    </row>
    <row r="110" spans="1:20" x14ac:dyDescent="0.3">
      <c r="A110" s="1"/>
      <c r="B110" s="1"/>
      <c r="C110" s="1"/>
      <c r="D110" s="1"/>
      <c r="E110" s="1"/>
      <c r="F110" s="1" t="s">
        <v>108</v>
      </c>
      <c r="G110" s="1"/>
      <c r="H110" s="2">
        <v>80</v>
      </c>
      <c r="I110" s="2">
        <v>80</v>
      </c>
      <c r="J110" s="2">
        <v>160</v>
      </c>
      <c r="K110" s="2">
        <v>0</v>
      </c>
      <c r="L110" s="2">
        <v>160</v>
      </c>
      <c r="M110" s="2">
        <v>0</v>
      </c>
      <c r="N110" s="2">
        <v>160</v>
      </c>
      <c r="O110" s="2">
        <v>80</v>
      </c>
      <c r="P110" s="2">
        <v>80</v>
      </c>
      <c r="Q110" s="2">
        <v>80</v>
      </c>
      <c r="R110" s="2">
        <v>80</v>
      </c>
      <c r="S110" s="2">
        <v>0</v>
      </c>
      <c r="T110" s="2">
        <f t="shared" si="17"/>
        <v>960</v>
      </c>
    </row>
    <row r="111" spans="1:20" x14ac:dyDescent="0.3">
      <c r="A111" s="1"/>
      <c r="B111" s="1"/>
      <c r="C111" s="1"/>
      <c r="D111" s="1"/>
      <c r="E111" s="1"/>
      <c r="F111" s="1" t="s">
        <v>109</v>
      </c>
      <c r="G111" s="1"/>
      <c r="H111" s="2">
        <v>1770</v>
      </c>
      <c r="I111" s="2">
        <v>1125</v>
      </c>
      <c r="J111" s="2">
        <v>2725</v>
      </c>
      <c r="K111" s="2">
        <v>1125</v>
      </c>
      <c r="L111" s="2">
        <v>1125</v>
      </c>
      <c r="M111" s="2">
        <v>1125</v>
      </c>
      <c r="N111" s="2">
        <v>1125</v>
      </c>
      <c r="O111" s="2">
        <v>1125</v>
      </c>
      <c r="P111" s="2">
        <v>1125</v>
      </c>
      <c r="Q111" s="2">
        <v>1125</v>
      </c>
      <c r="R111" s="2">
        <v>1125</v>
      </c>
      <c r="S111" s="2">
        <v>1125</v>
      </c>
      <c r="T111" s="2">
        <f t="shared" si="17"/>
        <v>15745</v>
      </c>
    </row>
    <row r="112" spans="1:20" x14ac:dyDescent="0.3">
      <c r="A112" s="1"/>
      <c r="B112" s="1"/>
      <c r="C112" s="1"/>
      <c r="D112" s="1"/>
      <c r="E112" s="1"/>
      <c r="F112" s="1" t="s">
        <v>110</v>
      </c>
      <c r="G112" s="1"/>
      <c r="H112" s="2">
        <v>0</v>
      </c>
      <c r="I112" s="2">
        <v>0</v>
      </c>
      <c r="J112" s="2">
        <v>0</v>
      </c>
      <c r="K112" s="2">
        <v>257.44</v>
      </c>
      <c r="L112" s="2">
        <v>0</v>
      </c>
      <c r="M112" s="2">
        <v>0</v>
      </c>
      <c r="N112" s="2">
        <v>0</v>
      </c>
      <c r="O112" s="2">
        <v>257.44</v>
      </c>
      <c r="P112" s="2">
        <v>0</v>
      </c>
      <c r="Q112" s="2">
        <v>0</v>
      </c>
      <c r="R112" s="2">
        <v>0</v>
      </c>
      <c r="S112" s="2">
        <v>0</v>
      </c>
      <c r="T112" s="2">
        <f t="shared" si="17"/>
        <v>514.88</v>
      </c>
    </row>
    <row r="113" spans="1:20" x14ac:dyDescent="0.3">
      <c r="A113" s="1"/>
      <c r="B113" s="1"/>
      <c r="C113" s="1"/>
      <c r="D113" s="1"/>
      <c r="E113" s="1"/>
      <c r="F113" s="1" t="s">
        <v>111</v>
      </c>
      <c r="G113" s="1"/>
      <c r="H113" s="2">
        <v>2000</v>
      </c>
      <c r="I113" s="2">
        <v>0</v>
      </c>
      <c r="J113" s="2">
        <v>0</v>
      </c>
      <c r="K113" s="2">
        <v>0</v>
      </c>
      <c r="L113" s="2">
        <v>500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f t="shared" si="17"/>
        <v>2500</v>
      </c>
    </row>
    <row r="114" spans="1:20" x14ac:dyDescent="0.3">
      <c r="A114" s="1"/>
      <c r="B114" s="1"/>
      <c r="C114" s="1"/>
      <c r="D114" s="1"/>
      <c r="E114" s="1"/>
      <c r="F114" s="1" t="s">
        <v>112</v>
      </c>
      <c r="G114" s="1"/>
      <c r="H114" s="2">
        <v>16</v>
      </c>
      <c r="I114" s="2">
        <v>8</v>
      </c>
      <c r="J114" s="2">
        <v>145</v>
      </c>
      <c r="K114" s="2">
        <v>0</v>
      </c>
      <c r="L114" s="2">
        <v>125</v>
      </c>
      <c r="M114" s="2">
        <v>0</v>
      </c>
      <c r="N114" s="2">
        <v>125</v>
      </c>
      <c r="O114" s="2">
        <v>0</v>
      </c>
      <c r="P114" s="2">
        <v>125</v>
      </c>
      <c r="Q114" s="2">
        <v>0</v>
      </c>
      <c r="R114" s="2">
        <v>125</v>
      </c>
      <c r="S114" s="2">
        <v>0</v>
      </c>
      <c r="T114" s="2">
        <f t="shared" si="17"/>
        <v>669</v>
      </c>
    </row>
    <row r="115" spans="1:20" x14ac:dyDescent="0.3">
      <c r="A115" s="1"/>
      <c r="B115" s="1"/>
      <c r="C115" s="1"/>
      <c r="D115" s="1"/>
      <c r="E115" s="1"/>
      <c r="F115" s="1" t="s">
        <v>113</v>
      </c>
      <c r="G115" s="1"/>
      <c r="H115" s="2">
        <v>-86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350</v>
      </c>
      <c r="O115" s="2">
        <v>0</v>
      </c>
      <c r="P115" s="2">
        <v>0</v>
      </c>
      <c r="Q115" s="2">
        <v>0</v>
      </c>
      <c r="R115" s="2">
        <v>0</v>
      </c>
      <c r="S115" s="2">
        <v>250</v>
      </c>
      <c r="T115" s="2">
        <f t="shared" si="17"/>
        <v>514</v>
      </c>
    </row>
    <row r="116" spans="1:20" x14ac:dyDescent="0.3">
      <c r="A116" s="1"/>
      <c r="B116" s="1"/>
      <c r="C116" s="1"/>
      <c r="D116" s="1"/>
      <c r="E116" s="1"/>
      <c r="F116" s="1" t="s">
        <v>114</v>
      </c>
      <c r="G116" s="1"/>
      <c r="H116" s="2">
        <v>1380</v>
      </c>
      <c r="I116" s="2">
        <v>1415</v>
      </c>
      <c r="J116" s="2">
        <v>1809</v>
      </c>
      <c r="K116" s="2">
        <v>1800</v>
      </c>
      <c r="L116" s="2">
        <v>1500</v>
      </c>
      <c r="M116" s="2">
        <v>1800</v>
      </c>
      <c r="N116" s="2">
        <v>1800</v>
      </c>
      <c r="O116" s="2">
        <v>1800</v>
      </c>
      <c r="P116" s="2">
        <v>1800</v>
      </c>
      <c r="Q116" s="2">
        <v>1800</v>
      </c>
      <c r="R116" s="2">
        <v>1800</v>
      </c>
      <c r="S116" s="2">
        <v>4500</v>
      </c>
      <c r="T116" s="2">
        <f t="shared" si="17"/>
        <v>23204</v>
      </c>
    </row>
    <row r="117" spans="1:20" x14ac:dyDescent="0.3">
      <c r="A117" s="1"/>
      <c r="B117" s="1"/>
      <c r="C117" s="1"/>
      <c r="D117" s="1"/>
      <c r="E117" s="1"/>
      <c r="F117" s="1" t="s">
        <v>115</v>
      </c>
      <c r="G117" s="1"/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500</v>
      </c>
      <c r="N117" s="2">
        <v>0</v>
      </c>
      <c r="O117" s="2">
        <v>0</v>
      </c>
      <c r="P117" s="2">
        <v>0</v>
      </c>
      <c r="Q117" s="2">
        <v>0</v>
      </c>
      <c r="R117" s="2">
        <v>250</v>
      </c>
      <c r="S117" s="2">
        <v>0</v>
      </c>
      <c r="T117" s="2">
        <f t="shared" si="17"/>
        <v>750</v>
      </c>
    </row>
    <row r="118" spans="1:20" x14ac:dyDescent="0.3">
      <c r="A118" s="1"/>
      <c r="B118" s="1"/>
      <c r="C118" s="1"/>
      <c r="D118" s="1"/>
      <c r="E118" s="1"/>
      <c r="F118" s="1" t="s">
        <v>116</v>
      </c>
      <c r="G118" s="1"/>
      <c r="H118" s="2">
        <v>0</v>
      </c>
      <c r="I118" s="2">
        <v>0</v>
      </c>
      <c r="J118" s="2">
        <v>391</v>
      </c>
      <c r="K118" s="2">
        <v>0</v>
      </c>
      <c r="L118" s="2">
        <v>0</v>
      </c>
      <c r="M118" s="2">
        <v>0</v>
      </c>
      <c r="N118" s="2">
        <v>500</v>
      </c>
      <c r="O118" s="2">
        <v>250</v>
      </c>
      <c r="P118" s="2">
        <v>0</v>
      </c>
      <c r="Q118" s="2">
        <v>0</v>
      </c>
      <c r="R118" s="2">
        <v>0</v>
      </c>
      <c r="S118" s="2">
        <v>0</v>
      </c>
      <c r="T118" s="2">
        <f t="shared" si="17"/>
        <v>1141</v>
      </c>
    </row>
    <row r="119" spans="1:20" x14ac:dyDescent="0.3">
      <c r="A119" s="1"/>
      <c r="B119" s="1"/>
      <c r="C119" s="1"/>
      <c r="D119" s="1"/>
      <c r="E119" s="1"/>
      <c r="F119" s="1" t="s">
        <v>117</v>
      </c>
      <c r="G119" s="1"/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f t="shared" si="17"/>
        <v>0</v>
      </c>
    </row>
    <row r="120" spans="1:20" x14ac:dyDescent="0.3">
      <c r="A120" s="1"/>
      <c r="B120" s="1"/>
      <c r="C120" s="1"/>
      <c r="D120" s="1"/>
      <c r="E120" s="1"/>
      <c r="F120" s="1" t="s">
        <v>118</v>
      </c>
      <c r="G120" s="1"/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f t="shared" si="17"/>
        <v>0</v>
      </c>
    </row>
    <row r="121" spans="1:20" x14ac:dyDescent="0.3">
      <c r="A121" s="1"/>
      <c r="B121" s="1"/>
      <c r="C121" s="1"/>
      <c r="D121" s="1"/>
      <c r="E121" s="1"/>
      <c r="F121" s="1" t="s">
        <v>119</v>
      </c>
      <c r="G121" s="1"/>
      <c r="H121" s="2">
        <v>258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164</v>
      </c>
      <c r="O121" s="2">
        <v>0</v>
      </c>
      <c r="P121" s="2">
        <v>0</v>
      </c>
      <c r="Q121" s="2">
        <v>0</v>
      </c>
      <c r="R121" s="2">
        <v>0</v>
      </c>
      <c r="S121" s="2">
        <v>350</v>
      </c>
      <c r="T121" s="2">
        <f t="shared" si="17"/>
        <v>772</v>
      </c>
    </row>
    <row r="122" spans="1:20" x14ac:dyDescent="0.3">
      <c r="A122" s="1"/>
      <c r="B122" s="1"/>
      <c r="C122" s="1"/>
      <c r="D122" s="1"/>
      <c r="E122" s="1"/>
      <c r="F122" s="1" t="s">
        <v>120</v>
      </c>
      <c r="G122" s="1"/>
      <c r="H122" s="2">
        <v>3089</v>
      </c>
      <c r="I122" s="2">
        <v>1035</v>
      </c>
      <c r="J122" s="2">
        <v>1035</v>
      </c>
      <c r="K122" s="2">
        <v>1035</v>
      </c>
      <c r="L122" s="2">
        <v>1035</v>
      </c>
      <c r="M122" s="2">
        <v>1035</v>
      </c>
      <c r="N122" s="2">
        <v>1035</v>
      </c>
      <c r="O122" s="2">
        <v>1035</v>
      </c>
      <c r="P122" s="2">
        <v>1035</v>
      </c>
      <c r="Q122" s="2">
        <v>1035</v>
      </c>
      <c r="R122" s="2">
        <v>1035</v>
      </c>
      <c r="S122" s="2">
        <v>1035</v>
      </c>
      <c r="T122" s="2">
        <f t="shared" si="17"/>
        <v>14474</v>
      </c>
    </row>
    <row r="123" spans="1:20" x14ac:dyDescent="0.3">
      <c r="A123" s="1"/>
      <c r="B123" s="1"/>
      <c r="C123" s="1"/>
      <c r="D123" s="1"/>
      <c r="E123" s="1"/>
      <c r="F123" s="1" t="s">
        <v>121</v>
      </c>
      <c r="G123" s="1"/>
      <c r="H123" s="2">
        <v>640</v>
      </c>
      <c r="I123" s="2">
        <v>561</v>
      </c>
      <c r="J123" s="2">
        <v>550</v>
      </c>
      <c r="K123" s="2">
        <v>550</v>
      </c>
      <c r="L123" s="2">
        <v>550</v>
      </c>
      <c r="M123" s="2">
        <v>550</v>
      </c>
      <c r="N123" s="2">
        <v>550</v>
      </c>
      <c r="O123" s="2">
        <v>550</v>
      </c>
      <c r="P123" s="2">
        <v>550</v>
      </c>
      <c r="Q123" s="2">
        <v>500</v>
      </c>
      <c r="R123" s="2">
        <v>500</v>
      </c>
      <c r="S123" s="2">
        <v>500</v>
      </c>
      <c r="T123" s="2">
        <f t="shared" si="17"/>
        <v>6551</v>
      </c>
    </row>
    <row r="124" spans="1:20" x14ac:dyDescent="0.3">
      <c r="A124" s="1"/>
      <c r="B124" s="1"/>
      <c r="C124" s="1"/>
      <c r="D124" s="1"/>
      <c r="E124" s="1"/>
      <c r="F124" s="1" t="s">
        <v>122</v>
      </c>
      <c r="G124" s="1"/>
      <c r="H124" s="2">
        <v>0</v>
      </c>
      <c r="I124" s="2">
        <v>1500</v>
      </c>
      <c r="J124" s="2">
        <v>350</v>
      </c>
      <c r="K124" s="2">
        <v>0</v>
      </c>
      <c r="L124" s="2">
        <v>0</v>
      </c>
      <c r="M124" s="2">
        <v>1200</v>
      </c>
      <c r="N124" s="2">
        <v>0</v>
      </c>
      <c r="O124" s="2">
        <v>0</v>
      </c>
      <c r="P124" s="2">
        <v>0</v>
      </c>
      <c r="Q124" s="2">
        <v>1200</v>
      </c>
      <c r="R124" s="2">
        <v>0</v>
      </c>
      <c r="S124" s="2">
        <v>1000</v>
      </c>
      <c r="T124" s="2">
        <f t="shared" si="17"/>
        <v>5250</v>
      </c>
    </row>
    <row r="125" spans="1:20" x14ac:dyDescent="0.3">
      <c r="A125" s="1"/>
      <c r="B125" s="1"/>
      <c r="C125" s="1"/>
      <c r="D125" s="1"/>
      <c r="E125" s="1"/>
      <c r="F125" s="1" t="s">
        <v>123</v>
      </c>
      <c r="G125" s="1"/>
      <c r="H125" s="2">
        <v>160</v>
      </c>
      <c r="I125" s="2">
        <v>329</v>
      </c>
      <c r="J125" s="2">
        <v>334</v>
      </c>
      <c r="K125" s="2">
        <v>300</v>
      </c>
      <c r="L125" s="2">
        <v>300</v>
      </c>
      <c r="M125" s="2">
        <v>300</v>
      </c>
      <c r="N125" s="2">
        <v>300</v>
      </c>
      <c r="O125" s="2">
        <v>300</v>
      </c>
      <c r="P125" s="2">
        <v>300</v>
      </c>
      <c r="Q125" s="2">
        <v>300</v>
      </c>
      <c r="R125" s="2">
        <v>300</v>
      </c>
      <c r="S125" s="2">
        <v>300</v>
      </c>
      <c r="T125" s="2">
        <f t="shared" si="17"/>
        <v>3523</v>
      </c>
    </row>
    <row r="126" spans="1:20" x14ac:dyDescent="0.3">
      <c r="A126" s="1"/>
      <c r="B126" s="1"/>
      <c r="C126" s="1"/>
      <c r="D126" s="1"/>
      <c r="E126" s="1"/>
      <c r="F126" s="1" t="s">
        <v>124</v>
      </c>
      <c r="G126" s="1"/>
      <c r="H126" s="2">
        <v>108</v>
      </c>
      <c r="I126" s="2">
        <v>0</v>
      </c>
      <c r="J126" s="2">
        <v>0</v>
      </c>
      <c r="K126" s="2">
        <v>150</v>
      </c>
      <c r="L126" s="2">
        <v>0</v>
      </c>
      <c r="M126" s="2">
        <v>0</v>
      </c>
      <c r="N126" s="2">
        <v>150</v>
      </c>
      <c r="O126" s="2">
        <v>0</v>
      </c>
      <c r="P126" s="2">
        <v>0</v>
      </c>
      <c r="Q126" s="2">
        <v>150</v>
      </c>
      <c r="R126" s="2">
        <v>0</v>
      </c>
      <c r="S126" s="2">
        <v>0</v>
      </c>
      <c r="T126" s="2">
        <f t="shared" si="17"/>
        <v>558</v>
      </c>
    </row>
    <row r="127" spans="1:20" ht="15" thickBot="1" x14ac:dyDescent="0.35">
      <c r="A127" s="1"/>
      <c r="B127" s="1"/>
      <c r="C127" s="1"/>
      <c r="D127" s="1"/>
      <c r="E127" s="1"/>
      <c r="F127" s="1" t="s">
        <v>125</v>
      </c>
      <c r="G127" s="1"/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f t="shared" si="17"/>
        <v>0</v>
      </c>
    </row>
    <row r="128" spans="1:20" x14ac:dyDescent="0.3">
      <c r="A128" s="1"/>
      <c r="B128" s="1"/>
      <c r="C128" s="1"/>
      <c r="D128" s="1"/>
      <c r="E128" s="1" t="s">
        <v>126</v>
      </c>
      <c r="F128" s="1"/>
      <c r="G128" s="1"/>
      <c r="H128" s="2">
        <f t="shared" ref="H128:S128" si="19">ROUND(H90+SUM(H96:H127),5)</f>
        <v>39936</v>
      </c>
      <c r="I128" s="2">
        <f t="shared" si="19"/>
        <v>25812</v>
      </c>
      <c r="J128" s="2">
        <f t="shared" si="19"/>
        <v>30114.799999999999</v>
      </c>
      <c r="K128" s="2">
        <f t="shared" si="19"/>
        <v>31668.66</v>
      </c>
      <c r="L128" s="2">
        <f t="shared" si="19"/>
        <v>31119.51</v>
      </c>
      <c r="M128" s="2">
        <f t="shared" si="19"/>
        <v>32422.62</v>
      </c>
      <c r="N128" s="2">
        <f t="shared" si="19"/>
        <v>31673.46</v>
      </c>
      <c r="O128" s="2">
        <f t="shared" si="19"/>
        <v>30810.62</v>
      </c>
      <c r="P128" s="2">
        <f t="shared" si="19"/>
        <v>31099.98</v>
      </c>
      <c r="Q128" s="2">
        <f t="shared" si="19"/>
        <v>31404.39</v>
      </c>
      <c r="R128" s="2">
        <f t="shared" si="19"/>
        <v>31632.02</v>
      </c>
      <c r="S128" s="2">
        <f t="shared" si="19"/>
        <v>52101.760000000002</v>
      </c>
      <c r="T128" s="2">
        <f t="shared" si="17"/>
        <v>399795.82</v>
      </c>
    </row>
    <row r="129" spans="1:20" x14ac:dyDescent="0.3">
      <c r="A129" s="1"/>
      <c r="B129" s="1"/>
      <c r="C129" s="1"/>
      <c r="D129" s="1"/>
      <c r="E129" s="1" t="s">
        <v>127</v>
      </c>
      <c r="F129" s="1"/>
      <c r="G129" s="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x14ac:dyDescent="0.3">
      <c r="A130" s="1"/>
      <c r="B130" s="1"/>
      <c r="C130" s="1"/>
      <c r="D130" s="1"/>
      <c r="E130" s="1"/>
      <c r="F130" s="1" t="s">
        <v>128</v>
      </c>
      <c r="G130" s="1"/>
      <c r="H130" s="2">
        <v>3425</v>
      </c>
      <c r="I130" s="2">
        <v>3424.62</v>
      </c>
      <c r="J130" s="2">
        <v>3424.62</v>
      </c>
      <c r="K130" s="2">
        <v>5137</v>
      </c>
      <c r="L130" s="2">
        <v>3424</v>
      </c>
      <c r="M130" s="2">
        <v>3424.62</v>
      </c>
      <c r="N130" s="2">
        <v>1750</v>
      </c>
      <c r="O130" s="2">
        <v>1750</v>
      </c>
      <c r="P130" s="2">
        <v>1750</v>
      </c>
      <c r="Q130" s="2">
        <v>1750</v>
      </c>
      <c r="R130" s="2">
        <v>1750</v>
      </c>
      <c r="S130" s="2">
        <v>1750</v>
      </c>
      <c r="T130" s="2">
        <f t="shared" ref="T130:T145" si="20">ROUND(SUM(H130:S130),5)</f>
        <v>32759.86</v>
      </c>
    </row>
    <row r="131" spans="1:20" x14ac:dyDescent="0.3">
      <c r="A131" s="1"/>
      <c r="B131" s="1"/>
      <c r="C131" s="1"/>
      <c r="D131" s="1"/>
      <c r="E131" s="1"/>
      <c r="F131" s="1" t="s">
        <v>129</v>
      </c>
      <c r="G131" s="1"/>
      <c r="H131" s="2">
        <v>5179</v>
      </c>
      <c r="I131" s="2">
        <v>1027</v>
      </c>
      <c r="J131" s="2">
        <v>457</v>
      </c>
      <c r="K131" s="2">
        <v>450</v>
      </c>
      <c r="L131" s="2">
        <v>450</v>
      </c>
      <c r="M131" s="2">
        <v>450</v>
      </c>
      <c r="N131" s="2">
        <v>450</v>
      </c>
      <c r="O131" s="2">
        <v>450</v>
      </c>
      <c r="P131" s="2">
        <v>450</v>
      </c>
      <c r="Q131" s="2">
        <v>450</v>
      </c>
      <c r="R131" s="2">
        <v>450</v>
      </c>
      <c r="S131" s="2">
        <v>6260.63</v>
      </c>
      <c r="T131" s="2">
        <f t="shared" si="20"/>
        <v>16523.63</v>
      </c>
    </row>
    <row r="132" spans="1:20" x14ac:dyDescent="0.3">
      <c r="A132" s="1"/>
      <c r="B132" s="1"/>
      <c r="C132" s="1"/>
      <c r="D132" s="1"/>
      <c r="E132" s="1"/>
      <c r="F132" s="1" t="s">
        <v>130</v>
      </c>
      <c r="G132" s="1"/>
      <c r="H132" s="2">
        <v>0</v>
      </c>
      <c r="I132" s="2">
        <v>0</v>
      </c>
      <c r="J132" s="2">
        <v>0</v>
      </c>
      <c r="K132" s="2">
        <v>285.22000000000003</v>
      </c>
      <c r="L132" s="2">
        <v>408.75</v>
      </c>
      <c r="M132" s="2">
        <v>279.19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f t="shared" si="20"/>
        <v>973.16</v>
      </c>
    </row>
    <row r="133" spans="1:20" x14ac:dyDescent="0.3">
      <c r="A133" s="1"/>
      <c r="B133" s="1"/>
      <c r="C133" s="1"/>
      <c r="D133" s="1"/>
      <c r="E133" s="1"/>
      <c r="F133" s="1" t="s">
        <v>131</v>
      </c>
      <c r="G133" s="1"/>
      <c r="H133" s="2">
        <v>194</v>
      </c>
      <c r="I133" s="2">
        <v>0</v>
      </c>
      <c r="J133" s="2">
        <v>96.92</v>
      </c>
      <c r="K133" s="2">
        <v>0</v>
      </c>
      <c r="L133" s="2">
        <v>96.92</v>
      </c>
      <c r="M133" s="2">
        <v>0</v>
      </c>
      <c r="N133" s="2">
        <v>96.92</v>
      </c>
      <c r="O133" s="2">
        <v>96.92</v>
      </c>
      <c r="P133" s="2">
        <v>96.92</v>
      </c>
      <c r="Q133" s="2">
        <v>0</v>
      </c>
      <c r="R133" s="2">
        <v>96.92</v>
      </c>
      <c r="S133" s="2">
        <v>145.38</v>
      </c>
      <c r="T133" s="2">
        <f t="shared" si="20"/>
        <v>920.9</v>
      </c>
    </row>
    <row r="134" spans="1:20" x14ac:dyDescent="0.3">
      <c r="A134" s="1"/>
      <c r="B134" s="1"/>
      <c r="C134" s="1"/>
      <c r="D134" s="1"/>
      <c r="E134" s="1"/>
      <c r="F134" s="1" t="s">
        <v>132</v>
      </c>
      <c r="G134" s="1"/>
      <c r="H134" s="2">
        <v>419</v>
      </c>
      <c r="I134" s="2">
        <v>57</v>
      </c>
      <c r="J134" s="2">
        <v>354</v>
      </c>
      <c r="K134" s="2">
        <v>40</v>
      </c>
      <c r="L134" s="2">
        <v>400</v>
      </c>
      <c r="M134" s="2">
        <v>400</v>
      </c>
      <c r="N134" s="2">
        <v>400</v>
      </c>
      <c r="O134" s="2">
        <v>400</v>
      </c>
      <c r="P134" s="2">
        <v>400</v>
      </c>
      <c r="Q134" s="2">
        <v>400</v>
      </c>
      <c r="R134" s="2">
        <v>400</v>
      </c>
      <c r="S134" s="2">
        <v>400</v>
      </c>
      <c r="T134" s="2">
        <f t="shared" si="20"/>
        <v>4070</v>
      </c>
    </row>
    <row r="135" spans="1:20" x14ac:dyDescent="0.3">
      <c r="A135" s="1"/>
      <c r="B135" s="1"/>
      <c r="C135" s="1"/>
      <c r="D135" s="1"/>
      <c r="E135" s="1"/>
      <c r="F135" s="1" t="s">
        <v>133</v>
      </c>
      <c r="G135" s="1"/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f t="shared" si="20"/>
        <v>0</v>
      </c>
    </row>
    <row r="136" spans="1:20" x14ac:dyDescent="0.3">
      <c r="A136" s="1"/>
      <c r="B136" s="1"/>
      <c r="C136" s="1"/>
      <c r="D136" s="1"/>
      <c r="E136" s="1"/>
      <c r="F136" s="1" t="s">
        <v>134</v>
      </c>
      <c r="G136" s="1"/>
      <c r="H136" s="2">
        <v>600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500</v>
      </c>
      <c r="T136" s="2">
        <f t="shared" si="20"/>
        <v>1100</v>
      </c>
    </row>
    <row r="137" spans="1:20" x14ac:dyDescent="0.3">
      <c r="A137" s="1"/>
      <c r="B137" s="1"/>
      <c r="C137" s="1"/>
      <c r="D137" s="1"/>
      <c r="E137" s="1"/>
      <c r="F137" s="1" t="s">
        <v>135</v>
      </c>
      <c r="G137" s="1"/>
      <c r="H137" s="2">
        <v>7700</v>
      </c>
      <c r="I137" s="2">
        <v>270</v>
      </c>
      <c r="J137" s="2">
        <v>540</v>
      </c>
      <c r="K137" s="2">
        <v>540</v>
      </c>
      <c r="L137" s="2">
        <v>540</v>
      </c>
      <c r="M137" s="2">
        <v>540</v>
      </c>
      <c r="N137" s="2">
        <v>540</v>
      </c>
      <c r="O137" s="2">
        <v>540</v>
      </c>
      <c r="P137" s="2">
        <v>540</v>
      </c>
      <c r="Q137" s="2">
        <v>540</v>
      </c>
      <c r="R137" s="2">
        <v>540</v>
      </c>
      <c r="S137" s="2">
        <v>1000</v>
      </c>
      <c r="T137" s="2">
        <f t="shared" si="20"/>
        <v>13830</v>
      </c>
    </row>
    <row r="138" spans="1:20" x14ac:dyDescent="0.3">
      <c r="A138" s="1"/>
      <c r="B138" s="1"/>
      <c r="C138" s="1"/>
      <c r="D138" s="1"/>
      <c r="E138" s="1"/>
      <c r="F138" s="1" t="s">
        <v>136</v>
      </c>
      <c r="G138" s="1"/>
      <c r="H138" s="2">
        <v>198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-48.5</v>
      </c>
      <c r="S138" s="2">
        <v>0</v>
      </c>
      <c r="T138" s="2">
        <f t="shared" si="20"/>
        <v>149.5</v>
      </c>
    </row>
    <row r="139" spans="1:20" x14ac:dyDescent="0.3">
      <c r="A139" s="1"/>
      <c r="B139" s="1"/>
      <c r="C139" s="1"/>
      <c r="D139" s="1"/>
      <c r="E139" s="1"/>
      <c r="F139" s="1" t="s">
        <v>137</v>
      </c>
      <c r="G139" s="1"/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f t="shared" si="20"/>
        <v>0</v>
      </c>
    </row>
    <row r="140" spans="1:20" x14ac:dyDescent="0.3">
      <c r="A140" s="1"/>
      <c r="B140" s="1"/>
      <c r="C140" s="1"/>
      <c r="D140" s="1"/>
      <c r="E140" s="1"/>
      <c r="F140" s="1" t="s">
        <v>138</v>
      </c>
      <c r="G140" s="1"/>
      <c r="H140" s="2">
        <v>392</v>
      </c>
      <c r="I140" s="2">
        <v>0</v>
      </c>
      <c r="J140" s="2">
        <v>0</v>
      </c>
      <c r="K140" s="2">
        <v>0</v>
      </c>
      <c r="L140" s="2">
        <v>0</v>
      </c>
      <c r="M140" s="2">
        <v>300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f t="shared" si="20"/>
        <v>692</v>
      </c>
    </row>
    <row r="141" spans="1:20" ht="15" thickBot="1" x14ac:dyDescent="0.35">
      <c r="A141" s="1"/>
      <c r="B141" s="1"/>
      <c r="C141" s="1"/>
      <c r="D141" s="1"/>
      <c r="E141" s="1"/>
      <c r="F141" s="1" t="s">
        <v>139</v>
      </c>
      <c r="G141" s="1"/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2000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f t="shared" si="20"/>
        <v>2000</v>
      </c>
    </row>
    <row r="142" spans="1:20" ht="15" thickBot="1" x14ac:dyDescent="0.35">
      <c r="A142" s="1"/>
      <c r="B142" s="1"/>
      <c r="C142" s="1"/>
      <c r="D142" s="1"/>
      <c r="E142" s="1" t="s">
        <v>140</v>
      </c>
      <c r="F142" s="1"/>
      <c r="G142" s="1"/>
      <c r="H142" s="5">
        <f t="shared" ref="H142:S142" si="21">ROUND(SUM(H129:H141),5)</f>
        <v>18107</v>
      </c>
      <c r="I142" s="5">
        <f t="shared" si="21"/>
        <v>4778.62</v>
      </c>
      <c r="J142" s="5">
        <f t="shared" si="21"/>
        <v>4872.54</v>
      </c>
      <c r="K142" s="5">
        <f t="shared" si="21"/>
        <v>6452.22</v>
      </c>
      <c r="L142" s="5">
        <f t="shared" si="21"/>
        <v>5319.67</v>
      </c>
      <c r="M142" s="5">
        <f t="shared" si="21"/>
        <v>7393.81</v>
      </c>
      <c r="N142" s="5">
        <f t="shared" si="21"/>
        <v>3236.92</v>
      </c>
      <c r="O142" s="5">
        <f t="shared" si="21"/>
        <v>3236.92</v>
      </c>
      <c r="P142" s="5">
        <f t="shared" si="21"/>
        <v>3236.92</v>
      </c>
      <c r="Q142" s="5">
        <f t="shared" si="21"/>
        <v>3140</v>
      </c>
      <c r="R142" s="5">
        <f t="shared" si="21"/>
        <v>3188.42</v>
      </c>
      <c r="S142" s="5">
        <f t="shared" si="21"/>
        <v>10056.01</v>
      </c>
      <c r="T142" s="5">
        <f t="shared" si="20"/>
        <v>73019.05</v>
      </c>
    </row>
    <row r="143" spans="1:20" ht="15" thickBot="1" x14ac:dyDescent="0.35">
      <c r="A143" s="1"/>
      <c r="B143" s="1"/>
      <c r="C143" s="1"/>
      <c r="D143" s="1" t="s">
        <v>141</v>
      </c>
      <c r="E143" s="1"/>
      <c r="F143" s="1"/>
      <c r="G143" s="1"/>
      <c r="H143" s="5">
        <f t="shared" ref="H143:S143" si="22">ROUND(H33+H66+H75+H89+H128+H142,5)</f>
        <v>88386.52</v>
      </c>
      <c r="I143" s="5">
        <f t="shared" si="22"/>
        <v>51501.38</v>
      </c>
      <c r="J143" s="5">
        <f t="shared" si="22"/>
        <v>69878.100000000006</v>
      </c>
      <c r="K143" s="5">
        <f t="shared" si="22"/>
        <v>64547.94</v>
      </c>
      <c r="L143" s="5">
        <f t="shared" si="22"/>
        <v>61289.120000000003</v>
      </c>
      <c r="M143" s="5">
        <f t="shared" si="22"/>
        <v>74060.539999999994</v>
      </c>
      <c r="N143" s="5">
        <f t="shared" si="22"/>
        <v>74481.69</v>
      </c>
      <c r="O143" s="5">
        <f t="shared" si="22"/>
        <v>94411.97</v>
      </c>
      <c r="P143" s="5">
        <f t="shared" si="22"/>
        <v>67797.75</v>
      </c>
      <c r="Q143" s="5">
        <f t="shared" si="22"/>
        <v>80097.61</v>
      </c>
      <c r="R143" s="5">
        <f t="shared" si="22"/>
        <v>65799.89</v>
      </c>
      <c r="S143" s="5">
        <f t="shared" si="22"/>
        <v>98022.57</v>
      </c>
      <c r="T143" s="5">
        <f t="shared" si="20"/>
        <v>890275.08</v>
      </c>
    </row>
    <row r="144" spans="1:20" ht="15" thickBot="1" x14ac:dyDescent="0.35">
      <c r="A144" s="1"/>
      <c r="B144" s="1" t="s">
        <v>142</v>
      </c>
      <c r="C144" s="1"/>
      <c r="D144" s="1"/>
      <c r="E144" s="1"/>
      <c r="F144" s="1"/>
      <c r="G144" s="1"/>
      <c r="H144" s="5">
        <f t="shared" ref="H144:S144" si="23">ROUND(H2+H32-H143,5)</f>
        <v>-60038.52</v>
      </c>
      <c r="I144" s="5">
        <f t="shared" si="23"/>
        <v>2543.62</v>
      </c>
      <c r="J144" s="5">
        <f t="shared" si="23"/>
        <v>15710.9</v>
      </c>
      <c r="K144" s="5">
        <f t="shared" si="23"/>
        <v>-38007.440000000002</v>
      </c>
      <c r="L144" s="5">
        <f t="shared" si="23"/>
        <v>-31004.18</v>
      </c>
      <c r="M144" s="5">
        <f t="shared" si="23"/>
        <v>85327.87</v>
      </c>
      <c r="N144" s="5">
        <f t="shared" si="23"/>
        <v>-56926.239999999998</v>
      </c>
      <c r="O144" s="5">
        <f t="shared" si="23"/>
        <v>8500.5300000000007</v>
      </c>
      <c r="P144" s="5">
        <f t="shared" si="23"/>
        <v>28260.69</v>
      </c>
      <c r="Q144" s="5">
        <f t="shared" si="23"/>
        <v>-30847.02</v>
      </c>
      <c r="R144" s="5">
        <f t="shared" si="23"/>
        <v>-10424.6</v>
      </c>
      <c r="S144" s="5">
        <f t="shared" si="23"/>
        <v>101586.45</v>
      </c>
      <c r="T144" s="5">
        <f t="shared" si="20"/>
        <v>14682.06</v>
      </c>
    </row>
    <row r="145" spans="1:20" s="8" customFormat="1" ht="10.8" thickBot="1" x14ac:dyDescent="0.25">
      <c r="A145" s="1" t="s">
        <v>143</v>
      </c>
      <c r="B145" s="1"/>
      <c r="C145" s="1"/>
      <c r="D145" s="1"/>
      <c r="E145" s="1"/>
      <c r="F145" s="1"/>
      <c r="G145" s="1"/>
      <c r="H145" s="7">
        <f t="shared" ref="H145:S145" si="24">H144</f>
        <v>-60038.52</v>
      </c>
      <c r="I145" s="7">
        <f t="shared" si="24"/>
        <v>2543.62</v>
      </c>
      <c r="J145" s="7">
        <f t="shared" si="24"/>
        <v>15710.9</v>
      </c>
      <c r="K145" s="7">
        <f t="shared" si="24"/>
        <v>-38007.440000000002</v>
      </c>
      <c r="L145" s="7">
        <f t="shared" si="24"/>
        <v>-31004.18</v>
      </c>
      <c r="M145" s="7">
        <f t="shared" si="24"/>
        <v>85327.87</v>
      </c>
      <c r="N145" s="7">
        <f t="shared" si="24"/>
        <v>-56926.239999999998</v>
      </c>
      <c r="O145" s="7">
        <f t="shared" si="24"/>
        <v>8500.5300000000007</v>
      </c>
      <c r="P145" s="7">
        <f t="shared" si="24"/>
        <v>28260.69</v>
      </c>
      <c r="Q145" s="7">
        <f t="shared" si="24"/>
        <v>-30847.02</v>
      </c>
      <c r="R145" s="7">
        <f t="shared" si="24"/>
        <v>-10424.6</v>
      </c>
      <c r="S145" s="7">
        <f t="shared" si="24"/>
        <v>101586.45</v>
      </c>
      <c r="T145" s="7">
        <f t="shared" si="20"/>
        <v>14682.06</v>
      </c>
    </row>
    <row r="146" spans="1:20" ht="15" thickTop="1" x14ac:dyDescent="0.3"/>
  </sheetData>
  <printOptions gridLines="1"/>
  <pageMargins left="0.2" right="0.2" top="0.75" bottom="0.25" header="0.1" footer="0.3"/>
  <pageSetup paperSize="5" orientation="landscape" r:id="rId1"/>
  <headerFooter>
    <oddHeader xml:space="preserve">&amp;L&amp;"Arial,Bold"&amp;8 &amp;C&amp;"Arial,Bold"&amp;8
 Salama Urban Ministries, Inc.
 Profit &amp; Loss
 July 2021 through June 2022
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259080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259080</xdr:colOff>
                <xdr:row>1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Dawana Wade</dc:creator>
  <cp:lastModifiedBy>Dawana Wade</cp:lastModifiedBy>
  <cp:lastPrinted>2019-10-11T11:41:05Z</cp:lastPrinted>
  <dcterms:created xsi:type="dcterms:W3CDTF">2019-10-10T22:53:29Z</dcterms:created>
  <dcterms:modified xsi:type="dcterms:W3CDTF">2022-04-01T01:54:42Z</dcterms:modified>
</cp:coreProperties>
</file>