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karam\Desktop\Other\NUDL\"/>
    </mc:Choice>
  </mc:AlternateContent>
  <xr:revisionPtr revIDLastSave="0" documentId="13_ncr:1_{5C582320-6D17-433D-AE83-F79154F6588C}" xr6:coauthVersionLast="46" xr6:coauthVersionMax="46" xr10:uidLastSave="{00000000-0000-0000-0000-000000000000}"/>
  <bookViews>
    <workbookView xWindow="-108" yWindow="-108" windowWidth="23256" windowHeight="12576" xr2:uid="{82960005-F46C-47AA-A911-61989AFB8454}"/>
  </bookViews>
  <sheets>
    <sheet name="FY22 Budget" sheetId="2" r:id="rId1"/>
    <sheet name="FY22 Expenses" sheetId="1" r:id="rId2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6" i="1" l="1"/>
  <c r="D9" i="2" l="1"/>
  <c r="D16" i="2" l="1"/>
  <c r="D17" i="2"/>
  <c r="D15" i="2"/>
  <c r="D18" i="2"/>
  <c r="D12" i="2"/>
  <c r="D14" i="1"/>
  <c r="H14" i="1" s="1"/>
  <c r="D15" i="1"/>
  <c r="D10" i="1"/>
  <c r="D14" i="2" s="1"/>
  <c r="D20" i="2" l="1"/>
  <c r="D22" i="2" s="1"/>
  <c r="D16" i="1"/>
  <c r="H26" i="1"/>
  <c r="F35" i="1" l="1"/>
  <c r="G35" i="1"/>
  <c r="H33" i="1"/>
  <c r="H32" i="1"/>
  <c r="H31" i="1"/>
  <c r="H30" i="1"/>
  <c r="H29" i="1"/>
  <c r="H28" i="1"/>
  <c r="H27" i="1"/>
  <c r="H23" i="1"/>
  <c r="H22" i="1"/>
  <c r="H21" i="1"/>
  <c r="H18" i="1"/>
  <c r="H17" i="1"/>
  <c r="H16" i="1"/>
  <c r="H15" i="1"/>
  <c r="E13" i="1"/>
  <c r="H13" i="1" s="1"/>
  <c r="E10" i="1"/>
  <c r="H10" i="1" s="1"/>
  <c r="E9" i="1"/>
  <c r="H9" i="1" s="1"/>
  <c r="D35" i="1" l="1"/>
  <c r="E35" i="1"/>
  <c r="H35" i="1"/>
</calcChain>
</file>

<file path=xl/sharedStrings.xml><?xml version="1.0" encoding="utf-8"?>
<sst xmlns="http://schemas.openxmlformats.org/spreadsheetml/2006/main" count="94" uniqueCount="79">
  <si>
    <t>PROGRAM COSTS</t>
  </si>
  <si>
    <t xml:space="preserve">Coach Stipends </t>
  </si>
  <si>
    <t>Debate Materials, Supplies &amp; Evidence Packs</t>
  </si>
  <si>
    <t>[A]</t>
  </si>
  <si>
    <t>[B]</t>
  </si>
  <si>
    <t>TOURNAMENT COSTS</t>
  </si>
  <si>
    <t>Facilities</t>
  </si>
  <si>
    <t>Transportation</t>
  </si>
  <si>
    <t>Meals</t>
  </si>
  <si>
    <t>Awards</t>
  </si>
  <si>
    <t>Other Expenses</t>
  </si>
  <si>
    <t>NAUDL National Championship Tournament</t>
  </si>
  <si>
    <t>TRAINING + WORKSHOPS + AWARDS RECEPTION</t>
  </si>
  <si>
    <t>Summer Debate Camp</t>
  </si>
  <si>
    <t>Workshop or Training Event with Community Partner</t>
  </si>
  <si>
    <t xml:space="preserve">Year-End Awards Celebration </t>
  </si>
  <si>
    <t>ADMINISTRATIVE COSTS</t>
  </si>
  <si>
    <t xml:space="preserve">UDL Director </t>
  </si>
  <si>
    <t>Interns, Staffing, Professional Fees</t>
  </si>
  <si>
    <t xml:space="preserve">Set-up &amp; Upgrades </t>
  </si>
  <si>
    <t>Conference Travel</t>
  </si>
  <si>
    <t>Public Relations &amp; Marketing</t>
  </si>
  <si>
    <t>Administrative Materials and Supplies</t>
  </si>
  <si>
    <t xml:space="preserve">Insurance </t>
  </si>
  <si>
    <t xml:space="preserve">Technical Assistance </t>
  </si>
  <si>
    <t>Travel, meals, incidentals</t>
  </si>
  <si>
    <t xml:space="preserve">Dedicated phone line, additional computer, portable printer, projector </t>
  </si>
  <si>
    <t xml:space="preserve">Website, Promotional Materials </t>
  </si>
  <si>
    <t xml:space="preserve">Liability, Property, Worker's Compensation </t>
  </si>
  <si>
    <t xml:space="preserve">Fundraising, Administrative, Program Implementation </t>
  </si>
  <si>
    <t>TOTAL</t>
  </si>
  <si>
    <t>NOTES</t>
  </si>
  <si>
    <t>Tournaments</t>
  </si>
  <si>
    <r>
      <t xml:space="preserve">$1,500 per event + in-kind </t>
    </r>
    <r>
      <rPr>
        <i/>
        <sz val="11"/>
        <color theme="1"/>
        <rFont val="Calibri"/>
        <family val="2"/>
      </rPr>
      <t xml:space="preserve">*Provide school space in-kind </t>
    </r>
  </si>
  <si>
    <t>Total</t>
  </si>
  <si>
    <r>
      <t xml:space="preserve">NUDL </t>
    </r>
    <r>
      <rPr>
        <b/>
        <sz val="11"/>
        <color rgb="FFFF0000"/>
        <rFont val="Calibri"/>
        <family val="2"/>
      </rPr>
      <t>[C]</t>
    </r>
  </si>
  <si>
    <r>
      <t xml:space="preserve">MNPS </t>
    </r>
    <r>
      <rPr>
        <b/>
        <sz val="11"/>
        <color rgb="FFFF0000"/>
        <rFont val="Calibri"/>
        <family val="2"/>
      </rPr>
      <t>[D]</t>
    </r>
  </si>
  <si>
    <r>
      <t xml:space="preserve">In Kind </t>
    </r>
    <r>
      <rPr>
        <b/>
        <sz val="11"/>
        <color rgb="FFFF0000"/>
        <rFont val="Calibri"/>
        <family val="2"/>
      </rPr>
      <t>[E]</t>
    </r>
  </si>
  <si>
    <t>[C]</t>
  </si>
  <si>
    <t>[D]</t>
  </si>
  <si>
    <t>[E]</t>
  </si>
  <si>
    <t>[F]</t>
  </si>
  <si>
    <t>Materials/facilities donated</t>
  </si>
  <si>
    <t xml:space="preserve">Operating Budget </t>
  </si>
  <si>
    <t>Covered through contract with MNPS</t>
  </si>
  <si>
    <t xml:space="preserve">Restricted grant funds </t>
  </si>
  <si>
    <r>
      <rPr>
        <b/>
        <sz val="11"/>
        <rFont val="Calibri"/>
        <family val="2"/>
      </rPr>
      <t xml:space="preserve">Restricted </t>
    </r>
    <r>
      <rPr>
        <b/>
        <sz val="11"/>
        <color rgb="FFFF0000"/>
        <rFont val="Calibri"/>
        <family val="2"/>
      </rPr>
      <t>[F]</t>
    </r>
  </si>
  <si>
    <t>$500 per event + in-kind</t>
  </si>
  <si>
    <r>
      <t xml:space="preserve">Estimated $2,500 per school; Participating schools all have existing MFL Forensics Coach Stipend, some schools Forensic Coaches assist with Nashville Debate
</t>
    </r>
    <r>
      <rPr>
        <i/>
        <sz val="11"/>
        <color theme="1"/>
        <rFont val="Calibri"/>
        <family val="2"/>
      </rPr>
      <t>*Paid directly to teacher/coach</t>
    </r>
  </si>
  <si>
    <t>Schools*</t>
  </si>
  <si>
    <t>FY22 Budget*</t>
  </si>
  <si>
    <r>
      <t>$400 per school, $1,000 provided by MNPS, $5,000 additional provided by partners</t>
    </r>
    <r>
      <rPr>
        <i/>
        <sz val="11"/>
        <color theme="1"/>
        <rFont val="Calibri"/>
        <family val="2"/>
      </rPr>
      <t xml:space="preserve">
*Allocated to each school's debate team</t>
    </r>
  </si>
  <si>
    <t>$400 per event + in-kind</t>
  </si>
  <si>
    <t xml:space="preserve">Plan to hire a Director in FY21 </t>
  </si>
  <si>
    <t>Do not provide for individual tournaments (something to look into for future years)</t>
  </si>
  <si>
    <t>Goal to host a summer program for the new coaches in buildings identified by metro as priorities for expanding debate; limited costs if provided online, but budgeting to rent classroom space at USN or elsewhere</t>
  </si>
  <si>
    <t>Organization Fiscal Year: July 1, 2021 to June 30, 2022</t>
  </si>
  <si>
    <t>Nashville Urban Debate League</t>
  </si>
  <si>
    <t>Total Income</t>
  </si>
  <si>
    <t>INCOME</t>
  </si>
  <si>
    <t>EXPENSES</t>
  </si>
  <si>
    <t>Total Expenses</t>
  </si>
  <si>
    <t>Salaries</t>
  </si>
  <si>
    <t>Administrative</t>
  </si>
  <si>
    <t>Fundraising Event</t>
  </si>
  <si>
    <t>Grants</t>
  </si>
  <si>
    <t>Individual Donations</t>
  </si>
  <si>
    <t>Program Costs</t>
  </si>
  <si>
    <t>Tournament Costs</t>
  </si>
  <si>
    <t>Training, Workshops, Awards Ceremony</t>
  </si>
  <si>
    <t>Other Administrative Costs</t>
  </si>
  <si>
    <t>See FY22 Expenses for further breakdown of NUDL expenses</t>
  </si>
  <si>
    <t>Goal to hire a NUDL Director to run day-to-day operations including applying for grants</t>
  </si>
  <si>
    <t>Income/(Deficit)</t>
  </si>
  <si>
    <t>Considers a return to pre-COVID fundraising amount</t>
  </si>
  <si>
    <t>As of 2021 calendar year-end, NUDL has +$30K in the bank to cover small projected loss</t>
  </si>
  <si>
    <t>Salary $55K + Benefits $5K - not yet hired as of January 2022 (prorated salary assuming hired March 1)</t>
  </si>
  <si>
    <t>Initial investments by committed individuals with goal to hire NUDL Director</t>
  </si>
  <si>
    <t>*Budget based on 5 schools partcipating at 7 tournaments + participation in 1 national tournament + NAUDL Championship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</si>
</sst>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i/>
      <sz val="11"/>
      <color theme="1"/>
      <name val="Calibri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</font>
    <font>
      <sz val="12"/>
      <color rgb="FF333333"/>
      <name val="Arial"/>
      <family val="2"/>
    </font>
    <font>
      <b/>
      <sz val="11"/>
      <name val="Calibri"/>
      <family val="2"/>
    </font>
    <font>
      <sz val="10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i/>
      <sz val="10"/>
      <color theme="1"/>
      <name val="Calibri Light"/>
      <family val="2"/>
      <scheme val="major"/>
    </font>
    <font>
      <sz val="10"/>
      <color rgb="FF0000FF"/>
      <name val="Calibri Light"/>
      <family val="2"/>
      <scheme val="major"/>
    </font>
    <font>
      <b/>
      <sz val="10"/>
      <color rgb="FFFF0000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2" tint="-9.9978637043366805E-2"/>
      </right>
      <top style="medium">
        <color indexed="64"/>
      </top>
      <bottom/>
      <diagonal/>
    </border>
    <border>
      <left/>
      <right style="thin">
        <color theme="2" tint="-9.9978637043366805E-2"/>
      </right>
      <top/>
      <bottom/>
      <diagonal/>
    </border>
    <border>
      <left/>
      <right style="thin">
        <color theme="2" tint="-9.9978637043366805E-2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medium">
        <color indexed="64"/>
      </top>
      <bottom/>
      <diagonal/>
    </border>
    <border>
      <left style="medium">
        <color indexed="64"/>
      </left>
      <right style="thin">
        <color theme="2" tint="-9.9978637043366805E-2"/>
      </right>
      <top/>
      <bottom/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>
      <left style="medium">
        <color indexed="64"/>
      </left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thin">
        <color theme="2" tint="-9.9978637043366805E-2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 style="medium">
        <color indexed="64"/>
      </right>
      <top style="thin">
        <color theme="2" tint="-9.9978637043366805E-2"/>
      </top>
      <bottom style="double">
        <color theme="2" tint="-9.9978637043366805E-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8" fillId="0" borderId="0"/>
  </cellStyleXfs>
  <cellXfs count="51">
    <xf numFmtId="0" fontId="0" fillId="0" borderId="0" xfId="0"/>
    <xf numFmtId="0" fontId="2" fillId="0" borderId="0" xfId="0" applyFont="1"/>
    <xf numFmtId="0" fontId="5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164" fontId="2" fillId="0" borderId="0" xfId="1" applyNumberFormat="1" applyFont="1" applyAlignment="1">
      <alignment horizontal="left" vertical="top"/>
    </xf>
    <xf numFmtId="164" fontId="6" fillId="0" borderId="0" xfId="1" applyNumberFormat="1" applyFont="1" applyAlignment="1">
      <alignment horizontal="left" vertical="top"/>
    </xf>
    <xf numFmtId="0" fontId="0" fillId="0" borderId="1" xfId="0" applyBorder="1"/>
    <xf numFmtId="0" fontId="0" fillId="0" borderId="2" xfId="0" applyBorder="1"/>
    <xf numFmtId="164" fontId="6" fillId="0" borderId="4" xfId="1" applyNumberFormat="1" applyFont="1" applyBorder="1" applyAlignment="1">
      <alignment horizontal="left" vertical="top"/>
    </xf>
    <xf numFmtId="164" fontId="2" fillId="0" borderId="4" xfId="1" applyNumberFormat="1" applyFont="1" applyBorder="1" applyAlignment="1">
      <alignment horizontal="left" vertical="top"/>
    </xf>
    <xf numFmtId="0" fontId="0" fillId="0" borderId="6" xfId="0" applyBorder="1"/>
    <xf numFmtId="0" fontId="0" fillId="0" borderId="7" xfId="0" applyBorder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0" fillId="0" borderId="3" xfId="0" applyBorder="1"/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4" fillId="0" borderId="11" xfId="1" applyNumberFormat="1" applyFont="1" applyBorder="1" applyAlignment="1">
      <alignment horizontal="left" vertical="top"/>
    </xf>
    <xf numFmtId="164" fontId="4" fillId="0" borderId="12" xfId="1" applyNumberFormat="1" applyFont="1" applyBorder="1" applyAlignment="1">
      <alignment horizontal="left" vertical="top"/>
    </xf>
    <xf numFmtId="164" fontId="0" fillId="0" borderId="12" xfId="1" applyNumberFormat="1" applyFont="1" applyBorder="1" applyAlignment="1">
      <alignment horizontal="left" vertical="top"/>
    </xf>
    <xf numFmtId="0" fontId="0" fillId="0" borderId="13" xfId="0" applyBorder="1"/>
    <xf numFmtId="164" fontId="4" fillId="0" borderId="14" xfId="1" applyNumberFormat="1" applyFont="1" applyBorder="1" applyAlignment="1">
      <alignment horizontal="left" vertical="top"/>
    </xf>
    <xf numFmtId="164" fontId="4" fillId="0" borderId="15" xfId="1" applyNumberFormat="1" applyFont="1" applyBorder="1" applyAlignment="1">
      <alignment horizontal="left" vertical="top"/>
    </xf>
    <xf numFmtId="164" fontId="0" fillId="0" borderId="15" xfId="1" applyNumberFormat="1" applyFont="1" applyBorder="1" applyAlignment="1">
      <alignment horizontal="left" vertical="top"/>
    </xf>
    <xf numFmtId="0" fontId="0" fillId="0" borderId="16" xfId="0" applyBorder="1"/>
    <xf numFmtId="164" fontId="6" fillId="0" borderId="17" xfId="1" applyNumberFormat="1" applyFont="1" applyBorder="1" applyAlignment="1">
      <alignment horizontal="left" vertical="top"/>
    </xf>
    <xf numFmtId="164" fontId="6" fillId="0" borderId="18" xfId="1" applyNumberFormat="1" applyFont="1" applyBorder="1" applyAlignment="1">
      <alignment horizontal="left" vertical="top"/>
    </xf>
    <xf numFmtId="164" fontId="6" fillId="0" borderId="19" xfId="1" applyNumberFormat="1" applyFont="1" applyBorder="1" applyAlignment="1">
      <alignment horizontal="left" vertical="top"/>
    </xf>
    <xf numFmtId="0" fontId="0" fillId="0" borderId="0" xfId="0" applyBorder="1"/>
    <xf numFmtId="0" fontId="11" fillId="0" borderId="0" xfId="0" applyFont="1"/>
    <xf numFmtId="0" fontId="10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5" xfId="0" applyFill="1" applyBorder="1"/>
    <xf numFmtId="0" fontId="0" fillId="0" borderId="0" xfId="0" applyFill="1" applyAlignment="1">
      <alignment horizontal="left" vertical="top"/>
    </xf>
    <xf numFmtId="164" fontId="1" fillId="0" borderId="15" xfId="1" applyNumberFormat="1" applyFont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13" fillId="0" borderId="0" xfId="2" applyFo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horizontal="left" vertical="center" indent="3"/>
    </xf>
    <xf numFmtId="0" fontId="13" fillId="0" borderId="0" xfId="2" applyFont="1" applyAlignment="1"/>
    <xf numFmtId="164" fontId="13" fillId="0" borderId="0" xfId="1" applyNumberFormat="1" applyFont="1" applyAlignment="1"/>
    <xf numFmtId="164" fontId="17" fillId="0" borderId="0" xfId="1" applyNumberFormat="1" applyFont="1" applyAlignment="1"/>
    <xf numFmtId="164" fontId="13" fillId="0" borderId="20" xfId="1" applyNumberFormat="1" applyFont="1" applyBorder="1" applyAlignment="1"/>
    <xf numFmtId="0" fontId="18" fillId="0" borderId="0" xfId="2" applyFont="1"/>
    <xf numFmtId="0" fontId="2" fillId="0" borderId="0" xfId="0" applyFont="1" applyAlignment="1">
      <alignment horizontal="center"/>
    </xf>
    <xf numFmtId="0" fontId="9" fillId="0" borderId="0" xfId="0" applyFont="1" applyAlignment="1">
      <alignment horizontal="left" vertical="top" wrapText="1"/>
    </xf>
  </cellXfs>
  <cellStyles count="3">
    <cellStyle name="Comma" xfId="1" builtinId="3"/>
    <cellStyle name="Normal" xfId="0" builtinId="0"/>
    <cellStyle name="Normal 2" xfId="2" xr:uid="{461A0E47-6906-438E-B9D2-2AC37D3F61F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106680</xdr:colOff>
      <xdr:row>12</xdr:row>
      <xdr:rowOff>30480</xdr:rowOff>
    </xdr:from>
    <xdr:to>
      <xdr:col>4</xdr:col>
      <xdr:colOff>106680</xdr:colOff>
      <xdr:row>19</xdr:row>
      <xdr:rowOff>76200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65F4E0B9-46D5-4FC7-B121-D8F198DC54F7}"/>
            </a:ext>
          </a:extLst>
        </xdr:cNvPr>
        <xdr:cNvCxnSpPr/>
      </xdr:nvCxnSpPr>
      <xdr:spPr>
        <a:xfrm>
          <a:off x="4069080" y="2133600"/>
          <a:ext cx="0" cy="1272540"/>
        </a:xfrm>
        <a:prstGeom prst="line">
          <a:avLst/>
        </a:prstGeom>
        <a:ln>
          <a:solidFill>
            <a:srgbClr val="FF0000"/>
          </a:solidFill>
          <a:tailEnd type="triangle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859BE-5346-470E-9E21-91C83AFD7BB4}">
  <dimension ref="B1:E28"/>
  <sheetViews>
    <sheetView showGridLines="0" tabSelected="1" zoomScaleNormal="100" workbookViewId="0">
      <selection activeCell="C25" sqref="C25"/>
    </sheetView>
  </sheetViews>
  <sheetFormatPr defaultRowHeight="13.8" x14ac:dyDescent="0.3"/>
  <cols>
    <col min="1" max="1" width="2.21875" style="40" customWidth="1"/>
    <col min="2" max="2" width="7.6640625" style="40" customWidth="1"/>
    <col min="3" max="3" width="37.44140625" style="40" customWidth="1"/>
    <col min="4" max="4" width="10.44140625" style="44" bestFit="1" customWidth="1"/>
    <col min="5" max="5" width="8.88671875" style="48"/>
    <col min="6" max="16384" width="8.88671875" style="40"/>
  </cols>
  <sheetData>
    <row r="1" spans="2:5" x14ac:dyDescent="0.3">
      <c r="B1" s="41"/>
    </row>
    <row r="2" spans="2:5" x14ac:dyDescent="0.3">
      <c r="B2" s="41" t="s">
        <v>57</v>
      </c>
    </row>
    <row r="3" spans="2:5" x14ac:dyDescent="0.3">
      <c r="B3" s="41" t="s">
        <v>56</v>
      </c>
    </row>
    <row r="4" spans="2:5" x14ac:dyDescent="0.3">
      <c r="B4" s="41"/>
    </row>
    <row r="5" spans="2:5" x14ac:dyDescent="0.3">
      <c r="B5" s="42" t="s">
        <v>59</v>
      </c>
    </row>
    <row r="6" spans="2:5" x14ac:dyDescent="0.3">
      <c r="C6" s="41" t="s">
        <v>65</v>
      </c>
      <c r="D6" s="45">
        <v>15000</v>
      </c>
      <c r="E6" s="48" t="s">
        <v>3</v>
      </c>
    </row>
    <row r="7" spans="2:5" x14ac:dyDescent="0.3">
      <c r="C7" s="41" t="s">
        <v>66</v>
      </c>
      <c r="D7" s="45">
        <v>30000</v>
      </c>
      <c r="E7" s="48" t="s">
        <v>4</v>
      </c>
    </row>
    <row r="8" spans="2:5" x14ac:dyDescent="0.3">
      <c r="C8" s="41" t="s">
        <v>64</v>
      </c>
      <c r="D8" s="47">
        <v>25000</v>
      </c>
      <c r="E8" s="48" t="s">
        <v>38</v>
      </c>
    </row>
    <row r="9" spans="2:5" x14ac:dyDescent="0.3">
      <c r="B9" s="42" t="s">
        <v>58</v>
      </c>
      <c r="D9" s="46">
        <f>SUM(D6:D8)</f>
        <v>70000</v>
      </c>
    </row>
    <row r="10" spans="2:5" ht="6.6" customHeight="1" x14ac:dyDescent="0.3">
      <c r="B10" s="41"/>
    </row>
    <row r="11" spans="2:5" x14ac:dyDescent="0.3">
      <c r="B11" s="42" t="s">
        <v>60</v>
      </c>
    </row>
    <row r="12" spans="2:5" x14ac:dyDescent="0.3">
      <c r="C12" s="41" t="s">
        <v>62</v>
      </c>
      <c r="D12" s="45">
        <f>'FY22 Expenses'!D26+'FY22 Expenses'!D27</f>
        <v>25916.666666666668</v>
      </c>
      <c r="E12" s="48" t="s">
        <v>39</v>
      </c>
    </row>
    <row r="13" spans="2:5" x14ac:dyDescent="0.3">
      <c r="C13" s="41" t="s">
        <v>63</v>
      </c>
      <c r="D13" s="45"/>
    </row>
    <row r="14" spans="2:5" x14ac:dyDescent="0.3">
      <c r="C14" s="43" t="s">
        <v>67</v>
      </c>
      <c r="D14" s="45">
        <f>'FY22 Expenses'!D10</f>
        <v>2000</v>
      </c>
    </row>
    <row r="15" spans="2:5" x14ac:dyDescent="0.3">
      <c r="C15" s="43" t="s">
        <v>68</v>
      </c>
      <c r="D15" s="45">
        <f>SUM('FY22 Expenses'!D15:D18)</f>
        <v>11300</v>
      </c>
    </row>
    <row r="16" spans="2:5" x14ac:dyDescent="0.3">
      <c r="C16" s="43" t="s">
        <v>69</v>
      </c>
      <c r="D16" s="45">
        <f>SUM('FY22 Expenses'!D21:D23)</f>
        <v>18650</v>
      </c>
    </row>
    <row r="17" spans="2:5" x14ac:dyDescent="0.3">
      <c r="C17" s="43" t="s">
        <v>70</v>
      </c>
      <c r="D17" s="45">
        <f>SUM('FY22 Expenses'!D28+'FY22 Expenses'!D29+'FY22 Expenses'!D31+'FY22 Expenses'!D32)</f>
        <v>12000</v>
      </c>
    </row>
    <row r="18" spans="2:5" x14ac:dyDescent="0.3">
      <c r="C18" s="41" t="s">
        <v>64</v>
      </c>
      <c r="D18" s="45">
        <f>'FY22 Expenses'!D30</f>
        <v>2000</v>
      </c>
    </row>
    <row r="19" spans="2:5" x14ac:dyDescent="0.3">
      <c r="C19" s="41" t="s">
        <v>7</v>
      </c>
      <c r="D19" s="47">
        <v>0</v>
      </c>
    </row>
    <row r="20" spans="2:5" x14ac:dyDescent="0.3">
      <c r="B20" s="42" t="s">
        <v>61</v>
      </c>
      <c r="D20" s="46">
        <f>SUM(D12:D18)</f>
        <v>71866.666666666672</v>
      </c>
    </row>
    <row r="21" spans="2:5" ht="6.6" customHeight="1" x14ac:dyDescent="0.3">
      <c r="B21" s="42"/>
      <c r="D21" s="46"/>
    </row>
    <row r="22" spans="2:5" x14ac:dyDescent="0.3">
      <c r="B22" s="42" t="s">
        <v>73</v>
      </c>
      <c r="D22" s="46">
        <f>D9-D20</f>
        <v>-1866.6666666666715</v>
      </c>
      <c r="E22" s="48" t="s">
        <v>40</v>
      </c>
    </row>
    <row r="23" spans="2:5" x14ac:dyDescent="0.3">
      <c r="B23" s="41"/>
    </row>
    <row r="24" spans="2:5" x14ac:dyDescent="0.3">
      <c r="B24" s="48" t="s">
        <v>3</v>
      </c>
      <c r="C24" s="40" t="s">
        <v>72</v>
      </c>
    </row>
    <row r="25" spans="2:5" x14ac:dyDescent="0.3">
      <c r="B25" s="48" t="s">
        <v>4</v>
      </c>
      <c r="C25" s="40" t="s">
        <v>77</v>
      </c>
    </row>
    <row r="26" spans="2:5" x14ac:dyDescent="0.3">
      <c r="B26" s="48" t="s">
        <v>38</v>
      </c>
      <c r="C26" s="40" t="s">
        <v>74</v>
      </c>
    </row>
    <row r="27" spans="2:5" x14ac:dyDescent="0.3">
      <c r="B27" s="48" t="s">
        <v>39</v>
      </c>
      <c r="C27" s="40" t="s">
        <v>71</v>
      </c>
    </row>
    <row r="28" spans="2:5" x14ac:dyDescent="0.3">
      <c r="B28" s="48" t="s">
        <v>40</v>
      </c>
      <c r="C28" s="40" t="s">
        <v>75</v>
      </c>
    </row>
  </sheetData>
  <pageMargins left="0.75" right="0.75" top="1" bottom="1" header="0.5" footer="0.5"/>
  <pageSetup orientation="portrait" r:id="rId1"/>
  <headerFooter alignWithMargins="0"/>
  <customProperties>
    <customPr name="_pios_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F1D749-0D2A-4373-8BB5-E858CFC72B64}">
  <dimension ref="A1:L47"/>
  <sheetViews>
    <sheetView showGridLines="0" workbookViewId="0">
      <selection activeCell="G5" sqref="G5"/>
    </sheetView>
  </sheetViews>
  <sheetFormatPr defaultRowHeight="14.4" x14ac:dyDescent="0.3"/>
  <cols>
    <col min="1" max="1" width="3.6640625" customWidth="1"/>
    <col min="2" max="2" width="44.5546875" bestFit="1" customWidth="1"/>
    <col min="4" max="8" width="11.77734375" customWidth="1"/>
    <col min="9" max="9" width="3.5546875" customWidth="1"/>
    <col min="10" max="10" width="70.21875" customWidth="1"/>
    <col min="11" max="11" width="33.6640625" bestFit="1" customWidth="1"/>
  </cols>
  <sheetData>
    <row r="1" spans="2:12" x14ac:dyDescent="0.3">
      <c r="B1" s="49" t="s">
        <v>57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12" x14ac:dyDescent="0.3">
      <c r="B2" s="49" t="s">
        <v>50</v>
      </c>
      <c r="C2" s="49"/>
      <c r="D2" s="49"/>
      <c r="E2" s="49"/>
      <c r="F2" s="49"/>
      <c r="G2" s="49"/>
      <c r="H2" s="49"/>
      <c r="I2" s="49"/>
      <c r="J2" s="17"/>
      <c r="K2" s="17"/>
      <c r="L2" s="17"/>
    </row>
    <row r="3" spans="2:12" ht="15" thickBot="1" x14ac:dyDescent="0.35">
      <c r="B3" s="16"/>
      <c r="C3" s="16"/>
      <c r="D3" s="16"/>
      <c r="E3" s="16"/>
      <c r="F3" s="16"/>
      <c r="G3" s="16"/>
      <c r="H3" s="16"/>
      <c r="I3" s="16"/>
      <c r="J3" s="17"/>
      <c r="K3" s="17"/>
      <c r="L3" s="17"/>
    </row>
    <row r="4" spans="2:12" x14ac:dyDescent="0.3">
      <c r="B4" s="50" t="s">
        <v>78</v>
      </c>
      <c r="C4" s="50"/>
      <c r="D4" s="50"/>
      <c r="E4" s="50"/>
      <c r="G4" s="10">
        <v>5</v>
      </c>
      <c r="H4" s="11" t="s">
        <v>49</v>
      </c>
      <c r="I4" s="18"/>
    </row>
    <row r="5" spans="2:12" ht="15" thickBot="1" x14ac:dyDescent="0.35">
      <c r="B5" s="50"/>
      <c r="C5" s="50"/>
      <c r="D5" s="50"/>
      <c r="E5" s="50"/>
      <c r="G5" s="36">
        <v>7</v>
      </c>
      <c r="H5" s="14" t="s">
        <v>32</v>
      </c>
      <c r="I5" s="15"/>
    </row>
    <row r="7" spans="2:12" ht="15" thickBot="1" x14ac:dyDescent="0.35"/>
    <row r="8" spans="2:12" ht="15" thickBot="1" x14ac:dyDescent="0.35">
      <c r="B8" s="1" t="s">
        <v>0</v>
      </c>
      <c r="D8" s="19" t="s">
        <v>35</v>
      </c>
      <c r="E8" s="20" t="s">
        <v>36</v>
      </c>
      <c r="F8" s="20" t="s">
        <v>37</v>
      </c>
      <c r="G8" s="34" t="s">
        <v>46</v>
      </c>
      <c r="H8" s="35" t="s">
        <v>30</v>
      </c>
      <c r="I8" s="1"/>
      <c r="J8" s="16" t="s">
        <v>31</v>
      </c>
    </row>
    <row r="9" spans="2:12" ht="52.2" customHeight="1" x14ac:dyDescent="0.3">
      <c r="B9" s="37" t="s">
        <v>1</v>
      </c>
      <c r="C9" s="6"/>
      <c r="D9" s="25"/>
      <c r="E9" s="21">
        <f>2500*G4</f>
        <v>12500</v>
      </c>
      <c r="F9" s="21"/>
      <c r="G9" s="21"/>
      <c r="H9" s="12">
        <f>SUM(D9:G9)</f>
        <v>12500</v>
      </c>
      <c r="I9" s="9"/>
      <c r="J9" s="4" t="s">
        <v>48</v>
      </c>
      <c r="K9" s="4"/>
    </row>
    <row r="10" spans="2:12" ht="35.4" customHeight="1" x14ac:dyDescent="0.3">
      <c r="B10" s="37" t="s">
        <v>2</v>
      </c>
      <c r="C10" s="6"/>
      <c r="D10" s="26">
        <f>400*G4</f>
        <v>2000</v>
      </c>
      <c r="E10" s="22">
        <f>G4*1000</f>
        <v>5000</v>
      </c>
      <c r="F10" s="23">
        <v>5000</v>
      </c>
      <c r="G10" s="22"/>
      <c r="H10" s="12">
        <f>SUM(D10:G10)</f>
        <v>12000</v>
      </c>
      <c r="I10" s="9"/>
      <c r="J10" s="4" t="s">
        <v>51</v>
      </c>
      <c r="K10" s="4"/>
    </row>
    <row r="11" spans="2:12" x14ac:dyDescent="0.3">
      <c r="B11" s="5"/>
      <c r="C11" s="5"/>
      <c r="D11" s="26"/>
      <c r="E11" s="22"/>
      <c r="F11" s="22"/>
      <c r="G11" s="22"/>
      <c r="H11" s="13"/>
      <c r="I11" s="8"/>
      <c r="J11" s="4"/>
      <c r="K11" s="4"/>
    </row>
    <row r="12" spans="2:12" x14ac:dyDescent="0.3">
      <c r="B12" s="7" t="s">
        <v>5</v>
      </c>
      <c r="C12" s="6"/>
      <c r="D12" s="26"/>
      <c r="E12" s="22"/>
      <c r="F12" s="22"/>
      <c r="G12" s="22"/>
      <c r="H12" s="13"/>
      <c r="I12" s="8"/>
      <c r="J12" s="4"/>
      <c r="K12" s="4"/>
    </row>
    <row r="13" spans="2:12" x14ac:dyDescent="0.3">
      <c r="B13" s="37" t="s">
        <v>6</v>
      </c>
      <c r="C13" s="6"/>
      <c r="D13" s="26"/>
      <c r="E13" s="22">
        <f>1500*G5</f>
        <v>10500</v>
      </c>
      <c r="F13" s="23">
        <v>2500</v>
      </c>
      <c r="G13" s="22"/>
      <c r="H13" s="12">
        <f t="shared" ref="H13:H18" si="0">SUM(D13:G13)</f>
        <v>13000</v>
      </c>
      <c r="I13" s="9"/>
      <c r="J13" s="4" t="s">
        <v>33</v>
      </c>
      <c r="K13" s="4"/>
    </row>
    <row r="14" spans="2:12" x14ac:dyDescent="0.3">
      <c r="B14" s="37" t="s">
        <v>7</v>
      </c>
      <c r="C14" s="6"/>
      <c r="D14" s="26">
        <f>0*G5</f>
        <v>0</v>
      </c>
      <c r="E14" s="22"/>
      <c r="F14" s="23"/>
      <c r="G14" s="22"/>
      <c r="H14" s="12">
        <f t="shared" si="0"/>
        <v>0</v>
      </c>
      <c r="I14" s="9"/>
      <c r="J14" s="4" t="s">
        <v>54</v>
      </c>
      <c r="K14" s="4"/>
    </row>
    <row r="15" spans="2:12" x14ac:dyDescent="0.3">
      <c r="B15" s="37" t="s">
        <v>8</v>
      </c>
      <c r="C15" s="6"/>
      <c r="D15" s="26">
        <f>400*G5</f>
        <v>2800</v>
      </c>
      <c r="E15" s="22"/>
      <c r="F15" s="23">
        <v>1600</v>
      </c>
      <c r="G15" s="22"/>
      <c r="H15" s="12">
        <f t="shared" si="0"/>
        <v>4400</v>
      </c>
      <c r="I15" s="9"/>
      <c r="J15" s="4" t="s">
        <v>52</v>
      </c>
      <c r="K15" s="4"/>
    </row>
    <row r="16" spans="2:12" x14ac:dyDescent="0.3">
      <c r="B16" s="37" t="s">
        <v>9</v>
      </c>
      <c r="C16" s="6"/>
      <c r="D16" s="26">
        <f>500*G5</f>
        <v>3500</v>
      </c>
      <c r="E16" s="22"/>
      <c r="F16" s="23">
        <v>1000</v>
      </c>
      <c r="G16" s="22"/>
      <c r="H16" s="12">
        <f t="shared" si="0"/>
        <v>4500</v>
      </c>
      <c r="I16" s="9"/>
      <c r="J16" s="4" t="s">
        <v>47</v>
      </c>
      <c r="K16" s="4"/>
    </row>
    <row r="17" spans="2:10" x14ac:dyDescent="0.3">
      <c r="B17" s="37" t="s">
        <v>10</v>
      </c>
      <c r="C17" s="6"/>
      <c r="D17" s="27">
        <v>2000</v>
      </c>
      <c r="E17" s="23"/>
      <c r="F17" s="23">
        <v>1500</v>
      </c>
      <c r="G17" s="23">
        <v>1000</v>
      </c>
      <c r="H17" s="12">
        <f t="shared" si="0"/>
        <v>4500</v>
      </c>
      <c r="I17" s="9"/>
      <c r="J17" s="4"/>
    </row>
    <row r="18" spans="2:10" x14ac:dyDescent="0.3">
      <c r="B18" s="37" t="s">
        <v>11</v>
      </c>
      <c r="C18" s="6"/>
      <c r="D18" s="27">
        <v>3000</v>
      </c>
      <c r="E18" s="23"/>
      <c r="F18" s="23">
        <v>1000</v>
      </c>
      <c r="G18" s="23">
        <v>7000</v>
      </c>
      <c r="H18" s="12">
        <f t="shared" si="0"/>
        <v>11000</v>
      </c>
      <c r="I18" s="9"/>
      <c r="J18" s="4" t="s">
        <v>25</v>
      </c>
    </row>
    <row r="19" spans="2:10" x14ac:dyDescent="0.3">
      <c r="B19" s="37"/>
      <c r="C19" s="6"/>
      <c r="D19" s="27"/>
      <c r="E19" s="23"/>
      <c r="F19" s="23"/>
      <c r="G19" s="23"/>
      <c r="H19" s="13"/>
      <c r="I19" s="8"/>
      <c r="J19" s="4"/>
    </row>
    <row r="20" spans="2:10" x14ac:dyDescent="0.3">
      <c r="B20" s="39" t="s">
        <v>12</v>
      </c>
      <c r="C20" s="6"/>
      <c r="D20" s="27"/>
      <c r="E20" s="23"/>
      <c r="F20" s="23"/>
      <c r="G20" s="23"/>
      <c r="H20" s="13"/>
      <c r="I20" s="8"/>
      <c r="J20" s="4"/>
    </row>
    <row r="21" spans="2:10" x14ac:dyDescent="0.3">
      <c r="B21" s="37" t="s">
        <v>13</v>
      </c>
      <c r="C21" s="6"/>
      <c r="D21" s="27">
        <v>10000</v>
      </c>
      <c r="E21" s="23"/>
      <c r="F21" s="23">
        <v>1000</v>
      </c>
      <c r="G21" s="23">
        <v>4000</v>
      </c>
      <c r="H21" s="12">
        <f t="shared" ref="H21:H23" si="1">SUM(D21:G21)</f>
        <v>15000</v>
      </c>
      <c r="I21" s="9"/>
      <c r="J21" s="4"/>
    </row>
    <row r="22" spans="2:10" x14ac:dyDescent="0.3">
      <c r="B22" s="37" t="s">
        <v>14</v>
      </c>
      <c r="C22" s="6" t="s">
        <v>3</v>
      </c>
      <c r="D22" s="38">
        <v>2000</v>
      </c>
      <c r="E22" s="23"/>
      <c r="F22" s="23">
        <v>2500</v>
      </c>
      <c r="G22" s="23">
        <v>2500</v>
      </c>
      <c r="H22" s="12">
        <f t="shared" si="1"/>
        <v>7000</v>
      </c>
      <c r="I22" s="9"/>
      <c r="J22" s="4"/>
    </row>
    <row r="23" spans="2:10" x14ac:dyDescent="0.3">
      <c r="B23" s="37" t="s">
        <v>15</v>
      </c>
      <c r="C23" s="6"/>
      <c r="D23" s="27">
        <v>6650</v>
      </c>
      <c r="E23" s="23"/>
      <c r="F23" s="23">
        <v>2250</v>
      </c>
      <c r="G23" s="23"/>
      <c r="H23" s="12">
        <f t="shared" si="1"/>
        <v>8900</v>
      </c>
      <c r="I23" s="9"/>
      <c r="J23" s="4"/>
    </row>
    <row r="24" spans="2:10" x14ac:dyDescent="0.3">
      <c r="B24" s="5"/>
      <c r="C24" s="6"/>
      <c r="D24" s="27"/>
      <c r="E24" s="23"/>
      <c r="F24" s="23"/>
      <c r="G24" s="23"/>
      <c r="H24" s="13"/>
      <c r="I24" s="8"/>
      <c r="J24" s="4"/>
    </row>
    <row r="25" spans="2:10" x14ac:dyDescent="0.3">
      <c r="B25" s="7" t="s">
        <v>16</v>
      </c>
      <c r="C25" s="6"/>
      <c r="D25" s="27"/>
      <c r="E25" s="23"/>
      <c r="F25" s="23"/>
      <c r="G25" s="23"/>
      <c r="H25" s="13"/>
      <c r="I25" s="8"/>
      <c r="J25" s="4"/>
    </row>
    <row r="26" spans="2:10" ht="28.8" x14ac:dyDescent="0.3">
      <c r="B26" s="37" t="s">
        <v>17</v>
      </c>
      <c r="C26" s="6" t="s">
        <v>4</v>
      </c>
      <c r="D26" s="27">
        <f>55000*(5/12)</f>
        <v>22916.666666666668</v>
      </c>
      <c r="E26" s="23"/>
      <c r="F26" s="23"/>
      <c r="G26" s="23"/>
      <c r="H26" s="12">
        <f t="shared" ref="H26:H33" si="2">SUM(D26:G26)</f>
        <v>22916.666666666668</v>
      </c>
      <c r="I26" s="8"/>
      <c r="J26" s="4" t="s">
        <v>76</v>
      </c>
    </row>
    <row r="27" spans="2:10" x14ac:dyDescent="0.3">
      <c r="B27" s="37" t="s">
        <v>18</v>
      </c>
      <c r="C27" s="6"/>
      <c r="D27" s="27">
        <v>3000</v>
      </c>
      <c r="E27" s="23"/>
      <c r="F27" s="23">
        <v>5000</v>
      </c>
      <c r="G27" s="23">
        <v>2500</v>
      </c>
      <c r="H27" s="12">
        <f t="shared" si="2"/>
        <v>10500</v>
      </c>
      <c r="I27" s="9"/>
      <c r="J27" s="4"/>
    </row>
    <row r="28" spans="2:10" x14ac:dyDescent="0.3">
      <c r="B28" s="37" t="s">
        <v>19</v>
      </c>
      <c r="C28" s="6"/>
      <c r="D28" s="27">
        <v>2500</v>
      </c>
      <c r="E28" s="23"/>
      <c r="F28" s="23">
        <v>1500</v>
      </c>
      <c r="G28" s="23"/>
      <c r="H28" s="12">
        <f t="shared" si="2"/>
        <v>4000</v>
      </c>
      <c r="I28" s="9"/>
      <c r="J28" s="4" t="s">
        <v>26</v>
      </c>
    </row>
    <row r="29" spans="2:10" x14ac:dyDescent="0.3">
      <c r="B29" s="37" t="s">
        <v>20</v>
      </c>
      <c r="C29" s="6"/>
      <c r="D29" s="27">
        <v>2500</v>
      </c>
      <c r="E29" s="23"/>
      <c r="F29" s="23">
        <v>2500</v>
      </c>
      <c r="G29" s="23">
        <v>10000</v>
      </c>
      <c r="H29" s="12">
        <f t="shared" si="2"/>
        <v>15000</v>
      </c>
      <c r="I29" s="9"/>
      <c r="J29" s="4"/>
    </row>
    <row r="30" spans="2:10" x14ac:dyDescent="0.3">
      <c r="B30" s="37" t="s">
        <v>21</v>
      </c>
      <c r="C30" s="6"/>
      <c r="D30" s="27">
        <v>2000</v>
      </c>
      <c r="E30" s="23"/>
      <c r="F30" s="23"/>
      <c r="G30" s="23"/>
      <c r="H30" s="12">
        <f t="shared" si="2"/>
        <v>2000</v>
      </c>
      <c r="I30" s="9"/>
      <c r="J30" s="4" t="s">
        <v>27</v>
      </c>
    </row>
    <row r="31" spans="2:10" x14ac:dyDescent="0.3">
      <c r="B31" s="37" t="s">
        <v>22</v>
      </c>
      <c r="C31" s="6"/>
      <c r="D31" s="27">
        <v>3500</v>
      </c>
      <c r="E31" s="23"/>
      <c r="F31" s="23"/>
      <c r="G31" s="23"/>
      <c r="H31" s="12">
        <f t="shared" si="2"/>
        <v>3500</v>
      </c>
      <c r="I31" s="9"/>
      <c r="J31" s="4"/>
    </row>
    <row r="32" spans="2:10" x14ac:dyDescent="0.3">
      <c r="B32" s="37" t="s">
        <v>23</v>
      </c>
      <c r="C32" s="6"/>
      <c r="D32" s="27">
        <v>3500</v>
      </c>
      <c r="E32" s="23"/>
      <c r="F32" s="23"/>
      <c r="G32" s="23"/>
      <c r="H32" s="12">
        <f t="shared" si="2"/>
        <v>3500</v>
      </c>
      <c r="I32" s="9"/>
      <c r="J32" s="4" t="s">
        <v>28</v>
      </c>
    </row>
    <row r="33" spans="1:10" x14ac:dyDescent="0.3">
      <c r="B33" s="37" t="s">
        <v>24</v>
      </c>
      <c r="C33" s="6"/>
      <c r="D33" s="27"/>
      <c r="E33" s="23"/>
      <c r="F33" s="23"/>
      <c r="G33" s="23">
        <v>20000</v>
      </c>
      <c r="H33" s="12">
        <f t="shared" si="2"/>
        <v>20000</v>
      </c>
      <c r="I33" s="9"/>
      <c r="J33" s="4" t="s">
        <v>29</v>
      </c>
    </row>
    <row r="34" spans="1:10" ht="5.4" customHeight="1" x14ac:dyDescent="0.3">
      <c r="B34" s="5"/>
      <c r="C34" s="6"/>
      <c r="D34" s="27"/>
      <c r="E34" s="23"/>
      <c r="F34" s="23"/>
      <c r="G34" s="23"/>
      <c r="H34" s="12"/>
      <c r="I34" s="9"/>
      <c r="J34" s="4"/>
    </row>
    <row r="35" spans="1:10" ht="15" thickBot="1" x14ac:dyDescent="0.35">
      <c r="B35" s="7" t="s">
        <v>34</v>
      </c>
      <c r="C35" s="6"/>
      <c r="D35" s="29">
        <f>SUM(D9:D33)</f>
        <v>71866.666666666672</v>
      </c>
      <c r="E35" s="30">
        <f>SUM(E9:E33)</f>
        <v>28000</v>
      </c>
      <c r="F35" s="30">
        <f>SUM(F9:F33)</f>
        <v>27350</v>
      </c>
      <c r="G35" s="30">
        <f>SUM(G9:G33)</f>
        <v>47000</v>
      </c>
      <c r="H35" s="31">
        <f>SUM(H9:H33)</f>
        <v>174216.66666666669</v>
      </c>
      <c r="I35" s="9"/>
      <c r="J35" s="4"/>
    </row>
    <row r="36" spans="1:10" ht="15.6" thickTop="1" thickBot="1" x14ac:dyDescent="0.35">
      <c r="D36" s="28"/>
      <c r="E36" s="24"/>
      <c r="F36" s="24"/>
      <c r="G36" s="24"/>
      <c r="H36" s="15"/>
      <c r="J36" s="4"/>
    </row>
    <row r="37" spans="1:10" x14ac:dyDescent="0.3">
      <c r="D37" s="32"/>
      <c r="E37" s="32"/>
      <c r="F37" s="32"/>
      <c r="G37" s="32"/>
      <c r="H37" s="32"/>
      <c r="J37" s="4"/>
    </row>
    <row r="38" spans="1:10" x14ac:dyDescent="0.3">
      <c r="A38" s="3" t="s">
        <v>3</v>
      </c>
      <c r="B38" t="s">
        <v>55</v>
      </c>
    </row>
    <row r="39" spans="1:10" x14ac:dyDescent="0.3">
      <c r="A39" s="3" t="s">
        <v>4</v>
      </c>
      <c r="B39" s="2" t="s">
        <v>53</v>
      </c>
    </row>
    <row r="40" spans="1:10" x14ac:dyDescent="0.3">
      <c r="A40" s="3" t="s">
        <v>38</v>
      </c>
      <c r="B40" t="s">
        <v>43</v>
      </c>
    </row>
    <row r="41" spans="1:10" x14ac:dyDescent="0.3">
      <c r="A41" s="3" t="s">
        <v>39</v>
      </c>
      <c r="B41" t="s">
        <v>44</v>
      </c>
    </row>
    <row r="42" spans="1:10" x14ac:dyDescent="0.3">
      <c r="A42" s="3" t="s">
        <v>40</v>
      </c>
      <c r="B42" t="s">
        <v>42</v>
      </c>
    </row>
    <row r="43" spans="1:10" x14ac:dyDescent="0.3">
      <c r="A43" s="3" t="s">
        <v>41</v>
      </c>
      <c r="B43" t="s">
        <v>45</v>
      </c>
    </row>
    <row r="47" spans="1:10" ht="15.6" x14ac:dyDescent="0.3">
      <c r="B47" s="33"/>
    </row>
  </sheetData>
  <mergeCells count="4">
    <mergeCell ref="B2:I2"/>
    <mergeCell ref="B1:I1"/>
    <mergeCell ref="J1:L1"/>
    <mergeCell ref="B4:E5"/>
  </mergeCells>
  <pageMargins left="0.7" right="0.7" top="0.75" bottom="0.75" header="0.3" footer="0.3"/>
  <pageSetup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FY22 Budget</vt:lpstr>
      <vt:lpstr>FY22 Expenses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Karam, Claire</dc:creator>
  <cp:lastModifiedBy>Claire Karam (Open)
</cp:lastModifiedBy>
  <dcterms:created xsi:type="dcterms:W3CDTF">2020-01-07T23:00:05Z</dcterms:created>
  <dcterms:modified xsi:type="dcterms:W3CDTF">2022-01-31T15:15:58Z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a60d57e-af5b-4752-ac57-3e4f28ca11dc_Enabled">
    <vt:lpwstr>true</vt:lpwstr>
  </property>
  <property fmtid="{D5CDD505-2E9C-101B-9397-08002B2CF9AE}" pid="3" name="MSIP_Label_ea60d57e-af5b-4752-ac57-3e4f28ca11dc_SetDate">
    <vt:lpwstr>2021-03-15T14:05:54Z</vt:lpwstr>
  </property>
  <property fmtid="{D5CDD505-2E9C-101B-9397-08002B2CF9AE}" pid="4" name="MSIP_Label_ea60d57e-af5b-4752-ac57-3e4f28ca11dc_Method">
    <vt:lpwstr>Standard</vt:lpwstr>
  </property>
  <property fmtid="{D5CDD505-2E9C-101B-9397-08002B2CF9AE}" pid="5" name="MSIP_Label_ea60d57e-af5b-4752-ac57-3e4f28ca11dc_Name">
    <vt:lpwstr>ea60d57e-af5b-4752-ac57-3e4f28ca11dc</vt:lpwstr>
  </property>
  <property fmtid="{D5CDD505-2E9C-101B-9397-08002B2CF9AE}" pid="6" name="MSIP_Label_ea60d57e-af5b-4752-ac57-3e4f28ca11dc_SiteId">
    <vt:lpwstr>36da45f1-dd2c-4d1f-af13-5abe46b99921</vt:lpwstr>
  </property>
  <property fmtid="{D5CDD505-2E9C-101B-9397-08002B2CF9AE}" pid="7" name="MSIP_Label_ea60d57e-af5b-4752-ac57-3e4f28ca11dc_ActionId">
    <vt:lpwstr>b8eebb09-1daf-4e15-b974-b98bbfa9f25c</vt:lpwstr>
  </property>
  <property fmtid="{D5CDD505-2E9C-101B-9397-08002B2CF9AE}" pid="8" name="MSIP_Label_ea60d57e-af5b-4752-ac57-3e4f28ca11dc_ContentBits">
    <vt:lpwstr>0</vt:lpwstr>
  </property>
</Properties>
</file>