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05" yWindow="9405" windowWidth="32760" windowHeight="20325" activeTab="0"/>
  </bookViews>
  <sheets>
    <sheet name="Budget" sheetId="1" r:id="rId1"/>
    <sheet name="Sheet2" sheetId="2" state="hidden" r:id="rId2"/>
    <sheet name="Sheet3" sheetId="3" state="hidden" r:id="rId3"/>
  </sheets>
  <definedNames>
    <definedName name="_xlnm.Print_Area" localSheetId="0">'Budget'!$A$1:$V$79</definedName>
    <definedName name="_xlnm.Print_Titles" localSheetId="0">'Budget'!$A:$H,'Budget'!$1:$6</definedName>
  </definedNames>
  <calcPr fullCalcOnLoad="1"/>
</workbook>
</file>

<file path=xl/sharedStrings.xml><?xml version="1.0" encoding="utf-8"?>
<sst xmlns="http://schemas.openxmlformats.org/spreadsheetml/2006/main" count="125" uniqueCount="122">
  <si>
    <t>92075 · Insurance (Business)</t>
  </si>
  <si>
    <t>92100 · Meals &amp; Entertainment</t>
  </si>
  <si>
    <t>92175 · Office Supplies</t>
  </si>
  <si>
    <t>92225 · Postage / Shipping</t>
  </si>
  <si>
    <t>92300 · Program Expense</t>
  </si>
  <si>
    <t>92325 · Program Facilitator</t>
  </si>
  <si>
    <t>92375 · Salary Expense</t>
  </si>
  <si>
    <t>92435 · Taxes &amp; Fees</t>
  </si>
  <si>
    <t>92450 · Taxes - Payroll</t>
  </si>
  <si>
    <t>92475 · Telephone</t>
  </si>
  <si>
    <t>92600 · Travel / Mileage</t>
  </si>
  <si>
    <t>Total Expense without Events</t>
  </si>
  <si>
    <t>40000 · Corporate Donations &amp; Grant Income</t>
  </si>
  <si>
    <t>909DS - Special Event Expense - Digital Summit</t>
  </si>
  <si>
    <t>417DS · Special Event Inc - Digital Summit</t>
  </si>
  <si>
    <t>91175 - Depreciation Charges</t>
  </si>
  <si>
    <t>92500 · Transportation (bus)</t>
  </si>
  <si>
    <t>92150 · Misc. Expense</t>
  </si>
  <si>
    <t>Total Gross Income</t>
  </si>
  <si>
    <t>Jul 10-Jun 11</t>
  </si>
  <si>
    <t xml:space="preserve">90975 · Special Event Expense - Other </t>
  </si>
  <si>
    <t>41700-Special Events Income-Other</t>
  </si>
  <si>
    <t>Jul 09-Jun 10</t>
  </si>
  <si>
    <t>40100 - Cost of Corporate Donations</t>
  </si>
  <si>
    <t>Jul 11- Jun 12</t>
  </si>
  <si>
    <t>ACTUAL FYE 6/30/10</t>
  </si>
  <si>
    <t>ACTUAL FYE 6/30/11</t>
  </si>
  <si>
    <t>ACTUAL FYE          6/30/09</t>
  </si>
  <si>
    <t>Jul 08- Jun 09</t>
  </si>
  <si>
    <t>92010 Education Outreach (CMF Program)</t>
  </si>
  <si>
    <t>ACTUAL           FYE 6/30/08</t>
  </si>
  <si>
    <t>Jul 07- Jun 08</t>
  </si>
  <si>
    <t>92700 Rent Expense</t>
  </si>
  <si>
    <t>41650 Grant Income</t>
  </si>
  <si>
    <t xml:space="preserve">417DF · Special Event Income - LMDFA </t>
  </si>
  <si>
    <t xml:space="preserve">909DF - Special Event Expense - LMDFA </t>
  </si>
  <si>
    <t>As of</t>
  </si>
  <si>
    <t>ACTUAL  FYE 6/30/12</t>
  </si>
  <si>
    <t>ACTUAL FYE 6/30/13</t>
  </si>
  <si>
    <t>Jul 12-Jun 13</t>
  </si>
  <si>
    <t>Jul 13-Jun 14</t>
  </si>
  <si>
    <t>92376   Salary Expense-Bonus</t>
  </si>
  <si>
    <t>417AU -Special Event Income- Auction</t>
  </si>
  <si>
    <t>909AU - Special Event Expense -Auction</t>
  </si>
  <si>
    <t>Jul 14 - Jun 15</t>
  </si>
  <si>
    <t>ACTUAL FYE 6/30/14</t>
  </si>
  <si>
    <t>92250 · Printing Expense</t>
  </si>
  <si>
    <t>Jul 15 - Jun 16</t>
  </si>
  <si>
    <t>Leadership Music</t>
  </si>
  <si>
    <t>Operating Income/Expense</t>
  </si>
  <si>
    <t>40300 · Miscellaneous Donations</t>
  </si>
  <si>
    <t>Net Operating Income</t>
  </si>
  <si>
    <t>Other Income</t>
  </si>
  <si>
    <t>Special Events Income</t>
  </si>
  <si>
    <t>417MF -Special Event Income- Mayoral Forum</t>
  </si>
  <si>
    <t>Total Special Events Income</t>
  </si>
  <si>
    <t>Total Other Income</t>
  </si>
  <si>
    <t>Other Expenses</t>
  </si>
  <si>
    <t>Special Events Expenses</t>
  </si>
  <si>
    <t>909MF - Special Event Expense - Mayoral Forum</t>
  </si>
  <si>
    <t>Total Special Event Expense</t>
  </si>
  <si>
    <t>Total Other Expenses</t>
  </si>
  <si>
    <t>Net Other Income</t>
  </si>
  <si>
    <t>NET Income</t>
  </si>
  <si>
    <t xml:space="preserve"> BUDGET    FYE 6/30/16</t>
  </si>
  <si>
    <t>417LN · Special Event Inc - Learning Network</t>
  </si>
  <si>
    <t>417OT -Special Event Income- Off the Record</t>
  </si>
  <si>
    <t>417PE -Special Event Income- Party &amp; Events</t>
  </si>
  <si>
    <t xml:space="preserve">     90978 - Bank Charges LMDFA</t>
  </si>
  <si>
    <t>909LN · Special Event Expense - Learning Network</t>
  </si>
  <si>
    <t>909OT -Special Event Expense - Off the Record</t>
  </si>
  <si>
    <t>909PE -Special Event Expense - Party &amp; Events</t>
  </si>
  <si>
    <t>BUDGET FYE 6/30/17</t>
  </si>
  <si>
    <t>Jul 16 - Jun 17</t>
  </si>
  <si>
    <t>ACTUAL FY2016</t>
  </si>
  <si>
    <t>90500 · Archiving Expense</t>
  </si>
  <si>
    <t>Jul 17 - Jun 18</t>
  </si>
  <si>
    <t>Income</t>
  </si>
  <si>
    <t>40400 · Program Tuition Fees</t>
  </si>
  <si>
    <t>40620 · Reimbursed Expenses - Program</t>
  </si>
  <si>
    <t>41000 · Alumni Donations</t>
  </si>
  <si>
    <t>41200 · Alumni Dues</t>
  </si>
  <si>
    <t>90999 · Audit Legal and Financial Expense</t>
  </si>
  <si>
    <t>41600 · Interest Income</t>
  </si>
  <si>
    <t>Expense</t>
  </si>
  <si>
    <t>91000 · Bank Charges</t>
  </si>
  <si>
    <t>92000 · Dues and Subscriptions</t>
  </si>
  <si>
    <t>92650 · IT Support</t>
  </si>
  <si>
    <t>92025 · Employee Benefits</t>
  </si>
  <si>
    <t>92050 · Equipment Rental</t>
  </si>
  <si>
    <t>92060 · Development / Stewardship</t>
  </si>
  <si>
    <t>41300 · Scholarship Donation</t>
  </si>
  <si>
    <r>
      <t xml:space="preserve">40610 </t>
    </r>
    <r>
      <rPr>
        <sz val="10"/>
        <rFont val="Calibri"/>
        <family val="2"/>
      </rPr>
      <t>·</t>
    </r>
    <r>
      <rPr>
        <sz val="10"/>
        <rFont val="Arial"/>
        <family val="2"/>
      </rPr>
      <t xml:space="preserve"> Reimbursed Expenses-Alumni</t>
    </r>
  </si>
  <si>
    <t>ACTUAL        FY2015</t>
  </si>
  <si>
    <t>ACTUAL FY2017</t>
  </si>
  <si>
    <t>BUDGET FY2018</t>
  </si>
  <si>
    <t>ACTUAL FY2018</t>
  </si>
  <si>
    <t>BUDGET FY2019</t>
  </si>
  <si>
    <t>91100 - Prior Year Adjustment Account</t>
  </si>
  <si>
    <t>91300 Scholarship Expense - Tuition Waived</t>
  </si>
  <si>
    <t>Jul 18 - Jun 19</t>
  </si>
  <si>
    <t>Josh's Notes</t>
  </si>
  <si>
    <t>30th Anniversary may prompt more donations</t>
  </si>
  <si>
    <t>Still think these are good goals</t>
  </si>
  <si>
    <t>Expecting Shaun Silva to bill us</t>
  </si>
  <si>
    <t>Not expecting to exceed budget</t>
  </si>
  <si>
    <t>City National Bank generously waives fees</t>
  </si>
  <si>
    <t>Last year saw increase due to reprints of banners and development road show</t>
  </si>
  <si>
    <t>Insurance premiums have gone up</t>
  </si>
  <si>
    <t>We have not seen much activity in this since Belmont started to cover office cleaning</t>
  </si>
  <si>
    <t>More companies are using our Quickbooks Online to pay</t>
  </si>
  <si>
    <t>Costs of bus charters increase</t>
  </si>
  <si>
    <t>Number set to make the budget break even</t>
  </si>
  <si>
    <t>set to break even with 30th Anniversary expenses</t>
  </si>
  <si>
    <t>Set based on proposed budget for 30th anniversary</t>
  </si>
  <si>
    <t>Includes Health, 401k, Life insurance, Admin Fee. Health insurance costs for employees seems to rise annually</t>
  </si>
  <si>
    <t>7/1/2019-6/30/20</t>
  </si>
  <si>
    <t>BUDGET FY2020</t>
  </si>
  <si>
    <t>ACTUAL FY2019</t>
  </si>
  <si>
    <t>Jul 19 - Jun 20</t>
  </si>
  <si>
    <t>Jul 18 - 5/8/19</t>
  </si>
  <si>
    <t>Budget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</si>
</sst>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%"/>
    <numFmt numFmtId="169" formatCode="0.0000%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#,##0%_);\(#,##0%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  <numFmt numFmtId="178" formatCode="[$-409]mmmm\ d\,\ yyyy;@"/>
    <numFmt numFmtId="179" formatCode="[$-409]h:mm:ss\ AM/PM"/>
    <numFmt numFmtId="180" formatCode="00000"/>
    <numFmt numFmtId="181" formatCode="[$-F400]h:mm:ss\ AM/PM"/>
    <numFmt numFmtId="182" formatCode="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sz val="8"/>
      <name val="Verdana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0"/>
      <name val="Calibri"/>
      <family val="2"/>
    </font>
    <font>
      <i/>
      <sz val="12"/>
      <color indexed="12"/>
      <name val="Arial"/>
      <family val="2"/>
    </font>
    <font>
      <b/>
      <sz val="8"/>
      <color indexed="8"/>
      <name val="Arial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double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17" fillId="23" borderId="0" applyNumberFormat="0" applyBorder="0" applyAlignment="0" applyProtection="0"/>
    <xf numFmtId="0" fontId="33" fillId="24" borderId="1" applyNumberFormat="0" applyAlignment="0" applyProtection="0"/>
    <xf numFmtId="0" fontId="34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7" borderId="1" applyNumberFormat="0" applyAlignment="0" applyProtection="0"/>
    <xf numFmtId="0" fontId="38" fillId="0" borderId="6" applyNumberFormat="0" applyFill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9" borderId="7" applyNumberFormat="0" applyFont="0" applyAlignment="0" applyProtection="0"/>
    <xf numFmtId="0" fontId="40" fillId="24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59" applyFont="1" applyBorder="1">
      <alignment/>
      <protection/>
    </xf>
    <xf numFmtId="0" fontId="6" fillId="0" borderId="0" xfId="0" applyFont="1" applyAlignment="1">
      <alignment/>
    </xf>
    <xf numFmtId="49" fontId="5" fillId="0" borderId="0" xfId="59" applyNumberFormat="1" applyFont="1" applyBorder="1" applyAlignment="1">
      <alignment horizontal="center" vertical="center" wrapText="1"/>
      <protection/>
    </xf>
    <xf numFmtId="49" fontId="5" fillId="30" borderId="0" xfId="59" applyNumberFormat="1" applyFont="1" applyFill="1" applyBorder="1" applyAlignment="1">
      <alignment horizontal="center" vertical="center" wrapText="1"/>
      <protection/>
    </xf>
    <xf numFmtId="0" fontId="7" fillId="30" borderId="0" xfId="59" applyFont="1" applyFill="1" applyBorder="1" applyAlignment="1">
      <alignment horizontal="center" vertical="center" wrapText="1"/>
      <protection/>
    </xf>
    <xf numFmtId="0" fontId="7" fillId="0" borderId="0" xfId="59" applyFont="1" applyFill="1" applyBorder="1" applyAlignment="1">
      <alignment horizontal="center" vertical="center" wrapText="1"/>
      <protection/>
    </xf>
    <xf numFmtId="0" fontId="7" fillId="0" borderId="0" xfId="59" applyFont="1" applyBorder="1" applyAlignment="1">
      <alignment horizontal="center" vertical="center" wrapText="1"/>
      <protection/>
    </xf>
    <xf numFmtId="0" fontId="7" fillId="0" borderId="10" xfId="59" applyFont="1" applyBorder="1" applyAlignment="1">
      <alignment horizontal="center" vertical="center" wrapText="1"/>
      <protection/>
    </xf>
    <xf numFmtId="0" fontId="7" fillId="0" borderId="11" xfId="59" applyFont="1" applyBorder="1" applyAlignment="1">
      <alignment horizontal="center" vertical="center" wrapText="1"/>
      <protection/>
    </xf>
    <xf numFmtId="0" fontId="7" fillId="0" borderId="11" xfId="59" applyFont="1" applyFill="1" applyBorder="1" applyAlignment="1">
      <alignment horizontal="center" vertical="center" wrapText="1"/>
      <protection/>
    </xf>
    <xf numFmtId="49" fontId="5" fillId="0" borderId="0" xfId="59" applyNumberFormat="1" applyFont="1" applyBorder="1" applyAlignment="1">
      <alignment horizontal="center"/>
      <protection/>
    </xf>
    <xf numFmtId="49" fontId="5" fillId="30" borderId="0" xfId="59" applyNumberFormat="1" applyFont="1" applyFill="1" applyBorder="1" applyAlignment="1">
      <alignment horizontal="center"/>
      <protection/>
    </xf>
    <xf numFmtId="49" fontId="5" fillId="0" borderId="0" xfId="59" applyNumberFormat="1" applyFont="1" applyFill="1" applyBorder="1" applyAlignment="1">
      <alignment horizontal="center"/>
      <protection/>
    </xf>
    <xf numFmtId="178" fontId="7" fillId="0" borderId="12" xfId="59" applyNumberFormat="1" applyFont="1" applyBorder="1" applyAlignment="1">
      <alignment horizontal="center"/>
      <protection/>
    </xf>
    <xf numFmtId="178" fontId="7" fillId="0" borderId="13" xfId="59" applyNumberFormat="1" applyFont="1" applyBorder="1" applyAlignment="1">
      <alignment horizontal="center"/>
      <protection/>
    </xf>
    <xf numFmtId="0" fontId="7" fillId="0" borderId="13" xfId="59" applyFont="1" applyBorder="1" applyAlignment="1">
      <alignment horizontal="center"/>
      <protection/>
    </xf>
    <xf numFmtId="49" fontId="5" fillId="0" borderId="0" xfId="59" applyNumberFormat="1" applyFont="1" applyBorder="1">
      <alignment/>
      <protection/>
    </xf>
    <xf numFmtId="166" fontId="8" fillId="30" borderId="0" xfId="44" applyNumberFormat="1" applyFont="1" applyFill="1" applyBorder="1" applyAlignment="1">
      <alignment/>
    </xf>
    <xf numFmtId="0" fontId="6" fillId="0" borderId="10" xfId="59" applyFont="1" applyBorder="1">
      <alignment/>
      <protection/>
    </xf>
    <xf numFmtId="0" fontId="6" fillId="0" borderId="11" xfId="59" applyFont="1" applyBorder="1">
      <alignment/>
      <protection/>
    </xf>
    <xf numFmtId="166" fontId="8" fillId="0" borderId="0" xfId="44" applyNumberFormat="1" applyFont="1" applyFill="1" applyBorder="1" applyAlignment="1">
      <alignment/>
    </xf>
    <xf numFmtId="37" fontId="8" fillId="0" borderId="0" xfId="59" applyNumberFormat="1" applyFont="1" applyBorder="1" applyAlignment="1">
      <alignment horizontal="right"/>
      <protection/>
    </xf>
    <xf numFmtId="166" fontId="6" fillId="0" borderId="0" xfId="59" applyNumberFormat="1" applyFont="1" applyBorder="1">
      <alignment/>
      <protection/>
    </xf>
    <xf numFmtId="166" fontId="6" fillId="0" borderId="10" xfId="59" applyNumberFormat="1" applyFont="1" applyBorder="1">
      <alignment/>
      <protection/>
    </xf>
    <xf numFmtId="166" fontId="6" fillId="0" borderId="10" xfId="44" applyNumberFormat="1" applyFont="1" applyBorder="1" applyAlignment="1">
      <alignment/>
    </xf>
    <xf numFmtId="166" fontId="6" fillId="0" borderId="11" xfId="59" applyNumberFormat="1" applyFont="1" applyBorder="1">
      <alignment/>
      <protection/>
    </xf>
    <xf numFmtId="3" fontId="8" fillId="0" borderId="0" xfId="59" applyNumberFormat="1" applyFont="1" applyBorder="1" applyAlignment="1">
      <alignment horizontal="right"/>
      <protection/>
    </xf>
    <xf numFmtId="166" fontId="6" fillId="0" borderId="0" xfId="59" applyNumberFormat="1" applyFont="1" applyFill="1" applyBorder="1">
      <alignment/>
      <protection/>
    </xf>
    <xf numFmtId="166" fontId="6" fillId="0" borderId="10" xfId="59" applyNumberFormat="1" applyFont="1" applyFill="1" applyBorder="1">
      <alignment/>
      <protection/>
    </xf>
    <xf numFmtId="166" fontId="6" fillId="0" borderId="11" xfId="59" applyNumberFormat="1" applyFont="1" applyFill="1" applyBorder="1">
      <alignment/>
      <protection/>
    </xf>
    <xf numFmtId="166" fontId="6" fillId="0" borderId="12" xfId="59" applyNumberFormat="1" applyFont="1" applyBorder="1">
      <alignment/>
      <protection/>
    </xf>
    <xf numFmtId="166" fontId="6" fillId="0" borderId="13" xfId="59" applyNumberFormat="1" applyFont="1" applyBorder="1">
      <alignment/>
      <protection/>
    </xf>
    <xf numFmtId="49" fontId="5" fillId="0" borderId="0" xfId="59" applyNumberFormat="1" applyFont="1" applyFill="1" applyBorder="1">
      <alignment/>
      <protection/>
    </xf>
    <xf numFmtId="166" fontId="5" fillId="30" borderId="14" xfId="44" applyNumberFormat="1" applyFont="1" applyFill="1" applyBorder="1" applyAlignment="1">
      <alignment/>
    </xf>
    <xf numFmtId="166" fontId="5" fillId="30" borderId="15" xfId="44" applyNumberFormat="1" applyFont="1" applyFill="1" applyBorder="1" applyAlignment="1">
      <alignment/>
    </xf>
    <xf numFmtId="166" fontId="5" fillId="30" borderId="16" xfId="44" applyNumberFormat="1" applyFont="1" applyFill="1" applyBorder="1" applyAlignment="1">
      <alignment/>
    </xf>
    <xf numFmtId="37" fontId="8" fillId="0" borderId="0" xfId="59" applyNumberFormat="1" applyFont="1" applyBorder="1">
      <alignment/>
      <protection/>
    </xf>
    <xf numFmtId="166" fontId="6" fillId="30" borderId="0" xfId="59" applyNumberFormat="1" applyFont="1" applyFill="1" applyBorder="1" applyAlignment="1">
      <alignment/>
      <protection/>
    </xf>
    <xf numFmtId="0" fontId="7" fillId="0" borderId="0" xfId="59" applyFont="1" applyBorder="1">
      <alignment/>
      <protection/>
    </xf>
    <xf numFmtId="0" fontId="5" fillId="0" borderId="0" xfId="59" applyNumberFormat="1" applyFont="1" applyBorder="1">
      <alignment/>
      <protection/>
    </xf>
    <xf numFmtId="0" fontId="6" fillId="30" borderId="0" xfId="59" applyNumberFormat="1" applyFont="1" applyFill="1" applyBorder="1" applyAlignment="1">
      <alignment/>
      <protection/>
    </xf>
    <xf numFmtId="37" fontId="8" fillId="0" borderId="0" xfId="59" applyNumberFormat="1" applyFont="1" applyFill="1" applyBorder="1">
      <alignment/>
      <protection/>
    </xf>
    <xf numFmtId="166" fontId="6" fillId="0" borderId="10" xfId="44" applyNumberFormat="1" applyFont="1" applyFill="1" applyBorder="1" applyAlignment="1">
      <alignment/>
    </xf>
    <xf numFmtId="166" fontId="6" fillId="0" borderId="13" xfId="44" applyNumberFormat="1" applyFont="1" applyBorder="1" applyAlignment="1">
      <alignment/>
    </xf>
    <xf numFmtId="166" fontId="6" fillId="0" borderId="17" xfId="59" applyNumberFormat="1" applyFont="1" applyBorder="1">
      <alignment/>
      <protection/>
    </xf>
    <xf numFmtId="37" fontId="5" fillId="0" borderId="0" xfId="59" applyNumberFormat="1" applyFont="1" applyBorder="1">
      <alignment/>
      <protection/>
    </xf>
    <xf numFmtId="166" fontId="5" fillId="30" borderId="0" xfId="44" applyNumberFormat="1" applyFont="1" applyFill="1" applyBorder="1" applyAlignment="1">
      <alignment/>
    </xf>
    <xf numFmtId="166" fontId="7" fillId="0" borderId="18" xfId="44" applyNumberFormat="1" applyFont="1" applyBorder="1" applyAlignment="1">
      <alignment/>
    </xf>
    <xf numFmtId="166" fontId="7" fillId="0" borderId="19" xfId="44" applyNumberFormat="1" applyFont="1" applyBorder="1" applyAlignment="1">
      <alignment/>
    </xf>
    <xf numFmtId="166" fontId="7" fillId="0" borderId="20" xfId="44" applyNumberFormat="1" applyFont="1" applyBorder="1" applyAlignment="1">
      <alignment/>
    </xf>
    <xf numFmtId="166" fontId="7" fillId="0" borderId="0" xfId="59" applyNumberFormat="1" applyFont="1" applyBorder="1">
      <alignment/>
      <protection/>
    </xf>
    <xf numFmtId="166" fontId="7" fillId="0" borderId="14" xfId="59" applyNumberFormat="1" applyFont="1" applyBorder="1">
      <alignment/>
      <protection/>
    </xf>
    <xf numFmtId="166" fontId="7" fillId="0" borderId="15" xfId="59" applyNumberFormat="1" applyFont="1" applyBorder="1">
      <alignment/>
      <protection/>
    </xf>
    <xf numFmtId="166" fontId="7" fillId="0" borderId="16" xfId="59" applyNumberFormat="1" applyFont="1" applyBorder="1">
      <alignment/>
      <protection/>
    </xf>
    <xf numFmtId="166" fontId="6" fillId="0" borderId="0" xfId="44" applyNumberFormat="1" applyFont="1" applyFill="1" applyBorder="1" applyAlignment="1">
      <alignment/>
    </xf>
    <xf numFmtId="166" fontId="6" fillId="30" borderId="0" xfId="44" applyNumberFormat="1" applyFont="1" applyFill="1" applyBorder="1" applyAlignment="1">
      <alignment/>
    </xf>
    <xf numFmtId="0" fontId="6" fillId="0" borderId="12" xfId="59" applyFont="1" applyBorder="1">
      <alignment/>
      <protection/>
    </xf>
    <xf numFmtId="0" fontId="6" fillId="0" borderId="13" xfId="59" applyFont="1" applyBorder="1">
      <alignment/>
      <protection/>
    </xf>
    <xf numFmtId="37" fontId="5" fillId="0" borderId="0" xfId="59" applyNumberFormat="1" applyFont="1" applyFill="1" applyBorder="1">
      <alignment/>
      <protection/>
    </xf>
    <xf numFmtId="37" fontId="8" fillId="0" borderId="0" xfId="59" applyNumberFormat="1" applyFont="1" applyFill="1" applyBorder="1" applyAlignment="1">
      <alignment horizontal="right"/>
      <protection/>
    </xf>
    <xf numFmtId="166" fontId="6" fillId="0" borderId="10" xfId="44" applyNumberFormat="1" applyFont="1" applyBorder="1" applyAlignment="1">
      <alignment horizontal="right"/>
    </xf>
    <xf numFmtId="0" fontId="10" fillId="0" borderId="0" xfId="59" applyFont="1" applyBorder="1">
      <alignment/>
      <protection/>
    </xf>
    <xf numFmtId="0" fontId="5" fillId="0" borderId="0" xfId="59" applyFont="1" applyBorder="1">
      <alignment/>
      <protection/>
    </xf>
    <xf numFmtId="0" fontId="6" fillId="0" borderId="17" xfId="59" applyFont="1" applyBorder="1">
      <alignment/>
      <protection/>
    </xf>
    <xf numFmtId="166" fontId="5" fillId="0" borderId="0" xfId="44" applyNumberFormat="1" applyFont="1" applyFill="1" applyBorder="1" applyAlignment="1">
      <alignment/>
    </xf>
    <xf numFmtId="166" fontId="5" fillId="0" borderId="10" xfId="44" applyNumberFormat="1" applyFont="1" applyFill="1" applyBorder="1" applyAlignment="1">
      <alignment/>
    </xf>
    <xf numFmtId="166" fontId="5" fillId="0" borderId="11" xfId="44" applyNumberFormat="1" applyFont="1" applyFill="1" applyBorder="1" applyAlignment="1">
      <alignment/>
    </xf>
    <xf numFmtId="166" fontId="7" fillId="0" borderId="18" xfId="59" applyNumberFormat="1" applyFont="1" applyBorder="1">
      <alignment/>
      <protection/>
    </xf>
    <xf numFmtId="166" fontId="7" fillId="0" borderId="19" xfId="59" applyNumberFormat="1" applyFont="1" applyBorder="1">
      <alignment/>
      <protection/>
    </xf>
    <xf numFmtId="166" fontId="7" fillId="0" borderId="20" xfId="59" applyNumberFormat="1" applyFont="1" applyBorder="1">
      <alignment/>
      <protection/>
    </xf>
    <xf numFmtId="166" fontId="7" fillId="0" borderId="21" xfId="59" applyNumberFormat="1" applyFont="1" applyBorder="1">
      <alignment/>
      <protection/>
    </xf>
    <xf numFmtId="166" fontId="7" fillId="0" borderId="22" xfId="59" applyNumberFormat="1" applyFont="1" applyBorder="1">
      <alignment/>
      <protection/>
    </xf>
    <xf numFmtId="166" fontId="7" fillId="0" borderId="23" xfId="59" applyNumberFormat="1" applyFont="1" applyBorder="1">
      <alignment/>
      <protection/>
    </xf>
    <xf numFmtId="166" fontId="5" fillId="30" borderId="24" xfId="44" applyNumberFormat="1" applyFont="1" applyFill="1" applyBorder="1" applyAlignment="1">
      <alignment/>
    </xf>
    <xf numFmtId="166" fontId="5" fillId="30" borderId="25" xfId="44" applyNumberFormat="1" applyFont="1" applyFill="1" applyBorder="1" applyAlignment="1">
      <alignment/>
    </xf>
    <xf numFmtId="166" fontId="5" fillId="30" borderId="26" xfId="44" applyNumberFormat="1" applyFont="1" applyFill="1" applyBorder="1" applyAlignment="1">
      <alignment/>
    </xf>
    <xf numFmtId="181" fontId="8" fillId="0" borderId="0" xfId="59" applyNumberFormat="1" applyFont="1" applyBorder="1" applyAlignment="1">
      <alignment horizontal="right"/>
      <protection/>
    </xf>
    <xf numFmtId="14" fontId="8" fillId="0" borderId="0" xfId="59" applyNumberFormat="1" applyFont="1" applyBorder="1" applyAlignment="1">
      <alignment horizontal="left"/>
      <protection/>
    </xf>
    <xf numFmtId="0" fontId="11" fillId="0" borderId="0" xfId="59" applyNumberFormat="1" applyFont="1" applyBorder="1">
      <alignment/>
      <protection/>
    </xf>
    <xf numFmtId="0" fontId="0" fillId="0" borderId="0" xfId="59" applyFont="1" applyBorder="1">
      <alignment/>
      <protection/>
    </xf>
    <xf numFmtId="166" fontId="12" fillId="30" borderId="0" xfId="44" applyNumberFormat="1" applyFont="1" applyFill="1" applyBorder="1" applyAlignment="1">
      <alignment/>
    </xf>
    <xf numFmtId="166" fontId="8" fillId="0" borderId="10" xfId="44" applyNumberFormat="1" applyFont="1" applyFill="1" applyBorder="1" applyAlignment="1">
      <alignment/>
    </xf>
    <xf numFmtId="166" fontId="8" fillId="0" borderId="11" xfId="44" applyNumberFormat="1" applyFont="1" applyFill="1" applyBorder="1" applyAlignment="1">
      <alignment/>
    </xf>
    <xf numFmtId="0" fontId="0" fillId="0" borderId="0" xfId="0" applyFont="1" applyAlignment="1">
      <alignment/>
    </xf>
    <xf numFmtId="0" fontId="7" fillId="0" borderId="17" xfId="59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wrapText="1"/>
    </xf>
    <xf numFmtId="0" fontId="13" fillId="0" borderId="13" xfId="59" applyFont="1" applyBorder="1" applyAlignment="1">
      <alignment horizontal="center"/>
      <protection/>
    </xf>
    <xf numFmtId="0" fontId="13" fillId="0" borderId="17" xfId="59" applyFont="1" applyBorder="1" applyAlignment="1">
      <alignment horizontal="center"/>
      <protection/>
    </xf>
    <xf numFmtId="0" fontId="13" fillId="0" borderId="17" xfId="59" applyFont="1" applyFill="1" applyBorder="1" applyAlignment="1">
      <alignment horizontal="center"/>
      <protection/>
    </xf>
    <xf numFmtId="0" fontId="13" fillId="0" borderId="13" xfId="59" applyFont="1" applyFill="1" applyBorder="1" applyAlignment="1">
      <alignment horizontal="center"/>
      <protection/>
    </xf>
    <xf numFmtId="0" fontId="14" fillId="0" borderId="0" xfId="0" applyFont="1" applyAlignment="1">
      <alignment/>
    </xf>
    <xf numFmtId="0" fontId="6" fillId="0" borderId="23" xfId="59" applyFont="1" applyBorder="1">
      <alignment/>
      <protection/>
    </xf>
    <xf numFmtId="0" fontId="6" fillId="0" borderId="23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1" xfId="0" applyFont="1" applyBorder="1" applyAlignment="1">
      <alignment/>
    </xf>
    <xf numFmtId="49" fontId="5" fillId="0" borderId="0" xfId="59" applyNumberFormat="1" applyFont="1" applyBorder="1" applyAlignment="1">
      <alignment horizontal="center" vertical="top" wrapText="1"/>
      <protection/>
    </xf>
    <xf numFmtId="0" fontId="5" fillId="0" borderId="0" xfId="0" applyFont="1" applyBorder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 5" xfId="62"/>
    <cellStyle name="Note" xfId="63"/>
    <cellStyle name="Output" xfId="64"/>
    <cellStyle name="Percent" xfId="65"/>
    <cellStyle name="Percent 2" xfId="66"/>
    <cellStyle name="Percent 3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2"/>
  <sheetViews>
    <sheetView tabSelected="1" view="pageLayout" zoomScale="80" zoomScaleNormal="91" zoomScaleSheetLayoutView="100" zoomScalePageLayoutView="80" workbookViewId="0" topLeftCell="A50">
      <selection activeCell="W50" sqref="W1:W16384"/>
    </sheetView>
  </sheetViews>
  <sheetFormatPr defaultColWidth="8.8515625" defaultRowHeight="12.75"/>
  <cols>
    <col min="1" max="1" width="3.421875" style="2" customWidth="1"/>
    <col min="2" max="2" width="4.421875" style="2" customWidth="1"/>
    <col min="3" max="3" width="3.00390625" style="2" customWidth="1"/>
    <col min="4" max="4" width="50.7109375" style="2" customWidth="1"/>
    <col min="5" max="6" width="17.421875" style="2" hidden="1" customWidth="1"/>
    <col min="7" max="8" width="16.7109375" style="2" hidden="1" customWidth="1"/>
    <col min="9" max="9" width="17.421875" style="2" hidden="1" customWidth="1"/>
    <col min="10" max="10" width="12.8515625" style="2" hidden="1" customWidth="1"/>
    <col min="11" max="11" width="12.7109375" style="2" hidden="1" customWidth="1"/>
    <col min="12" max="12" width="16.421875" style="2" hidden="1" customWidth="1"/>
    <col min="13" max="13" width="12.140625" style="2" hidden="1" customWidth="1"/>
    <col min="14" max="14" width="16.7109375" style="2" customWidth="1"/>
    <col min="15" max="15" width="15.28125" style="2" hidden="1" customWidth="1"/>
    <col min="16" max="16" width="17.8515625" style="2" customWidth="1"/>
    <col min="17" max="17" width="18.28125" style="2" hidden="1" customWidth="1"/>
    <col min="18" max="18" width="16.7109375" style="2" customWidth="1"/>
    <col min="19" max="19" width="16.8515625" style="2" customWidth="1"/>
    <col min="20" max="20" width="40.8515625" style="2" hidden="1" customWidth="1"/>
    <col min="21" max="22" width="16.8515625" style="2" customWidth="1"/>
    <col min="23" max="16384" width="8.8515625" style="2" customWidth="1"/>
  </cols>
  <sheetData>
    <row r="1" spans="1:22" ht="15.75">
      <c r="A1" s="102" t="s">
        <v>48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</row>
    <row r="2" spans="1:22" ht="15.75">
      <c r="A2" s="102" t="s">
        <v>121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</row>
    <row r="3" spans="1:22" ht="15.75">
      <c r="A3" s="102" t="s">
        <v>116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</row>
    <row r="4" spans="1:17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"/>
      <c r="N4" s="3"/>
      <c r="O4" s="3"/>
      <c r="P4" s="4"/>
      <c r="Q4" s="4"/>
    </row>
    <row r="5" spans="1:22" ht="47.25">
      <c r="A5" s="101"/>
      <c r="B5" s="101"/>
      <c r="C5" s="101"/>
      <c r="D5" s="101"/>
      <c r="E5" s="5" t="s">
        <v>30</v>
      </c>
      <c r="F5" s="5" t="s">
        <v>27</v>
      </c>
      <c r="G5" s="6" t="s">
        <v>25</v>
      </c>
      <c r="H5" s="7" t="s">
        <v>26</v>
      </c>
      <c r="I5" s="8" t="s">
        <v>37</v>
      </c>
      <c r="J5" s="9" t="s">
        <v>38</v>
      </c>
      <c r="K5" s="10" t="s">
        <v>45</v>
      </c>
      <c r="L5" s="10" t="s">
        <v>93</v>
      </c>
      <c r="M5" s="10" t="s">
        <v>64</v>
      </c>
      <c r="N5" s="10" t="s">
        <v>74</v>
      </c>
      <c r="O5" s="11" t="s">
        <v>72</v>
      </c>
      <c r="P5" s="12" t="s">
        <v>94</v>
      </c>
      <c r="Q5" s="12" t="s">
        <v>95</v>
      </c>
      <c r="R5" s="12" t="s">
        <v>96</v>
      </c>
      <c r="S5" s="12" t="s">
        <v>97</v>
      </c>
      <c r="T5" s="87" t="s">
        <v>101</v>
      </c>
      <c r="U5" s="12" t="s">
        <v>118</v>
      </c>
      <c r="V5" s="12" t="s">
        <v>117</v>
      </c>
    </row>
    <row r="6" spans="1:22" ht="15.75">
      <c r="A6" s="13"/>
      <c r="B6" s="13"/>
      <c r="C6" s="13"/>
      <c r="D6" s="13"/>
      <c r="E6" s="13" t="s">
        <v>31</v>
      </c>
      <c r="F6" s="13" t="s">
        <v>28</v>
      </c>
      <c r="G6" s="13" t="s">
        <v>22</v>
      </c>
      <c r="H6" s="14" t="s">
        <v>19</v>
      </c>
      <c r="I6" s="15" t="s">
        <v>24</v>
      </c>
      <c r="J6" s="16" t="s">
        <v>39</v>
      </c>
      <c r="K6" s="17" t="s">
        <v>40</v>
      </c>
      <c r="L6" s="18" t="s">
        <v>44</v>
      </c>
      <c r="M6" s="18" t="s">
        <v>47</v>
      </c>
      <c r="N6" s="89" t="s">
        <v>47</v>
      </c>
      <c r="O6" s="90" t="s">
        <v>73</v>
      </c>
      <c r="P6" s="91" t="s">
        <v>73</v>
      </c>
      <c r="Q6" s="92" t="s">
        <v>76</v>
      </c>
      <c r="R6" s="92" t="s">
        <v>76</v>
      </c>
      <c r="S6" s="92" t="s">
        <v>100</v>
      </c>
      <c r="T6" s="93"/>
      <c r="U6" s="92" t="s">
        <v>120</v>
      </c>
      <c r="V6" s="91" t="s">
        <v>119</v>
      </c>
    </row>
    <row r="7" spans="1:22" ht="15.75">
      <c r="A7" s="19" t="s">
        <v>49</v>
      </c>
      <c r="B7" s="19"/>
      <c r="C7" s="19"/>
      <c r="D7" s="19"/>
      <c r="E7" s="19"/>
      <c r="F7" s="19"/>
      <c r="G7" s="19"/>
      <c r="H7" s="20"/>
      <c r="I7" s="20"/>
      <c r="J7" s="3"/>
      <c r="K7" s="21"/>
      <c r="L7" s="21"/>
      <c r="M7" s="21"/>
      <c r="N7" s="94"/>
      <c r="O7" s="22"/>
      <c r="P7" s="95"/>
      <c r="Q7" s="4"/>
      <c r="R7" s="97"/>
      <c r="S7" s="99"/>
      <c r="U7" s="97"/>
      <c r="V7" s="99"/>
    </row>
    <row r="8" spans="1:22" ht="15.75">
      <c r="A8" s="19"/>
      <c r="B8" s="19" t="s">
        <v>77</v>
      </c>
      <c r="C8" s="19"/>
      <c r="D8" s="19"/>
      <c r="E8" s="19"/>
      <c r="F8" s="19"/>
      <c r="G8" s="19"/>
      <c r="H8" s="23"/>
      <c r="I8" s="20"/>
      <c r="J8" s="3"/>
      <c r="K8" s="21"/>
      <c r="L8" s="21"/>
      <c r="M8" s="21"/>
      <c r="N8" s="22"/>
      <c r="O8" s="22"/>
      <c r="P8" s="96"/>
      <c r="Q8" s="4"/>
      <c r="R8" s="98"/>
      <c r="S8" s="100"/>
      <c r="U8" s="98"/>
      <c r="V8" s="100"/>
    </row>
    <row r="9" spans="1:22" ht="15.75">
      <c r="A9" s="19"/>
      <c r="B9" s="19"/>
      <c r="C9" s="19" t="s">
        <v>12</v>
      </c>
      <c r="D9" s="19"/>
      <c r="E9" s="24">
        <v>197454.13</v>
      </c>
      <c r="F9" s="24">
        <v>132450</v>
      </c>
      <c r="G9" s="24">
        <v>115000</v>
      </c>
      <c r="H9" s="23">
        <v>142500</v>
      </c>
      <c r="I9" s="20">
        <v>178500</v>
      </c>
      <c r="J9" s="25">
        <v>208650</v>
      </c>
      <c r="K9" s="26">
        <v>205500</v>
      </c>
      <c r="L9" s="27">
        <v>223500</v>
      </c>
      <c r="M9" s="26">
        <v>191000</v>
      </c>
      <c r="N9" s="26">
        <v>224500</v>
      </c>
      <c r="O9" s="28">
        <v>191000</v>
      </c>
      <c r="P9" s="28">
        <v>257900</v>
      </c>
      <c r="Q9" s="28">
        <v>205000</v>
      </c>
      <c r="R9" s="28">
        <f>239900+5000</f>
        <v>244900</v>
      </c>
      <c r="S9" s="28">
        <v>223300</v>
      </c>
      <c r="T9" s="86" t="s">
        <v>112</v>
      </c>
      <c r="U9" s="28">
        <v>204650</v>
      </c>
      <c r="V9" s="28">
        <v>239275</v>
      </c>
    </row>
    <row r="10" spans="1:22" ht="15.75">
      <c r="A10" s="19"/>
      <c r="B10" s="19"/>
      <c r="C10" s="19"/>
      <c r="D10" s="19" t="s">
        <v>23</v>
      </c>
      <c r="E10" s="24"/>
      <c r="F10" s="24">
        <v>-6068.05</v>
      </c>
      <c r="G10" s="24">
        <v>-6600</v>
      </c>
      <c r="H10" s="23"/>
      <c r="I10" s="20"/>
      <c r="J10" s="25"/>
      <c r="K10" s="26"/>
      <c r="L10" s="27"/>
      <c r="M10" s="26"/>
      <c r="N10" s="26"/>
      <c r="O10" s="28"/>
      <c r="P10" s="28"/>
      <c r="Q10" s="28"/>
      <c r="R10" s="28"/>
      <c r="S10" s="28"/>
      <c r="U10" s="28"/>
      <c r="V10" s="28"/>
    </row>
    <row r="11" spans="1:22" ht="15.75">
      <c r="A11" s="19"/>
      <c r="B11" s="19"/>
      <c r="C11" s="19" t="s">
        <v>50</v>
      </c>
      <c r="D11" s="19"/>
      <c r="E11" s="24"/>
      <c r="F11" s="24"/>
      <c r="G11" s="24"/>
      <c r="H11" s="23"/>
      <c r="I11" s="20"/>
      <c r="J11" s="25"/>
      <c r="K11" s="26"/>
      <c r="L11" s="27">
        <v>5.84</v>
      </c>
      <c r="M11" s="26"/>
      <c r="N11" s="26">
        <v>5</v>
      </c>
      <c r="O11" s="28"/>
      <c r="P11" s="28">
        <v>5</v>
      </c>
      <c r="Q11" s="28"/>
      <c r="R11" s="28">
        <v>3717.5</v>
      </c>
      <c r="S11" s="28"/>
      <c r="T11" s="28"/>
      <c r="U11" s="28">
        <v>6.07</v>
      </c>
      <c r="V11" s="28"/>
    </row>
    <row r="12" spans="1:22" ht="15.75">
      <c r="A12" s="19"/>
      <c r="B12" s="19"/>
      <c r="C12" s="19" t="s">
        <v>78</v>
      </c>
      <c r="D12" s="19"/>
      <c r="E12" s="24">
        <v>23500</v>
      </c>
      <c r="F12" s="29">
        <v>25750</v>
      </c>
      <c r="G12" s="24">
        <v>24000</v>
      </c>
      <c r="H12" s="23">
        <v>25750</v>
      </c>
      <c r="I12" s="20">
        <v>22500</v>
      </c>
      <c r="J12" s="25">
        <v>43500</v>
      </c>
      <c r="K12" s="26">
        <v>44400</v>
      </c>
      <c r="L12" s="27">
        <v>44500</v>
      </c>
      <c r="M12" s="26">
        <v>45000</v>
      </c>
      <c r="N12" s="26">
        <v>48000</v>
      </c>
      <c r="O12" s="28">
        <v>45000</v>
      </c>
      <c r="P12" s="28">
        <v>44000</v>
      </c>
      <c r="Q12" s="28">
        <v>49000</v>
      </c>
      <c r="R12" s="28">
        <v>48500</v>
      </c>
      <c r="S12" s="28">
        <v>45000</v>
      </c>
      <c r="U12" s="28">
        <v>45000</v>
      </c>
      <c r="V12" s="28">
        <v>49000</v>
      </c>
    </row>
    <row r="13" spans="1:22" ht="15.75">
      <c r="A13" s="19"/>
      <c r="B13" s="19"/>
      <c r="C13" s="19" t="s">
        <v>79</v>
      </c>
      <c r="D13" s="19"/>
      <c r="E13" s="24">
        <v>10727.16</v>
      </c>
      <c r="F13" s="29">
        <v>12195.65</v>
      </c>
      <c r="G13" s="24">
        <v>11652</v>
      </c>
      <c r="H13" s="23">
        <v>15798.38</v>
      </c>
      <c r="I13" s="20">
        <v>17254</v>
      </c>
      <c r="J13" s="25">
        <v>16185.47</v>
      </c>
      <c r="K13" s="26">
        <v>19670</v>
      </c>
      <c r="L13" s="27">
        <v>24140</v>
      </c>
      <c r="M13" s="26">
        <v>20000</v>
      </c>
      <c r="N13" s="26">
        <v>35941</v>
      </c>
      <c r="O13" s="28">
        <v>25000</v>
      </c>
      <c r="P13" s="28">
        <v>37139</v>
      </c>
      <c r="Q13" s="28">
        <v>35000</v>
      </c>
      <c r="R13" s="28">
        <v>28196</v>
      </c>
      <c r="S13" s="28">
        <v>35000</v>
      </c>
      <c r="U13" s="28">
        <v>22932.74</v>
      </c>
      <c r="V13" s="28">
        <v>35000</v>
      </c>
    </row>
    <row r="14" spans="1:22" ht="15.75" hidden="1">
      <c r="A14" s="19"/>
      <c r="B14" s="19"/>
      <c r="C14" s="19" t="s">
        <v>92</v>
      </c>
      <c r="D14" s="19"/>
      <c r="E14" s="24">
        <v>350</v>
      </c>
      <c r="F14" s="29">
        <v>180</v>
      </c>
      <c r="G14" s="24">
        <v>210</v>
      </c>
      <c r="H14" s="23">
        <v>0</v>
      </c>
      <c r="I14" s="20">
        <v>280</v>
      </c>
      <c r="J14" s="30">
        <v>2058.97</v>
      </c>
      <c r="K14" s="31">
        <v>125</v>
      </c>
      <c r="L14" s="27"/>
      <c r="M14" s="31"/>
      <c r="N14" s="31"/>
      <c r="O14" s="32"/>
      <c r="P14" s="32"/>
      <c r="Q14" s="32"/>
      <c r="R14" s="32"/>
      <c r="S14" s="32"/>
      <c r="U14" s="32"/>
      <c r="V14" s="32"/>
    </row>
    <row r="15" spans="1:22" ht="15.75">
      <c r="A15" s="19"/>
      <c r="B15" s="19"/>
      <c r="C15" s="19" t="s">
        <v>80</v>
      </c>
      <c r="D15" s="19"/>
      <c r="E15" s="24">
        <v>19035</v>
      </c>
      <c r="F15" s="29">
        <v>21945</v>
      </c>
      <c r="G15" s="24">
        <v>7350</v>
      </c>
      <c r="H15" s="23">
        <v>13075.06</v>
      </c>
      <c r="I15" s="20">
        <v>15685</v>
      </c>
      <c r="J15" s="25">
        <v>18420</v>
      </c>
      <c r="K15" s="26">
        <v>18850</v>
      </c>
      <c r="L15" s="27">
        <v>13050</v>
      </c>
      <c r="M15" s="26">
        <v>15000</v>
      </c>
      <c r="N15" s="26">
        <v>13750</v>
      </c>
      <c r="O15" s="28">
        <v>15000</v>
      </c>
      <c r="P15" s="28">
        <v>16800</v>
      </c>
      <c r="Q15" s="28">
        <v>15000</v>
      </c>
      <c r="R15" s="28">
        <v>13547</v>
      </c>
      <c r="S15" s="28">
        <v>15000</v>
      </c>
      <c r="T15" s="86" t="s">
        <v>102</v>
      </c>
      <c r="U15" s="28">
        <v>15639.2</v>
      </c>
      <c r="V15" s="28">
        <v>15000</v>
      </c>
    </row>
    <row r="16" spans="1:22" ht="15.75">
      <c r="A16" s="19"/>
      <c r="B16" s="19"/>
      <c r="C16" s="19" t="s">
        <v>81</v>
      </c>
      <c r="D16" s="19"/>
      <c r="E16" s="24">
        <v>16450</v>
      </c>
      <c r="F16" s="29">
        <v>14625</v>
      </c>
      <c r="G16" s="24">
        <v>8100</v>
      </c>
      <c r="H16" s="23">
        <v>27800</v>
      </c>
      <c r="I16" s="20">
        <v>16590</v>
      </c>
      <c r="J16" s="33">
        <v>24730</v>
      </c>
      <c r="K16" s="34">
        <v>27500</v>
      </c>
      <c r="L16" s="27">
        <v>32695</v>
      </c>
      <c r="M16" s="26">
        <v>30000</v>
      </c>
      <c r="N16" s="26">
        <v>31050</v>
      </c>
      <c r="O16" s="28">
        <v>30000</v>
      </c>
      <c r="P16" s="28">
        <v>37575</v>
      </c>
      <c r="Q16" s="28">
        <v>33000</v>
      </c>
      <c r="R16" s="28">
        <v>30825</v>
      </c>
      <c r="S16" s="28">
        <v>33000</v>
      </c>
      <c r="T16" s="86" t="s">
        <v>103</v>
      </c>
      <c r="U16" s="28">
        <v>37725</v>
      </c>
      <c r="V16" s="28">
        <v>33000</v>
      </c>
    </row>
    <row r="17" spans="1:22" ht="15.75">
      <c r="A17" s="19"/>
      <c r="B17" s="19"/>
      <c r="C17" s="19" t="s">
        <v>91</v>
      </c>
      <c r="D17" s="19"/>
      <c r="E17" s="24"/>
      <c r="F17" s="29"/>
      <c r="G17" s="24"/>
      <c r="H17" s="23"/>
      <c r="I17" s="20"/>
      <c r="J17" s="25"/>
      <c r="K17" s="26"/>
      <c r="L17" s="27"/>
      <c r="M17" s="26"/>
      <c r="N17" s="26"/>
      <c r="O17" s="28"/>
      <c r="P17" s="28">
        <v>1660</v>
      </c>
      <c r="Q17" s="28"/>
      <c r="R17" s="28">
        <v>1500</v>
      </c>
      <c r="S17" s="28"/>
      <c r="U17" s="28">
        <v>560</v>
      </c>
      <c r="V17" s="28"/>
    </row>
    <row r="18" spans="1:22" ht="16.5" thickBot="1">
      <c r="A18" s="19"/>
      <c r="B18" s="19" t="s">
        <v>18</v>
      </c>
      <c r="C18" s="19"/>
      <c r="D18" s="35"/>
      <c r="E18" s="36">
        <f aca="true" t="shared" si="0" ref="E18:O18">SUM(E9:E16)</f>
        <v>267516.29000000004</v>
      </c>
      <c r="F18" s="36">
        <f t="shared" si="0"/>
        <v>201077.6</v>
      </c>
      <c r="G18" s="36">
        <f t="shared" si="0"/>
        <v>159712</v>
      </c>
      <c r="H18" s="36">
        <f t="shared" si="0"/>
        <v>224923.44</v>
      </c>
      <c r="I18" s="36">
        <f t="shared" si="0"/>
        <v>250809</v>
      </c>
      <c r="J18" s="36">
        <f t="shared" si="0"/>
        <v>313544.43999999994</v>
      </c>
      <c r="K18" s="37">
        <f t="shared" si="0"/>
        <v>316045</v>
      </c>
      <c r="L18" s="37">
        <f t="shared" si="0"/>
        <v>337890.83999999997</v>
      </c>
      <c r="M18" s="37">
        <f t="shared" si="0"/>
        <v>301000</v>
      </c>
      <c r="N18" s="37">
        <f t="shared" si="0"/>
        <v>353246</v>
      </c>
      <c r="O18" s="38">
        <f t="shared" si="0"/>
        <v>306000</v>
      </c>
      <c r="P18" s="38">
        <f>SUM(P9:P17)</f>
        <v>395079</v>
      </c>
      <c r="Q18" s="38">
        <f>SUM(Q9:Q16)</f>
        <v>337000</v>
      </c>
      <c r="R18" s="38">
        <f>SUM(R9:R17)</f>
        <v>371185.5</v>
      </c>
      <c r="S18" s="38">
        <f>SUM(S9:S17)</f>
        <v>351300</v>
      </c>
      <c r="T18" s="38">
        <f>SUM(T9:T17)</f>
        <v>0</v>
      </c>
      <c r="U18" s="38">
        <f>SUM(U9:U17)</f>
        <v>326513.01</v>
      </c>
      <c r="V18" s="38">
        <f>SUM(V9:V17)</f>
        <v>371275</v>
      </c>
    </row>
    <row r="19" spans="1:22" ht="15.75">
      <c r="A19" s="19"/>
      <c r="B19" s="19" t="s">
        <v>84</v>
      </c>
      <c r="C19" s="3"/>
      <c r="D19" s="3"/>
      <c r="E19" s="3"/>
      <c r="F19" s="3"/>
      <c r="G19" s="3"/>
      <c r="H19" s="3"/>
      <c r="I19" s="3"/>
      <c r="J19" s="3"/>
      <c r="K19" s="21"/>
      <c r="L19" s="21"/>
      <c r="M19" s="21"/>
      <c r="N19" s="21"/>
      <c r="O19" s="22"/>
      <c r="P19" s="22"/>
      <c r="Q19" s="22"/>
      <c r="R19" s="22"/>
      <c r="S19" s="22"/>
      <c r="U19" s="22"/>
      <c r="V19" s="22"/>
    </row>
    <row r="20" spans="1:22" ht="15.75">
      <c r="A20" s="19"/>
      <c r="B20" s="19"/>
      <c r="C20" s="19" t="s">
        <v>75</v>
      </c>
      <c r="D20" s="3"/>
      <c r="E20" s="3"/>
      <c r="F20" s="3"/>
      <c r="G20" s="3"/>
      <c r="H20" s="3"/>
      <c r="I20" s="3"/>
      <c r="J20" s="3"/>
      <c r="K20" s="21"/>
      <c r="L20" s="21"/>
      <c r="M20" s="21"/>
      <c r="N20" s="21"/>
      <c r="O20" s="32">
        <v>2000</v>
      </c>
      <c r="P20" s="32"/>
      <c r="Q20" s="32">
        <v>2000</v>
      </c>
      <c r="R20" s="32"/>
      <c r="S20" s="32">
        <v>2000</v>
      </c>
      <c r="T20" s="86" t="s">
        <v>104</v>
      </c>
      <c r="U20" s="32">
        <v>0</v>
      </c>
      <c r="V20" s="32">
        <v>0</v>
      </c>
    </row>
    <row r="21" spans="1:22" ht="15.75">
      <c r="A21" s="19"/>
      <c r="B21" s="3"/>
      <c r="C21" s="19" t="s">
        <v>82</v>
      </c>
      <c r="D21" s="19"/>
      <c r="E21" s="39">
        <v>16372.15</v>
      </c>
      <c r="F21" s="39">
        <v>7152.5</v>
      </c>
      <c r="G21" s="39">
        <v>6211</v>
      </c>
      <c r="H21" s="20">
        <v>4980</v>
      </c>
      <c r="I21" s="20">
        <v>5765</v>
      </c>
      <c r="J21" s="30">
        <v>5315</v>
      </c>
      <c r="K21" s="31">
        <v>5515</v>
      </c>
      <c r="L21" s="27">
        <v>6092.38</v>
      </c>
      <c r="M21" s="31">
        <v>6000</v>
      </c>
      <c r="N21" s="31">
        <v>6920</v>
      </c>
      <c r="O21" s="32">
        <v>7000</v>
      </c>
      <c r="P21" s="32">
        <v>7434</v>
      </c>
      <c r="Q21" s="32">
        <v>7500</v>
      </c>
      <c r="R21" s="32">
        <v>6844.58</v>
      </c>
      <c r="S21" s="32">
        <v>7500</v>
      </c>
      <c r="T21" s="86" t="s">
        <v>105</v>
      </c>
      <c r="U21" s="32">
        <v>7125.13</v>
      </c>
      <c r="V21" s="32">
        <v>8000</v>
      </c>
    </row>
    <row r="22" spans="1:22" ht="15.75">
      <c r="A22" s="19"/>
      <c r="B22" s="3"/>
      <c r="C22" s="19" t="s">
        <v>85</v>
      </c>
      <c r="D22" s="19"/>
      <c r="E22" s="39">
        <v>1225.99</v>
      </c>
      <c r="F22" s="39">
        <v>1854.35</v>
      </c>
      <c r="G22" s="39">
        <v>1529</v>
      </c>
      <c r="H22" s="40">
        <v>2197.26</v>
      </c>
      <c r="I22" s="20">
        <v>1075.69</v>
      </c>
      <c r="J22" s="25">
        <v>2204.17</v>
      </c>
      <c r="K22" s="26">
        <v>1466.34</v>
      </c>
      <c r="L22" s="27">
        <v>1153</v>
      </c>
      <c r="M22" s="26">
        <v>1500</v>
      </c>
      <c r="N22" s="26">
        <v>351</v>
      </c>
      <c r="O22" s="28">
        <v>500</v>
      </c>
      <c r="P22" s="28">
        <v>427</v>
      </c>
      <c r="Q22" s="28">
        <v>500</v>
      </c>
      <c r="R22" s="28">
        <v>169.9</v>
      </c>
      <c r="S22" s="28">
        <v>0</v>
      </c>
      <c r="T22" s="86" t="s">
        <v>106</v>
      </c>
      <c r="U22" s="28">
        <v>0</v>
      </c>
      <c r="V22" s="28">
        <v>0</v>
      </c>
    </row>
    <row r="23" spans="1:22" ht="15.75">
      <c r="A23" s="19"/>
      <c r="B23" s="3"/>
      <c r="C23" s="19" t="s">
        <v>86</v>
      </c>
      <c r="D23" s="19"/>
      <c r="E23" s="39">
        <v>2499.45</v>
      </c>
      <c r="F23" s="39">
        <v>2671.07</v>
      </c>
      <c r="G23" s="39">
        <v>1567</v>
      </c>
      <c r="H23" s="20">
        <v>792.45</v>
      </c>
      <c r="I23" s="20">
        <v>235</v>
      </c>
      <c r="J23" s="25">
        <v>585</v>
      </c>
      <c r="K23" s="26">
        <v>1081.25</v>
      </c>
      <c r="L23" s="27">
        <v>250</v>
      </c>
      <c r="M23" s="26">
        <v>1000</v>
      </c>
      <c r="N23" s="26">
        <v>530</v>
      </c>
      <c r="O23" s="28">
        <v>1000</v>
      </c>
      <c r="P23" s="28">
        <v>1249</v>
      </c>
      <c r="Q23" s="28">
        <v>750</v>
      </c>
      <c r="R23" s="28">
        <v>705</v>
      </c>
      <c r="S23" s="28">
        <v>750</v>
      </c>
      <c r="U23" s="28">
        <v>690</v>
      </c>
      <c r="V23" s="28">
        <v>750</v>
      </c>
    </row>
    <row r="24" spans="1:22" ht="15.75" hidden="1">
      <c r="A24" s="19"/>
      <c r="B24" s="3"/>
      <c r="C24" s="19" t="s">
        <v>29</v>
      </c>
      <c r="D24" s="19"/>
      <c r="E24" s="39">
        <v>382</v>
      </c>
      <c r="F24" s="39">
        <v>923</v>
      </c>
      <c r="G24" s="39"/>
      <c r="H24" s="20"/>
      <c r="I24" s="20"/>
      <c r="J24" s="25"/>
      <c r="K24" s="26"/>
      <c r="L24" s="27"/>
      <c r="M24" s="26">
        <v>0</v>
      </c>
      <c r="N24" s="26"/>
      <c r="O24" s="28"/>
      <c r="P24" s="28"/>
      <c r="Q24" s="28"/>
      <c r="R24" s="28"/>
      <c r="S24" s="28"/>
      <c r="U24" s="28"/>
      <c r="V24" s="28"/>
    </row>
    <row r="25" spans="1:22" ht="39">
      <c r="A25" s="19"/>
      <c r="B25" s="41"/>
      <c r="C25" s="19" t="s">
        <v>88</v>
      </c>
      <c r="D25" s="19"/>
      <c r="E25" s="39">
        <v>16149.34</v>
      </c>
      <c r="F25" s="39">
        <v>25910.36</v>
      </c>
      <c r="G25" s="39">
        <v>20841</v>
      </c>
      <c r="H25" s="20">
        <v>19054.93</v>
      </c>
      <c r="I25" s="20">
        <v>17409.73</v>
      </c>
      <c r="J25" s="25">
        <v>12071.62</v>
      </c>
      <c r="K25" s="26">
        <v>12656.13</v>
      </c>
      <c r="L25" s="27">
        <v>14072.21</v>
      </c>
      <c r="M25" s="26">
        <v>21200</v>
      </c>
      <c r="N25" s="26">
        <v>24528</v>
      </c>
      <c r="O25" s="28">
        <v>21200</v>
      </c>
      <c r="P25" s="28">
        <v>27339</v>
      </c>
      <c r="Q25" s="28">
        <v>25000</v>
      </c>
      <c r="R25" s="28">
        <v>26444</v>
      </c>
      <c r="S25" s="28">
        <v>28000</v>
      </c>
      <c r="T25" s="88" t="s">
        <v>115</v>
      </c>
      <c r="U25" s="28">
        <v>23461.89</v>
      </c>
      <c r="V25" s="28">
        <v>30000</v>
      </c>
    </row>
    <row r="26" spans="1:22" ht="15.75" hidden="1">
      <c r="A26" s="19"/>
      <c r="B26" s="41"/>
      <c r="C26" s="19" t="s">
        <v>89</v>
      </c>
      <c r="D26" s="19"/>
      <c r="E26" s="39">
        <v>384.45</v>
      </c>
      <c r="F26" s="39">
        <v>387.4</v>
      </c>
      <c r="G26" s="39">
        <v>357</v>
      </c>
      <c r="H26" s="20">
        <v>299.75</v>
      </c>
      <c r="I26" s="20">
        <v>27.25</v>
      </c>
      <c r="J26" s="25">
        <v>0</v>
      </c>
      <c r="K26" s="26">
        <v>0</v>
      </c>
      <c r="L26" s="27"/>
      <c r="M26" s="26">
        <v>0</v>
      </c>
      <c r="N26" s="26"/>
      <c r="O26" s="28"/>
      <c r="P26" s="28"/>
      <c r="Q26" s="28"/>
      <c r="R26" s="28"/>
      <c r="S26" s="28"/>
      <c r="U26" s="28"/>
      <c r="V26" s="28"/>
    </row>
    <row r="27" spans="1:22" ht="15.75">
      <c r="A27" s="19"/>
      <c r="B27" s="3"/>
      <c r="C27" s="19" t="s">
        <v>90</v>
      </c>
      <c r="D27" s="19"/>
      <c r="E27" s="39">
        <v>6122.1</v>
      </c>
      <c r="F27" s="39">
        <v>2439.76</v>
      </c>
      <c r="G27" s="39">
        <v>3996</v>
      </c>
      <c r="H27" s="20">
        <v>1363.83</v>
      </c>
      <c r="I27" s="20">
        <v>3218.09</v>
      </c>
      <c r="J27" s="25">
        <v>3610.25</v>
      </c>
      <c r="K27" s="26">
        <v>2666.37</v>
      </c>
      <c r="L27" s="27">
        <v>29457</v>
      </c>
      <c r="M27" s="26">
        <v>3500</v>
      </c>
      <c r="N27" s="26">
        <v>2617</v>
      </c>
      <c r="O27" s="28">
        <v>3500</v>
      </c>
      <c r="P27" s="28">
        <v>4704</v>
      </c>
      <c r="Q27" s="28">
        <v>3000</v>
      </c>
      <c r="R27" s="28">
        <v>3160</v>
      </c>
      <c r="S27" s="28">
        <v>3000</v>
      </c>
      <c r="T27" s="86" t="s">
        <v>107</v>
      </c>
      <c r="U27" s="28">
        <v>2255.06</v>
      </c>
      <c r="V27" s="28">
        <v>3000</v>
      </c>
    </row>
    <row r="28" spans="1:22" ht="15.75">
      <c r="A28" s="19"/>
      <c r="B28" s="19"/>
      <c r="C28" s="19" t="s">
        <v>0</v>
      </c>
      <c r="D28" s="19"/>
      <c r="E28" s="39">
        <v>3053.92</v>
      </c>
      <c r="F28" s="39">
        <v>3627.26</v>
      </c>
      <c r="G28" s="39">
        <v>3751</v>
      </c>
      <c r="H28" s="20">
        <v>3758.15</v>
      </c>
      <c r="I28" s="20">
        <v>4273.2</v>
      </c>
      <c r="J28" s="25">
        <v>3940.55</v>
      </c>
      <c r="K28" s="26">
        <v>4170.15</v>
      </c>
      <c r="L28" s="27">
        <v>4344.47</v>
      </c>
      <c r="M28" s="26">
        <v>4500</v>
      </c>
      <c r="N28" s="26">
        <v>5509</v>
      </c>
      <c r="O28" s="28">
        <v>5500</v>
      </c>
      <c r="P28" s="28">
        <v>6453</v>
      </c>
      <c r="Q28" s="28">
        <v>6500</v>
      </c>
      <c r="R28" s="28">
        <v>6433</v>
      </c>
      <c r="S28" s="28">
        <v>7000</v>
      </c>
      <c r="T28" s="86" t="s">
        <v>108</v>
      </c>
      <c r="U28" s="28">
        <v>6369.66</v>
      </c>
      <c r="V28" s="28">
        <v>7000</v>
      </c>
    </row>
    <row r="29" spans="1:22" ht="15.75">
      <c r="A29" s="19"/>
      <c r="B29" s="19"/>
      <c r="C29" s="19" t="s">
        <v>1</v>
      </c>
      <c r="D29" s="19"/>
      <c r="E29" s="39">
        <v>4483.72</v>
      </c>
      <c r="F29" s="39">
        <v>3046.01</v>
      </c>
      <c r="G29" s="39">
        <v>1622</v>
      </c>
      <c r="H29" s="20">
        <v>1116.58</v>
      </c>
      <c r="I29" s="20">
        <v>2365.01</v>
      </c>
      <c r="J29" s="25">
        <v>4097.43</v>
      </c>
      <c r="K29" s="26">
        <v>4572.29</v>
      </c>
      <c r="L29" s="27">
        <v>3956</v>
      </c>
      <c r="M29" s="26">
        <v>4000</v>
      </c>
      <c r="N29" s="26">
        <v>4087</v>
      </c>
      <c r="O29" s="28">
        <v>4000</v>
      </c>
      <c r="P29" s="28">
        <v>3790</v>
      </c>
      <c r="Q29" s="28">
        <v>4000</v>
      </c>
      <c r="R29" s="28">
        <v>3120</v>
      </c>
      <c r="S29" s="28">
        <v>4000</v>
      </c>
      <c r="U29" s="28">
        <v>2950.36</v>
      </c>
      <c r="V29" s="28">
        <v>4000</v>
      </c>
    </row>
    <row r="30" spans="1:22" ht="15.75">
      <c r="A30" s="19"/>
      <c r="B30" s="19"/>
      <c r="C30" s="19" t="s">
        <v>17</v>
      </c>
      <c r="D30" s="19"/>
      <c r="E30" s="39">
        <v>8124.49</v>
      </c>
      <c r="F30" s="39">
        <v>309.33</v>
      </c>
      <c r="G30" s="39">
        <v>427</v>
      </c>
      <c r="H30" s="20">
        <v>1495.73</v>
      </c>
      <c r="I30" s="20">
        <v>2711.02</v>
      </c>
      <c r="J30" s="25">
        <v>6027.08</v>
      </c>
      <c r="K30" s="26">
        <v>3406.45</v>
      </c>
      <c r="L30" s="27">
        <v>2203.11</v>
      </c>
      <c r="M30" s="26">
        <v>3500</v>
      </c>
      <c r="N30" s="26">
        <v>1608</v>
      </c>
      <c r="O30" s="28">
        <v>2000</v>
      </c>
      <c r="P30" s="28">
        <v>29</v>
      </c>
      <c r="Q30" s="28">
        <v>1500</v>
      </c>
      <c r="R30" s="28">
        <v>0</v>
      </c>
      <c r="S30" s="28">
        <v>200</v>
      </c>
      <c r="T30" s="86" t="s">
        <v>109</v>
      </c>
      <c r="U30" s="28">
        <v>0</v>
      </c>
      <c r="V30" s="28">
        <v>100</v>
      </c>
    </row>
    <row r="31" spans="1:22" ht="15.75">
      <c r="A31" s="19"/>
      <c r="B31" s="19"/>
      <c r="C31" s="19" t="s">
        <v>2</v>
      </c>
      <c r="D31" s="19"/>
      <c r="E31" s="39">
        <v>6008.52</v>
      </c>
      <c r="F31" s="39">
        <v>4022.86</v>
      </c>
      <c r="G31" s="39">
        <v>3450</v>
      </c>
      <c r="H31" s="20">
        <v>2917.74</v>
      </c>
      <c r="I31" s="20">
        <v>3749.76</v>
      </c>
      <c r="J31" s="25">
        <v>4541.51</v>
      </c>
      <c r="K31" s="26">
        <v>3502.69</v>
      </c>
      <c r="L31" s="27">
        <v>3345.15</v>
      </c>
      <c r="M31" s="26">
        <v>3000</v>
      </c>
      <c r="N31" s="26">
        <v>3541</v>
      </c>
      <c r="O31" s="28">
        <v>3000</v>
      </c>
      <c r="P31" s="28">
        <v>974</v>
      </c>
      <c r="Q31" s="28">
        <v>3000</v>
      </c>
      <c r="R31" s="28">
        <v>2973</v>
      </c>
      <c r="S31" s="28">
        <v>3000</v>
      </c>
      <c r="U31" s="28">
        <v>1047.42</v>
      </c>
      <c r="V31" s="28">
        <v>2500</v>
      </c>
    </row>
    <row r="32" spans="1:22" ht="15.75">
      <c r="A32" s="19"/>
      <c r="B32" s="19"/>
      <c r="C32" s="19" t="s">
        <v>3</v>
      </c>
      <c r="D32" s="19"/>
      <c r="E32" s="39">
        <v>1512.08</v>
      </c>
      <c r="F32" s="39">
        <v>711</v>
      </c>
      <c r="G32" s="39">
        <v>687</v>
      </c>
      <c r="H32" s="20">
        <v>786.05</v>
      </c>
      <c r="I32" s="20">
        <v>297.54</v>
      </c>
      <c r="J32" s="25">
        <v>727.21</v>
      </c>
      <c r="K32" s="26">
        <v>637.71</v>
      </c>
      <c r="L32" s="27">
        <v>684.34</v>
      </c>
      <c r="M32" s="26">
        <v>700</v>
      </c>
      <c r="N32" s="26">
        <v>688</v>
      </c>
      <c r="O32" s="28">
        <v>700</v>
      </c>
      <c r="P32" s="28">
        <v>835</v>
      </c>
      <c r="Q32" s="28">
        <v>700</v>
      </c>
      <c r="R32" s="28">
        <v>787</v>
      </c>
      <c r="S32" s="28">
        <v>700</v>
      </c>
      <c r="U32" s="28">
        <v>710.66</v>
      </c>
      <c r="V32" s="28">
        <v>750</v>
      </c>
    </row>
    <row r="33" spans="1:22" ht="15.75" hidden="1">
      <c r="A33" s="19"/>
      <c r="B33" s="19"/>
      <c r="C33" s="19" t="s">
        <v>46</v>
      </c>
      <c r="D33" s="42"/>
      <c r="E33" s="42"/>
      <c r="F33" s="42"/>
      <c r="G33" s="42"/>
      <c r="H33" s="43"/>
      <c r="I33" s="43"/>
      <c r="J33" s="30"/>
      <c r="K33" s="31"/>
      <c r="L33" s="27">
        <v>90.2</v>
      </c>
      <c r="M33" s="31">
        <v>0</v>
      </c>
      <c r="N33" s="31"/>
      <c r="O33" s="32"/>
      <c r="P33" s="32"/>
      <c r="Q33" s="32"/>
      <c r="R33" s="32"/>
      <c r="S33" s="32"/>
      <c r="U33" s="32"/>
      <c r="V33" s="32"/>
    </row>
    <row r="34" spans="1:22" ht="15.75">
      <c r="A34" s="19"/>
      <c r="B34" s="19"/>
      <c r="C34" s="19" t="s">
        <v>4</v>
      </c>
      <c r="D34" s="19"/>
      <c r="E34" s="39">
        <v>82701.18</v>
      </c>
      <c r="F34" s="39">
        <v>32912.69</v>
      </c>
      <c r="G34" s="39">
        <v>33667</v>
      </c>
      <c r="H34" s="20">
        <v>33150.85</v>
      </c>
      <c r="I34" s="20">
        <v>34354.43</v>
      </c>
      <c r="J34" s="25">
        <v>45397.79</v>
      </c>
      <c r="K34" s="26">
        <v>39691.42</v>
      </c>
      <c r="L34" s="27">
        <v>48190</v>
      </c>
      <c r="M34" s="26">
        <v>45000</v>
      </c>
      <c r="N34" s="26">
        <v>60026</v>
      </c>
      <c r="O34" s="28">
        <v>45000</v>
      </c>
      <c r="P34" s="28">
        <v>69472</v>
      </c>
      <c r="Q34" s="28">
        <v>55000</v>
      </c>
      <c r="R34" s="28">
        <v>56313</v>
      </c>
      <c r="S34" s="28">
        <v>55000</v>
      </c>
      <c r="U34" s="28">
        <v>45045.69</v>
      </c>
      <c r="V34" s="28">
        <v>55000</v>
      </c>
    </row>
    <row r="35" spans="1:22" ht="15.75">
      <c r="A35" s="19"/>
      <c r="B35" s="19"/>
      <c r="C35" s="35" t="s">
        <v>5</v>
      </c>
      <c r="D35" s="35"/>
      <c r="E35" s="44">
        <v>10000</v>
      </c>
      <c r="F35" s="44">
        <v>10000</v>
      </c>
      <c r="G35" s="44">
        <v>10000</v>
      </c>
      <c r="H35" s="23">
        <v>10000</v>
      </c>
      <c r="I35" s="23">
        <v>2000</v>
      </c>
      <c r="J35" s="30">
        <v>10000</v>
      </c>
      <c r="K35" s="31">
        <v>10000</v>
      </c>
      <c r="L35" s="45">
        <v>10000</v>
      </c>
      <c r="M35" s="31">
        <v>10000</v>
      </c>
      <c r="N35" s="31">
        <v>10000</v>
      </c>
      <c r="O35" s="32">
        <v>10000</v>
      </c>
      <c r="P35" s="32">
        <v>10000</v>
      </c>
      <c r="Q35" s="32">
        <v>12000</v>
      </c>
      <c r="R35" s="32">
        <v>12000</v>
      </c>
      <c r="S35" s="32">
        <v>12000</v>
      </c>
      <c r="U35" s="32">
        <v>12000</v>
      </c>
      <c r="V35" s="32">
        <v>12000</v>
      </c>
    </row>
    <row r="36" spans="1:22" ht="15.75">
      <c r="A36" s="19"/>
      <c r="B36" s="19"/>
      <c r="C36" s="19" t="s">
        <v>6</v>
      </c>
      <c r="D36" s="19"/>
      <c r="E36" s="39">
        <v>170554.66</v>
      </c>
      <c r="F36" s="39">
        <v>177083</v>
      </c>
      <c r="G36" s="39">
        <v>180190</v>
      </c>
      <c r="H36" s="20">
        <v>150375.93</v>
      </c>
      <c r="I36" s="20">
        <v>143948.56</v>
      </c>
      <c r="J36" s="25">
        <v>149722.09</v>
      </c>
      <c r="K36" s="26">
        <v>162373.46</v>
      </c>
      <c r="L36" s="27">
        <v>163711</v>
      </c>
      <c r="M36" s="26">
        <v>165000</v>
      </c>
      <c r="N36" s="26">
        <v>166047</v>
      </c>
      <c r="O36" s="28">
        <v>165000</v>
      </c>
      <c r="P36" s="28">
        <v>174863</v>
      </c>
      <c r="Q36" s="28">
        <v>175000</v>
      </c>
      <c r="R36" s="28">
        <v>170978</v>
      </c>
      <c r="S36" s="28">
        <v>180800</v>
      </c>
      <c r="U36" s="28">
        <v>151560.18</v>
      </c>
      <c r="V36" s="28">
        <v>188475</v>
      </c>
    </row>
    <row r="37" spans="1:22" ht="15.75">
      <c r="A37" s="19"/>
      <c r="B37" s="19"/>
      <c r="C37" s="19" t="s">
        <v>41</v>
      </c>
      <c r="D37" s="19"/>
      <c r="E37" s="39"/>
      <c r="F37" s="39"/>
      <c r="G37" s="39"/>
      <c r="H37" s="20"/>
      <c r="I37" s="20"/>
      <c r="J37" s="25">
        <v>11250</v>
      </c>
      <c r="K37" s="26">
        <v>-3639.44</v>
      </c>
      <c r="L37" s="27">
        <v>18000</v>
      </c>
      <c r="M37" s="26">
        <v>0</v>
      </c>
      <c r="N37" s="26">
        <v>14000</v>
      </c>
      <c r="O37" s="28"/>
      <c r="P37" s="28">
        <v>26000</v>
      </c>
      <c r="Q37" s="28"/>
      <c r="R37" s="28">
        <v>18000</v>
      </c>
      <c r="S37" s="28"/>
      <c r="U37" s="28"/>
      <c r="V37" s="28">
        <v>18000</v>
      </c>
    </row>
    <row r="38" spans="1:22" ht="15.75">
      <c r="A38" s="19"/>
      <c r="B38" s="19"/>
      <c r="C38" s="19" t="s">
        <v>7</v>
      </c>
      <c r="D38" s="19"/>
      <c r="E38" s="39">
        <v>335.91</v>
      </c>
      <c r="F38" s="39">
        <v>469.93</v>
      </c>
      <c r="G38" s="39">
        <v>551</v>
      </c>
      <c r="H38" s="20">
        <v>1208.25</v>
      </c>
      <c r="I38" s="20">
        <v>1458.12</v>
      </c>
      <c r="J38" s="25">
        <v>1655.19</v>
      </c>
      <c r="K38" s="26">
        <v>2228.16</v>
      </c>
      <c r="L38" s="27">
        <v>2265.63</v>
      </c>
      <c r="M38" s="26">
        <v>2500</v>
      </c>
      <c r="N38" s="26">
        <v>2087</v>
      </c>
      <c r="O38" s="28">
        <v>2500</v>
      </c>
      <c r="P38" s="28">
        <v>2916</v>
      </c>
      <c r="Q38" s="28">
        <v>2500</v>
      </c>
      <c r="R38" s="28">
        <v>3488</v>
      </c>
      <c r="S38" s="28">
        <v>3500</v>
      </c>
      <c r="T38" s="86" t="s">
        <v>110</v>
      </c>
      <c r="U38" s="28">
        <v>3251.19</v>
      </c>
      <c r="V38" s="28">
        <v>3500</v>
      </c>
    </row>
    <row r="39" spans="1:22" ht="15.75">
      <c r="A39" s="19"/>
      <c r="B39" s="19"/>
      <c r="C39" s="19" t="s">
        <v>8</v>
      </c>
      <c r="D39" s="19"/>
      <c r="E39" s="39">
        <v>12675.71</v>
      </c>
      <c r="F39" s="39">
        <v>14683.85</v>
      </c>
      <c r="G39" s="39">
        <v>13544</v>
      </c>
      <c r="H39" s="20">
        <v>12733.32</v>
      </c>
      <c r="I39" s="20">
        <v>12473.32</v>
      </c>
      <c r="J39" s="25">
        <v>14009.23</v>
      </c>
      <c r="K39" s="26">
        <v>16914.93</v>
      </c>
      <c r="L39" s="27">
        <v>15339.35</v>
      </c>
      <c r="M39" s="26">
        <v>15000</v>
      </c>
      <c r="N39" s="26">
        <v>16161</v>
      </c>
      <c r="O39" s="28">
        <v>16000</v>
      </c>
      <c r="P39" s="28">
        <v>16498</v>
      </c>
      <c r="Q39" s="28">
        <v>16000</v>
      </c>
      <c r="R39" s="28">
        <v>15178</v>
      </c>
      <c r="S39" s="28">
        <v>16000</v>
      </c>
      <c r="U39" s="28">
        <v>13224.41</v>
      </c>
      <c r="V39" s="28">
        <v>16000</v>
      </c>
    </row>
    <row r="40" spans="1:22" ht="15.75">
      <c r="A40" s="19"/>
      <c r="B40" s="19"/>
      <c r="C40" s="19" t="s">
        <v>9</v>
      </c>
      <c r="D40" s="19"/>
      <c r="E40" s="39">
        <v>3575.03</v>
      </c>
      <c r="F40" s="39">
        <v>5661.04</v>
      </c>
      <c r="G40" s="39">
        <v>5305</v>
      </c>
      <c r="H40" s="20">
        <v>5338.59</v>
      </c>
      <c r="I40" s="20">
        <v>3809.04</v>
      </c>
      <c r="J40" s="25">
        <v>3858.53</v>
      </c>
      <c r="K40" s="26">
        <v>5847.92</v>
      </c>
      <c r="L40" s="27">
        <v>5748</v>
      </c>
      <c r="M40" s="26">
        <v>4500</v>
      </c>
      <c r="N40" s="26">
        <v>5823</v>
      </c>
      <c r="O40" s="28">
        <v>5500</v>
      </c>
      <c r="P40" s="28">
        <v>4896</v>
      </c>
      <c r="Q40" s="28">
        <v>5500</v>
      </c>
      <c r="R40" s="28">
        <v>5690</v>
      </c>
      <c r="S40" s="28">
        <v>5500</v>
      </c>
      <c r="U40" s="28">
        <v>4260.28</v>
      </c>
      <c r="V40" s="28">
        <v>5500</v>
      </c>
    </row>
    <row r="41" spans="1:22" ht="15.75">
      <c r="A41" s="19"/>
      <c r="B41" s="19"/>
      <c r="C41" s="19" t="s">
        <v>16</v>
      </c>
      <c r="D41" s="19"/>
      <c r="E41" s="39">
        <v>7959</v>
      </c>
      <c r="F41" s="39">
        <v>9051.39</v>
      </c>
      <c r="G41" s="39">
        <v>8650</v>
      </c>
      <c r="H41" s="20">
        <v>9620</v>
      </c>
      <c r="I41" s="20">
        <v>8807.5</v>
      </c>
      <c r="J41" s="25">
        <v>9750</v>
      </c>
      <c r="K41" s="26">
        <v>9430</v>
      </c>
      <c r="L41" s="27">
        <v>10700</v>
      </c>
      <c r="M41" s="26">
        <v>11000</v>
      </c>
      <c r="N41" s="26">
        <v>12034</v>
      </c>
      <c r="O41" s="28">
        <v>11000</v>
      </c>
      <c r="P41" s="28">
        <v>12625</v>
      </c>
      <c r="Q41" s="28">
        <v>12000</v>
      </c>
      <c r="R41" s="28">
        <v>13190</v>
      </c>
      <c r="S41" s="28">
        <v>14000</v>
      </c>
      <c r="T41" s="86" t="s">
        <v>111</v>
      </c>
      <c r="U41" s="28">
        <v>13737.5</v>
      </c>
      <c r="V41" s="28">
        <v>14000</v>
      </c>
    </row>
    <row r="42" spans="1:22" ht="15.75">
      <c r="A42" s="19"/>
      <c r="B42" s="19"/>
      <c r="C42" s="19" t="s">
        <v>10</v>
      </c>
      <c r="D42" s="19"/>
      <c r="E42" s="39">
        <v>1072.13</v>
      </c>
      <c r="F42" s="39">
        <v>643.58</v>
      </c>
      <c r="G42" s="39">
        <v>782</v>
      </c>
      <c r="H42" s="20">
        <v>931.34</v>
      </c>
      <c r="I42" s="20">
        <v>649.26</v>
      </c>
      <c r="J42" s="25">
        <v>1441.22</v>
      </c>
      <c r="K42" s="26">
        <v>595.92</v>
      </c>
      <c r="L42" s="27">
        <v>322.17</v>
      </c>
      <c r="M42" s="26">
        <v>1200</v>
      </c>
      <c r="N42" s="26">
        <v>518</v>
      </c>
      <c r="O42" s="28">
        <v>600</v>
      </c>
      <c r="P42" s="28">
        <v>1239</v>
      </c>
      <c r="Q42" s="28">
        <v>300</v>
      </c>
      <c r="R42" s="28">
        <v>677</v>
      </c>
      <c r="S42" s="28">
        <v>600</v>
      </c>
      <c r="U42" s="28">
        <v>545.01</v>
      </c>
      <c r="V42" s="28">
        <v>700</v>
      </c>
    </row>
    <row r="43" spans="1:22" ht="15.75">
      <c r="A43" s="19"/>
      <c r="B43" s="19"/>
      <c r="C43" s="19" t="s">
        <v>87</v>
      </c>
      <c r="D43" s="19"/>
      <c r="E43" s="39">
        <v>7674.22</v>
      </c>
      <c r="F43" s="39">
        <v>11924.75</v>
      </c>
      <c r="G43" s="39">
        <v>8438</v>
      </c>
      <c r="H43" s="20">
        <v>11857.66</v>
      </c>
      <c r="I43" s="20">
        <v>9494.42</v>
      </c>
      <c r="J43" s="25">
        <v>11517.79</v>
      </c>
      <c r="K43" s="26">
        <v>4453.02</v>
      </c>
      <c r="L43" s="27">
        <v>6804</v>
      </c>
      <c r="M43" s="26">
        <v>6000</v>
      </c>
      <c r="N43" s="26">
        <v>14657</v>
      </c>
      <c r="O43" s="28">
        <v>6000</v>
      </c>
      <c r="P43" s="28">
        <v>6679</v>
      </c>
      <c r="Q43" s="28">
        <v>6500</v>
      </c>
      <c r="R43" s="28">
        <v>6155</v>
      </c>
      <c r="S43" s="28">
        <v>6500</v>
      </c>
      <c r="U43" s="28">
        <v>5504.9</v>
      </c>
      <c r="V43" s="28">
        <v>6500</v>
      </c>
    </row>
    <row r="44" spans="1:22" ht="15.75">
      <c r="A44" s="19"/>
      <c r="B44" s="19"/>
      <c r="C44" s="19" t="s">
        <v>32</v>
      </c>
      <c r="D44" s="19"/>
      <c r="E44" s="39">
        <v>31200</v>
      </c>
      <c r="F44" s="39"/>
      <c r="G44" s="39"/>
      <c r="H44" s="20"/>
      <c r="I44" s="20"/>
      <c r="J44" s="33"/>
      <c r="K44" s="34"/>
      <c r="L44" s="46"/>
      <c r="M44" s="34"/>
      <c r="N44" s="34"/>
      <c r="O44" s="47"/>
      <c r="P44" s="47"/>
      <c r="Q44" s="47"/>
      <c r="R44" s="47"/>
      <c r="S44" s="47"/>
      <c r="U44" s="47"/>
      <c r="V44" s="47"/>
    </row>
    <row r="45" spans="1:22" ht="15.75">
      <c r="A45" s="19"/>
      <c r="B45" s="19" t="s">
        <v>11</v>
      </c>
      <c r="C45" s="19"/>
      <c r="D45" s="19"/>
      <c r="E45" s="48">
        <f>SUM(E21:E44)</f>
        <v>394066.05</v>
      </c>
      <c r="F45" s="48">
        <f aca="true" t="shared" si="1" ref="F45:P45">SUM(F21:F43)</f>
        <v>315485.13</v>
      </c>
      <c r="G45" s="48">
        <f t="shared" si="1"/>
        <v>305565</v>
      </c>
      <c r="H45" s="49">
        <f t="shared" si="1"/>
        <v>273978.41</v>
      </c>
      <c r="I45" s="49">
        <f t="shared" si="1"/>
        <v>258121.94000000003</v>
      </c>
      <c r="J45" s="50">
        <f t="shared" si="1"/>
        <v>301721.66</v>
      </c>
      <c r="K45" s="51">
        <f t="shared" si="1"/>
        <v>287569.76999999996</v>
      </c>
      <c r="L45" s="51">
        <f t="shared" si="1"/>
        <v>346728.00999999995</v>
      </c>
      <c r="M45" s="51">
        <f t="shared" si="1"/>
        <v>309100</v>
      </c>
      <c r="N45" s="51">
        <f t="shared" si="1"/>
        <v>351732</v>
      </c>
      <c r="O45" s="52">
        <f t="shared" si="1"/>
        <v>310000</v>
      </c>
      <c r="P45" s="52">
        <f t="shared" si="1"/>
        <v>378422</v>
      </c>
      <c r="Q45" s="52">
        <f>SUM(Q20:Q43)</f>
        <v>339250</v>
      </c>
      <c r="R45" s="52">
        <f>SUM(R20:R44)</f>
        <v>352305.48</v>
      </c>
      <c r="S45" s="52">
        <f>SUM(S20:S44)</f>
        <v>350050</v>
      </c>
      <c r="T45" s="52">
        <f>SUM(T20:T44)</f>
        <v>0</v>
      </c>
      <c r="U45" s="52">
        <f>SUM(U20:U44)</f>
        <v>293739.34</v>
      </c>
      <c r="V45" s="52">
        <f>SUM(V20:V44)</f>
        <v>375775</v>
      </c>
    </row>
    <row r="46" spans="1:22" ht="16.5" thickBot="1">
      <c r="A46" s="19"/>
      <c r="B46" s="19" t="s">
        <v>51</v>
      </c>
      <c r="C46" s="3"/>
      <c r="D46" s="3"/>
      <c r="E46" s="53">
        <f aca="true" t="shared" si="2" ref="E46:Q46">E18-E45</f>
        <v>-126549.75999999995</v>
      </c>
      <c r="F46" s="53">
        <f t="shared" si="2"/>
        <v>-114407.53</v>
      </c>
      <c r="G46" s="53">
        <f t="shared" si="2"/>
        <v>-145853</v>
      </c>
      <c r="H46" s="53">
        <f t="shared" si="2"/>
        <v>-49054.96999999997</v>
      </c>
      <c r="I46" s="53">
        <f t="shared" si="2"/>
        <v>-7312.940000000031</v>
      </c>
      <c r="J46" s="54">
        <f t="shared" si="2"/>
        <v>11822.77999999997</v>
      </c>
      <c r="K46" s="55">
        <f t="shared" si="2"/>
        <v>28475.23000000004</v>
      </c>
      <c r="L46" s="55">
        <f t="shared" si="2"/>
        <v>-8837.169999999984</v>
      </c>
      <c r="M46" s="55">
        <f t="shared" si="2"/>
        <v>-8100</v>
      </c>
      <c r="N46" s="55">
        <f t="shared" si="2"/>
        <v>1514</v>
      </c>
      <c r="O46" s="56">
        <f t="shared" si="2"/>
        <v>-4000</v>
      </c>
      <c r="P46" s="56">
        <f t="shared" si="2"/>
        <v>16657</v>
      </c>
      <c r="Q46" s="56">
        <f t="shared" si="2"/>
        <v>-2250</v>
      </c>
      <c r="R46" s="56">
        <f>R18-R45</f>
        <v>18880.02000000002</v>
      </c>
      <c r="S46" s="56">
        <f>S18-S45</f>
        <v>1250</v>
      </c>
      <c r="T46" s="56">
        <f>T18-T45</f>
        <v>0</v>
      </c>
      <c r="U46" s="56">
        <f>U18-U45</f>
        <v>32773.669999999984</v>
      </c>
      <c r="V46" s="56">
        <f>V18-V45</f>
        <v>-4500</v>
      </c>
    </row>
    <row r="47" spans="1:22" ht="15.75">
      <c r="A47" s="19"/>
      <c r="B47" s="19" t="s">
        <v>52</v>
      </c>
      <c r="C47" s="3"/>
      <c r="D47" s="3"/>
      <c r="E47" s="3"/>
      <c r="F47" s="3"/>
      <c r="G47" s="3"/>
      <c r="H47" s="3"/>
      <c r="I47" s="3"/>
      <c r="J47" s="3"/>
      <c r="K47" s="21"/>
      <c r="L47" s="21"/>
      <c r="M47" s="21"/>
      <c r="N47" s="21"/>
      <c r="O47" s="22"/>
      <c r="P47" s="22"/>
      <c r="Q47" s="22"/>
      <c r="R47" s="22"/>
      <c r="S47" s="22"/>
      <c r="U47" s="22"/>
      <c r="V47" s="22"/>
    </row>
    <row r="48" spans="1:22" ht="15.75">
      <c r="A48" s="42"/>
      <c r="B48" s="42"/>
      <c r="C48" s="19" t="s">
        <v>83</v>
      </c>
      <c r="D48" s="19"/>
      <c r="E48" s="24">
        <v>20673.19</v>
      </c>
      <c r="F48" s="29">
        <v>9396.79</v>
      </c>
      <c r="G48" s="24">
        <v>5765</v>
      </c>
      <c r="H48" s="23">
        <v>2257.56</v>
      </c>
      <c r="I48" s="20">
        <v>1010.99</v>
      </c>
      <c r="J48" s="25">
        <v>929.17</v>
      </c>
      <c r="K48" s="26">
        <v>139.69</v>
      </c>
      <c r="L48" s="27">
        <v>340</v>
      </c>
      <c r="M48" s="26">
        <v>200</v>
      </c>
      <c r="N48" s="26">
        <v>270</v>
      </c>
      <c r="O48" s="28">
        <v>200</v>
      </c>
      <c r="P48" s="28">
        <v>327</v>
      </c>
      <c r="Q48" s="28">
        <v>200</v>
      </c>
      <c r="R48" s="28">
        <v>408</v>
      </c>
      <c r="S48" s="28">
        <v>250</v>
      </c>
      <c r="U48" s="28">
        <v>4641.62</v>
      </c>
      <c r="V48" s="28">
        <v>6000</v>
      </c>
    </row>
    <row r="49" spans="1:22" ht="15.75">
      <c r="A49" s="19"/>
      <c r="B49" s="19"/>
      <c r="C49" s="19" t="s">
        <v>33</v>
      </c>
      <c r="D49" s="19"/>
      <c r="E49" s="24">
        <v>760</v>
      </c>
      <c r="F49" s="29"/>
      <c r="G49" s="24"/>
      <c r="H49" s="23"/>
      <c r="I49" s="20"/>
      <c r="J49" s="25"/>
      <c r="K49" s="26"/>
      <c r="L49" s="27"/>
      <c r="M49" s="26"/>
      <c r="N49" s="26"/>
      <c r="O49" s="28"/>
      <c r="P49" s="28"/>
      <c r="Q49" s="28"/>
      <c r="R49" s="28"/>
      <c r="S49" s="28"/>
      <c r="U49" s="28"/>
      <c r="V49" s="28"/>
    </row>
    <row r="50" spans="1:22" ht="15.75">
      <c r="A50" s="19"/>
      <c r="B50" s="19"/>
      <c r="C50" s="41" t="s">
        <v>53</v>
      </c>
      <c r="D50" s="3"/>
      <c r="E50" s="44">
        <v>41682.73</v>
      </c>
      <c r="F50" s="44">
        <f>6236+308</f>
        <v>6544</v>
      </c>
      <c r="G50" s="44">
        <v>1030</v>
      </c>
      <c r="H50" s="23">
        <v>5724</v>
      </c>
      <c r="I50" s="20">
        <v>3020</v>
      </c>
      <c r="J50" s="25"/>
      <c r="K50" s="26"/>
      <c r="L50" s="21"/>
      <c r="M50" s="26"/>
      <c r="N50" s="26"/>
      <c r="O50" s="28"/>
      <c r="P50" s="28"/>
      <c r="Q50" s="28"/>
      <c r="R50" s="28"/>
      <c r="S50" s="28"/>
      <c r="U50" s="28"/>
      <c r="V50" s="28"/>
    </row>
    <row r="51" spans="1:22" ht="15.75">
      <c r="A51" s="19"/>
      <c r="B51" s="19"/>
      <c r="C51" s="3"/>
      <c r="D51" s="35" t="s">
        <v>21</v>
      </c>
      <c r="E51" s="44">
        <v>210095.8</v>
      </c>
      <c r="F51" s="44">
        <v>146339</v>
      </c>
      <c r="G51" s="44">
        <v>158132</v>
      </c>
      <c r="H51" s="57"/>
      <c r="I51" s="58"/>
      <c r="J51" s="3">
        <v>50040.98</v>
      </c>
      <c r="K51" s="21">
        <v>13990</v>
      </c>
      <c r="L51" s="27">
        <v>67218.88</v>
      </c>
      <c r="M51" s="21"/>
      <c r="N51" s="21"/>
      <c r="O51" s="22"/>
      <c r="P51" s="32"/>
      <c r="Q51" s="22"/>
      <c r="R51" s="22"/>
      <c r="S51" s="22"/>
      <c r="U51" s="22"/>
      <c r="V51" s="22"/>
    </row>
    <row r="52" spans="1:22" ht="15.75">
      <c r="A52" s="19"/>
      <c r="B52" s="19"/>
      <c r="C52" s="3"/>
      <c r="D52" s="35" t="s">
        <v>42</v>
      </c>
      <c r="E52" s="44"/>
      <c r="F52" s="44"/>
      <c r="G52" s="44"/>
      <c r="H52" s="57"/>
      <c r="I52" s="58"/>
      <c r="J52" s="30"/>
      <c r="K52" s="31">
        <v>25003</v>
      </c>
      <c r="L52" s="27">
        <v>14950</v>
      </c>
      <c r="M52" s="31">
        <v>15000</v>
      </c>
      <c r="N52" s="31"/>
      <c r="O52" s="32">
        <v>15000</v>
      </c>
      <c r="P52" s="32">
        <v>5971.75</v>
      </c>
      <c r="Q52" s="32"/>
      <c r="R52" s="32"/>
      <c r="S52" s="32"/>
      <c r="U52" s="32"/>
      <c r="V52" s="32"/>
    </row>
    <row r="53" spans="1:22" ht="15.75">
      <c r="A53" s="19"/>
      <c r="B53" s="19"/>
      <c r="C53" s="3"/>
      <c r="D53" s="35" t="s">
        <v>34</v>
      </c>
      <c r="E53" s="44">
        <v>109112</v>
      </c>
      <c r="F53" s="44">
        <v>81195</v>
      </c>
      <c r="G53" s="44"/>
      <c r="H53" s="57">
        <v>15759</v>
      </c>
      <c r="I53" s="58">
        <v>70361.88</v>
      </c>
      <c r="J53" s="30">
        <v>94862.08</v>
      </c>
      <c r="K53" s="31">
        <v>0</v>
      </c>
      <c r="L53" s="27">
        <v>0</v>
      </c>
      <c r="M53" s="31">
        <v>75000</v>
      </c>
      <c r="N53" s="31">
        <v>112650</v>
      </c>
      <c r="O53" s="32"/>
      <c r="P53" s="32"/>
      <c r="Q53" s="32"/>
      <c r="R53" s="32"/>
      <c r="S53" s="32"/>
      <c r="U53" s="32"/>
      <c r="V53" s="32"/>
    </row>
    <row r="54" spans="1:22" ht="15.75">
      <c r="A54" s="19"/>
      <c r="B54" s="19"/>
      <c r="C54" s="3"/>
      <c r="D54" s="35" t="s">
        <v>14</v>
      </c>
      <c r="E54" s="44"/>
      <c r="F54" s="44"/>
      <c r="G54" s="44"/>
      <c r="H54" s="57"/>
      <c r="I54" s="58"/>
      <c r="J54" s="30"/>
      <c r="K54" s="31">
        <v>30939</v>
      </c>
      <c r="L54" s="27">
        <v>0</v>
      </c>
      <c r="M54" s="31"/>
      <c r="N54" s="31"/>
      <c r="O54" s="32"/>
      <c r="P54" s="32"/>
      <c r="Q54" s="32"/>
      <c r="R54" s="32"/>
      <c r="S54" s="32"/>
      <c r="U54" s="32"/>
      <c r="V54" s="32"/>
    </row>
    <row r="55" spans="1:22" ht="15.75">
      <c r="A55" s="42"/>
      <c r="B55" s="42"/>
      <c r="C55" s="42"/>
      <c r="D55" s="35" t="s">
        <v>65</v>
      </c>
      <c r="E55" s="42"/>
      <c r="F55" s="42"/>
      <c r="G55" s="42"/>
      <c r="H55" s="43"/>
      <c r="I55" s="43"/>
      <c r="J55" s="3"/>
      <c r="K55" s="21"/>
      <c r="L55" s="21"/>
      <c r="M55" s="21"/>
      <c r="N55" s="31">
        <v>580</v>
      </c>
      <c r="O55" s="32"/>
      <c r="P55" s="32"/>
      <c r="Q55" s="32"/>
      <c r="R55" s="32"/>
      <c r="S55" s="32"/>
      <c r="U55" s="32"/>
      <c r="V55" s="32"/>
    </row>
    <row r="56" spans="1:22" ht="15.75" hidden="1">
      <c r="A56" s="19"/>
      <c r="B56" s="19"/>
      <c r="C56" s="3"/>
      <c r="D56" s="35" t="s">
        <v>54</v>
      </c>
      <c r="E56" s="3"/>
      <c r="F56" s="3"/>
      <c r="G56" s="3"/>
      <c r="H56" s="3"/>
      <c r="I56" s="3"/>
      <c r="J56" s="59"/>
      <c r="K56" s="21"/>
      <c r="L56" s="27">
        <v>3073.93</v>
      </c>
      <c r="M56" s="21"/>
      <c r="N56" s="31"/>
      <c r="O56" s="32"/>
      <c r="P56" s="32"/>
      <c r="Q56" s="32"/>
      <c r="R56" s="32"/>
      <c r="S56" s="32"/>
      <c r="U56" s="32"/>
      <c r="V56" s="32"/>
    </row>
    <row r="57" spans="1:22" ht="15.75">
      <c r="A57" s="19"/>
      <c r="B57" s="19"/>
      <c r="C57" s="3"/>
      <c r="D57" s="35" t="s">
        <v>66</v>
      </c>
      <c r="E57" s="3"/>
      <c r="F57" s="3"/>
      <c r="G57" s="3"/>
      <c r="H57" s="3"/>
      <c r="I57" s="3"/>
      <c r="J57" s="59"/>
      <c r="K57" s="21"/>
      <c r="L57" s="27"/>
      <c r="M57" s="21"/>
      <c r="N57" s="31">
        <v>1920</v>
      </c>
      <c r="O57" s="32"/>
      <c r="P57" s="32"/>
      <c r="Q57" s="32"/>
      <c r="R57" s="32"/>
      <c r="S57" s="32"/>
      <c r="U57" s="32"/>
      <c r="V57" s="32"/>
    </row>
    <row r="58" spans="1:22" ht="15.75">
      <c r="A58" s="19"/>
      <c r="B58" s="19"/>
      <c r="C58" s="3"/>
      <c r="D58" s="35" t="s">
        <v>67</v>
      </c>
      <c r="E58" s="3"/>
      <c r="F58" s="3"/>
      <c r="G58" s="3"/>
      <c r="H58" s="3"/>
      <c r="I58" s="3"/>
      <c r="J58" s="59"/>
      <c r="K58" s="60"/>
      <c r="L58" s="46"/>
      <c r="M58" s="60"/>
      <c r="N58" s="31">
        <v>3694</v>
      </c>
      <c r="O58" s="32"/>
      <c r="P58" s="32">
        <v>11633</v>
      </c>
      <c r="Q58" s="32"/>
      <c r="R58" s="32">
        <v>2630</v>
      </c>
      <c r="S58" s="32">
        <v>61000</v>
      </c>
      <c r="T58" s="86" t="s">
        <v>113</v>
      </c>
      <c r="U58" s="32">
        <v>107695</v>
      </c>
      <c r="V58" s="32">
        <v>0</v>
      </c>
    </row>
    <row r="59" spans="1:22" ht="15.75">
      <c r="A59" s="19"/>
      <c r="B59" s="3"/>
      <c r="C59" s="19" t="s">
        <v>55</v>
      </c>
      <c r="D59" s="35"/>
      <c r="E59" s="61">
        <f>SUM(E50:E53)</f>
        <v>360890.53</v>
      </c>
      <c r="F59" s="61">
        <f>SUM(F50:F53)</f>
        <v>234078</v>
      </c>
      <c r="G59" s="61">
        <f>SUM(G50:G53)</f>
        <v>159162</v>
      </c>
      <c r="H59" s="49">
        <f>SUM(H50:H53)</f>
        <v>21483</v>
      </c>
      <c r="I59" s="49">
        <f>SUM(I50:I53)</f>
        <v>73381.88</v>
      </c>
      <c r="J59" s="50">
        <f>SUM(J51:J54)</f>
        <v>144903.06</v>
      </c>
      <c r="K59" s="51">
        <f>SUM(K51:K54)</f>
        <v>69932</v>
      </c>
      <c r="L59" s="51">
        <f>SUM(L51:L56)</f>
        <v>85242.81</v>
      </c>
      <c r="M59" s="51">
        <f>SUM(M51:M56)</f>
        <v>90000</v>
      </c>
      <c r="N59" s="51">
        <f aca="true" t="shared" si="3" ref="N59:V59">SUM(N51:N58)</f>
        <v>118844</v>
      </c>
      <c r="O59" s="52">
        <f t="shared" si="3"/>
        <v>15000</v>
      </c>
      <c r="P59" s="52">
        <f t="shared" si="3"/>
        <v>17604.75</v>
      </c>
      <c r="Q59" s="52">
        <f t="shared" si="3"/>
        <v>0</v>
      </c>
      <c r="R59" s="52">
        <f t="shared" si="3"/>
        <v>2630</v>
      </c>
      <c r="S59" s="52">
        <f t="shared" si="3"/>
        <v>61000</v>
      </c>
      <c r="T59" s="52">
        <f t="shared" si="3"/>
        <v>0</v>
      </c>
      <c r="U59" s="52">
        <f t="shared" si="3"/>
        <v>107695</v>
      </c>
      <c r="V59" s="52">
        <f t="shared" si="3"/>
        <v>0</v>
      </c>
    </row>
    <row r="60" spans="1:22" ht="16.5" thickBot="1">
      <c r="A60" s="19"/>
      <c r="B60" s="19" t="s">
        <v>56</v>
      </c>
      <c r="C60" s="3"/>
      <c r="D60" s="3"/>
      <c r="E60" s="53">
        <f aca="true" t="shared" si="4" ref="E60:M60">SUM(E48:E56)</f>
        <v>382323.72</v>
      </c>
      <c r="F60" s="53">
        <f t="shared" si="4"/>
        <v>243474.79</v>
      </c>
      <c r="G60" s="53">
        <f t="shared" si="4"/>
        <v>164927</v>
      </c>
      <c r="H60" s="53">
        <f t="shared" si="4"/>
        <v>23740.559999999998</v>
      </c>
      <c r="I60" s="53">
        <f t="shared" si="4"/>
        <v>74392.87000000001</v>
      </c>
      <c r="J60" s="54">
        <f t="shared" si="4"/>
        <v>145832.23</v>
      </c>
      <c r="K60" s="55">
        <f t="shared" si="4"/>
        <v>70071.69</v>
      </c>
      <c r="L60" s="55">
        <f t="shared" si="4"/>
        <v>85582.81</v>
      </c>
      <c r="M60" s="55">
        <f t="shared" si="4"/>
        <v>90200</v>
      </c>
      <c r="N60" s="55">
        <f aca="true" t="shared" si="5" ref="N60:V60">N48+N49+N59</f>
        <v>119114</v>
      </c>
      <c r="O60" s="56">
        <f t="shared" si="5"/>
        <v>15200</v>
      </c>
      <c r="P60" s="56">
        <f t="shared" si="5"/>
        <v>17931.75</v>
      </c>
      <c r="Q60" s="56">
        <f t="shared" si="5"/>
        <v>200</v>
      </c>
      <c r="R60" s="56">
        <f t="shared" si="5"/>
        <v>3038</v>
      </c>
      <c r="S60" s="56">
        <f t="shared" si="5"/>
        <v>61250</v>
      </c>
      <c r="T60" s="56">
        <f t="shared" si="5"/>
        <v>0</v>
      </c>
      <c r="U60" s="56">
        <f t="shared" si="5"/>
        <v>112336.62</v>
      </c>
      <c r="V60" s="56">
        <f t="shared" si="5"/>
        <v>6000</v>
      </c>
    </row>
    <row r="61" spans="1:22" ht="15.75">
      <c r="A61" s="19"/>
      <c r="B61" s="19" t="s">
        <v>57</v>
      </c>
      <c r="C61" s="3"/>
      <c r="D61" s="3"/>
      <c r="E61" s="3"/>
      <c r="F61" s="3"/>
      <c r="G61" s="3"/>
      <c r="H61" s="3"/>
      <c r="I61" s="3"/>
      <c r="J61" s="3"/>
      <c r="K61" s="21"/>
      <c r="L61" s="21"/>
      <c r="M61" s="21"/>
      <c r="N61" s="21"/>
      <c r="O61" s="22"/>
      <c r="P61" s="22"/>
      <c r="Q61" s="22"/>
      <c r="R61" s="22"/>
      <c r="S61" s="22"/>
      <c r="U61" s="22"/>
      <c r="V61" s="22"/>
    </row>
    <row r="62" spans="1:22" ht="15.75">
      <c r="A62" s="19"/>
      <c r="B62" s="19"/>
      <c r="C62" s="19" t="s">
        <v>58</v>
      </c>
      <c r="D62" s="3"/>
      <c r="E62" s="3"/>
      <c r="F62" s="3"/>
      <c r="G62" s="3"/>
      <c r="H62" s="3"/>
      <c r="I62" s="3"/>
      <c r="J62" s="3"/>
      <c r="K62" s="21"/>
      <c r="L62" s="21"/>
      <c r="M62" s="21"/>
      <c r="N62" s="21"/>
      <c r="O62" s="22"/>
      <c r="P62" s="22"/>
      <c r="Q62" s="22"/>
      <c r="R62" s="22"/>
      <c r="S62" s="22"/>
      <c r="U62" s="22"/>
      <c r="V62" s="22"/>
    </row>
    <row r="63" spans="1:22" ht="15.75">
      <c r="A63" s="19"/>
      <c r="B63" s="41"/>
      <c r="C63" s="41"/>
      <c r="D63" s="19" t="s">
        <v>20</v>
      </c>
      <c r="E63" s="62">
        <f>25470.35+244.38</f>
        <v>25714.73</v>
      </c>
      <c r="F63" s="44">
        <f>4189.78+45.38</f>
        <v>4235.16</v>
      </c>
      <c r="G63" s="44">
        <v>32206</v>
      </c>
      <c r="H63" s="20">
        <v>7708</v>
      </c>
      <c r="I63" s="20">
        <v>1250</v>
      </c>
      <c r="J63" s="30">
        <v>13392.55</v>
      </c>
      <c r="K63" s="31">
        <v>16039</v>
      </c>
      <c r="L63" s="63">
        <v>36350.73</v>
      </c>
      <c r="M63" s="31">
        <v>0</v>
      </c>
      <c r="N63" s="31"/>
      <c r="O63" s="32"/>
      <c r="P63" s="32"/>
      <c r="Q63" s="32"/>
      <c r="R63" s="32"/>
      <c r="S63" s="32"/>
      <c r="U63" s="32"/>
      <c r="V63" s="32"/>
    </row>
    <row r="64" spans="1:22" ht="15.75">
      <c r="A64" s="3"/>
      <c r="B64" s="3"/>
      <c r="C64" s="3"/>
      <c r="D64" s="19" t="s">
        <v>43</v>
      </c>
      <c r="E64" s="62"/>
      <c r="F64" s="44"/>
      <c r="G64" s="44"/>
      <c r="H64" s="20"/>
      <c r="I64" s="58"/>
      <c r="J64" s="33"/>
      <c r="K64" s="26">
        <v>2040</v>
      </c>
      <c r="L64" s="27">
        <v>2190</v>
      </c>
      <c r="M64" s="26">
        <v>5000</v>
      </c>
      <c r="N64" s="26">
        <v>150</v>
      </c>
      <c r="O64" s="28">
        <v>5000</v>
      </c>
      <c r="P64" s="28">
        <v>525</v>
      </c>
      <c r="Q64" s="28"/>
      <c r="R64" s="28"/>
      <c r="S64" s="28"/>
      <c r="U64" s="28"/>
      <c r="V64" s="28"/>
    </row>
    <row r="65" spans="1:22" ht="15.75">
      <c r="A65" s="64"/>
      <c r="B65" s="64"/>
      <c r="C65" s="64"/>
      <c r="D65" s="35" t="s">
        <v>35</v>
      </c>
      <c r="E65" s="62">
        <v>183127.56</v>
      </c>
      <c r="F65" s="44">
        <v>84241</v>
      </c>
      <c r="G65" s="44">
        <v>102759</v>
      </c>
      <c r="H65" s="58"/>
      <c r="I65" s="58"/>
      <c r="J65" s="25">
        <v>70954.78</v>
      </c>
      <c r="K65" s="26">
        <v>51.64</v>
      </c>
      <c r="L65" s="27"/>
      <c r="M65" s="26">
        <v>75000</v>
      </c>
      <c r="N65" s="26">
        <v>99103.39</v>
      </c>
      <c r="O65" s="28"/>
      <c r="P65" s="28"/>
      <c r="Q65" s="28"/>
      <c r="R65" s="28"/>
      <c r="S65" s="28"/>
      <c r="U65" s="28"/>
      <c r="V65" s="28"/>
    </row>
    <row r="66" spans="1:22" ht="15.75">
      <c r="A66" s="64"/>
      <c r="B66" s="64"/>
      <c r="C66" s="64"/>
      <c r="D66" s="35" t="s">
        <v>68</v>
      </c>
      <c r="E66" s="62"/>
      <c r="F66" s="44"/>
      <c r="G66" s="44"/>
      <c r="H66" s="58"/>
      <c r="I66" s="58"/>
      <c r="J66" s="25"/>
      <c r="K66" s="26"/>
      <c r="L66" s="27"/>
      <c r="M66" s="26"/>
      <c r="N66" s="26">
        <v>408.9</v>
      </c>
      <c r="O66" s="28"/>
      <c r="P66" s="28"/>
      <c r="Q66" s="28"/>
      <c r="R66" s="28"/>
      <c r="S66" s="28"/>
      <c r="U66" s="28"/>
      <c r="V66" s="28"/>
    </row>
    <row r="67" spans="1:22" ht="15.75">
      <c r="A67" s="65"/>
      <c r="B67" s="65"/>
      <c r="C67" s="65"/>
      <c r="D67" s="19" t="s">
        <v>13</v>
      </c>
      <c r="E67" s="62">
        <v>87694.71</v>
      </c>
      <c r="F67" s="44">
        <v>58226.52</v>
      </c>
      <c r="G67" s="44">
        <v>2822</v>
      </c>
      <c r="H67" s="20"/>
      <c r="I67" s="58">
        <v>24093.63</v>
      </c>
      <c r="J67" s="25">
        <v>6460.69</v>
      </c>
      <c r="K67" s="26">
        <v>11890.75</v>
      </c>
      <c r="L67" s="27"/>
      <c r="M67" s="26">
        <v>0</v>
      </c>
      <c r="N67" s="26"/>
      <c r="O67" s="28"/>
      <c r="P67" s="28"/>
      <c r="Q67" s="28"/>
      <c r="R67" s="28"/>
      <c r="S67" s="28"/>
      <c r="U67" s="28"/>
      <c r="V67" s="28"/>
    </row>
    <row r="68" spans="1:22" ht="15.75">
      <c r="A68" s="65"/>
      <c r="B68" s="65"/>
      <c r="C68" s="65"/>
      <c r="D68" s="19" t="s">
        <v>69</v>
      </c>
      <c r="E68" s="62"/>
      <c r="F68" s="44"/>
      <c r="G68" s="44"/>
      <c r="H68" s="20"/>
      <c r="I68" s="58"/>
      <c r="J68" s="25"/>
      <c r="K68" s="26"/>
      <c r="L68" s="27"/>
      <c r="M68" s="26"/>
      <c r="N68" s="26">
        <v>321</v>
      </c>
      <c r="O68" s="28"/>
      <c r="P68" s="28"/>
      <c r="Q68" s="28"/>
      <c r="R68" s="28"/>
      <c r="S68" s="28"/>
      <c r="U68" s="28"/>
      <c r="V68" s="28"/>
    </row>
    <row r="69" spans="1:22" ht="15.75" hidden="1">
      <c r="A69" s="65"/>
      <c r="B69" s="65"/>
      <c r="C69" s="65"/>
      <c r="D69" s="19" t="s">
        <v>59</v>
      </c>
      <c r="E69" s="62"/>
      <c r="F69" s="44"/>
      <c r="G69" s="44"/>
      <c r="H69" s="20"/>
      <c r="I69" s="58"/>
      <c r="J69" s="25"/>
      <c r="K69" s="26"/>
      <c r="L69" s="27">
        <v>3073.93</v>
      </c>
      <c r="M69" s="26">
        <v>0</v>
      </c>
      <c r="N69" s="26"/>
      <c r="O69" s="28"/>
      <c r="P69" s="28"/>
      <c r="Q69" s="28"/>
      <c r="R69" s="28"/>
      <c r="S69" s="28"/>
      <c r="U69" s="28"/>
      <c r="V69" s="28"/>
    </row>
    <row r="70" spans="1:22" ht="15.75">
      <c r="A70" s="65"/>
      <c r="B70" s="65"/>
      <c r="C70" s="65"/>
      <c r="D70" s="19" t="s">
        <v>70</v>
      </c>
      <c r="E70" s="62"/>
      <c r="F70" s="44"/>
      <c r="G70" s="44"/>
      <c r="H70" s="20"/>
      <c r="I70" s="58"/>
      <c r="J70" s="25"/>
      <c r="K70" s="26"/>
      <c r="L70" s="27"/>
      <c r="M70" s="26"/>
      <c r="N70" s="26">
        <v>1736</v>
      </c>
      <c r="O70" s="28"/>
      <c r="P70" s="28"/>
      <c r="Q70" s="28"/>
      <c r="R70" s="28"/>
      <c r="S70" s="28"/>
      <c r="U70" s="28"/>
      <c r="V70" s="28"/>
    </row>
    <row r="71" spans="1:22" ht="15.75">
      <c r="A71" s="42"/>
      <c r="B71" s="42"/>
      <c r="C71" s="42"/>
      <c r="D71" s="19" t="s">
        <v>71</v>
      </c>
      <c r="E71" s="42"/>
      <c r="F71" s="42"/>
      <c r="G71" s="42"/>
      <c r="H71" s="43"/>
      <c r="I71" s="43"/>
      <c r="J71" s="3"/>
      <c r="K71" s="21"/>
      <c r="L71" s="60"/>
      <c r="M71" s="60"/>
      <c r="N71" s="34">
        <v>3120</v>
      </c>
      <c r="O71" s="66"/>
      <c r="P71" s="47">
        <v>7113.97</v>
      </c>
      <c r="Q71" s="66"/>
      <c r="R71" s="47">
        <v>3230</v>
      </c>
      <c r="S71" s="47">
        <v>61000</v>
      </c>
      <c r="T71" s="86" t="s">
        <v>114</v>
      </c>
      <c r="U71" s="47">
        <v>10112.61</v>
      </c>
      <c r="V71" s="47">
        <v>0</v>
      </c>
    </row>
    <row r="72" spans="1:22" ht="15.75">
      <c r="A72" s="3"/>
      <c r="B72" s="3"/>
      <c r="C72" s="19" t="s">
        <v>60</v>
      </c>
      <c r="D72" s="19"/>
      <c r="E72" s="48">
        <f>SUM(E63:E67)</f>
        <v>296537</v>
      </c>
      <c r="F72" s="48">
        <f>SUM(F63:F67)</f>
        <v>146702.68</v>
      </c>
      <c r="G72" s="48">
        <f>SUM(G63:G67)</f>
        <v>137787</v>
      </c>
      <c r="H72" s="49">
        <f>SUM(H63:H67)</f>
        <v>7708</v>
      </c>
      <c r="I72" s="49">
        <f>SUM(I63:I67)</f>
        <v>25343.63</v>
      </c>
      <c r="J72" s="67">
        <f>SUM(J63:J69)</f>
        <v>90808.02</v>
      </c>
      <c r="K72" s="68">
        <f>SUM(K63:K69)</f>
        <v>30021.39</v>
      </c>
      <c r="L72" s="68">
        <f>SUM(L63:L69)</f>
        <v>41614.66</v>
      </c>
      <c r="M72" s="68">
        <f>SUM(M63:M69)</f>
        <v>80000</v>
      </c>
      <c r="N72" s="68">
        <f aca="true" t="shared" si="6" ref="N72:U72">SUM(N63:N71)</f>
        <v>104839.29</v>
      </c>
      <c r="O72" s="69">
        <f t="shared" si="6"/>
        <v>5000</v>
      </c>
      <c r="P72" s="69">
        <f t="shared" si="6"/>
        <v>7638.97</v>
      </c>
      <c r="Q72" s="69">
        <f t="shared" si="6"/>
        <v>0</v>
      </c>
      <c r="R72" s="69">
        <f t="shared" si="6"/>
        <v>3230</v>
      </c>
      <c r="S72" s="69">
        <f t="shared" si="6"/>
        <v>61000</v>
      </c>
      <c r="T72" s="69">
        <f t="shared" si="6"/>
        <v>0</v>
      </c>
      <c r="U72" s="69">
        <f t="shared" si="6"/>
        <v>10112.61</v>
      </c>
      <c r="V72" s="69">
        <v>0</v>
      </c>
    </row>
    <row r="73" spans="1:22" ht="15.75">
      <c r="A73" s="3"/>
      <c r="B73" s="3"/>
      <c r="C73" s="19" t="s">
        <v>98</v>
      </c>
      <c r="D73" s="19"/>
      <c r="E73" s="48"/>
      <c r="F73" s="48"/>
      <c r="G73" s="48"/>
      <c r="H73" s="49"/>
      <c r="I73" s="49"/>
      <c r="J73" s="67"/>
      <c r="K73" s="68"/>
      <c r="L73" s="68"/>
      <c r="M73" s="68"/>
      <c r="N73" s="68"/>
      <c r="O73" s="69"/>
      <c r="P73" s="69"/>
      <c r="Q73" s="69"/>
      <c r="R73" s="85">
        <v>5932</v>
      </c>
      <c r="S73" s="85"/>
      <c r="T73" s="85"/>
      <c r="U73" s="85">
        <v>-500</v>
      </c>
      <c r="V73" s="69"/>
    </row>
    <row r="74" spans="1:22" ht="15.75">
      <c r="A74" s="3"/>
      <c r="B74" s="3"/>
      <c r="C74" s="19" t="s">
        <v>15</v>
      </c>
      <c r="D74" s="19"/>
      <c r="E74" s="48"/>
      <c r="F74" s="48"/>
      <c r="G74" s="48"/>
      <c r="H74" s="49"/>
      <c r="I74" s="49"/>
      <c r="J74" s="67"/>
      <c r="K74" s="68"/>
      <c r="L74" s="68"/>
      <c r="M74" s="68"/>
      <c r="N74" s="84">
        <v>831</v>
      </c>
      <c r="O74" s="85"/>
      <c r="P74" s="85">
        <v>951</v>
      </c>
      <c r="Q74" s="85">
        <v>1500</v>
      </c>
      <c r="R74" s="85">
        <v>1375</v>
      </c>
      <c r="S74" s="85">
        <v>1500</v>
      </c>
      <c r="U74" s="85">
        <v>0</v>
      </c>
      <c r="V74" s="85">
        <v>1500</v>
      </c>
    </row>
    <row r="75" spans="1:22" ht="15.75">
      <c r="A75" s="3"/>
      <c r="B75" s="3"/>
      <c r="C75" s="19" t="s">
        <v>99</v>
      </c>
      <c r="D75" s="19"/>
      <c r="E75" s="39">
        <v>1486.81</v>
      </c>
      <c r="F75" s="39">
        <v>1112.66</v>
      </c>
      <c r="G75" s="39">
        <v>1102</v>
      </c>
      <c r="H75" s="20">
        <v>1647.76</v>
      </c>
      <c r="I75" s="20">
        <v>1672.08</v>
      </c>
      <c r="J75" s="33">
        <v>1169.76</v>
      </c>
      <c r="K75" s="34">
        <v>1406.4</v>
      </c>
      <c r="L75" s="46">
        <v>0</v>
      </c>
      <c r="M75" s="34">
        <v>1500</v>
      </c>
      <c r="N75" s="34"/>
      <c r="O75" s="47">
        <v>1500</v>
      </c>
      <c r="P75" s="47"/>
      <c r="Q75" s="47"/>
      <c r="R75" s="47">
        <v>1500</v>
      </c>
      <c r="S75" s="47"/>
      <c r="U75" s="47">
        <v>0</v>
      </c>
      <c r="V75" s="47"/>
    </row>
    <row r="76" spans="1:22" ht="15.75">
      <c r="A76" s="3"/>
      <c r="B76" s="19" t="s">
        <v>61</v>
      </c>
      <c r="C76" s="3"/>
      <c r="D76" s="3"/>
      <c r="E76" s="53">
        <f aca="true" t="shared" si="7" ref="E76:Q76">SUM(E72:E75)</f>
        <v>298023.81</v>
      </c>
      <c r="F76" s="53">
        <f t="shared" si="7"/>
        <v>147815.34</v>
      </c>
      <c r="G76" s="53">
        <f t="shared" si="7"/>
        <v>138889</v>
      </c>
      <c r="H76" s="53">
        <f t="shared" si="7"/>
        <v>9355.76</v>
      </c>
      <c r="I76" s="53">
        <f t="shared" si="7"/>
        <v>27015.71</v>
      </c>
      <c r="J76" s="70">
        <f t="shared" si="7"/>
        <v>91977.78</v>
      </c>
      <c r="K76" s="71">
        <f t="shared" si="7"/>
        <v>31427.79</v>
      </c>
      <c r="L76" s="71">
        <f t="shared" si="7"/>
        <v>41614.66</v>
      </c>
      <c r="M76" s="71">
        <f t="shared" si="7"/>
        <v>81500</v>
      </c>
      <c r="N76" s="71">
        <f>SUM(N72:N75)</f>
        <v>105670.29</v>
      </c>
      <c r="O76" s="72">
        <f t="shared" si="7"/>
        <v>6500</v>
      </c>
      <c r="P76" s="72">
        <f t="shared" si="7"/>
        <v>8589.970000000001</v>
      </c>
      <c r="Q76" s="72">
        <f t="shared" si="7"/>
        <v>1500</v>
      </c>
      <c r="R76" s="72">
        <f>R72+R73+R74+R75</f>
        <v>12037</v>
      </c>
      <c r="S76" s="72">
        <f>S72+S73+S74+S75</f>
        <v>62500</v>
      </c>
      <c r="T76" s="72">
        <f>T72+T73+T74+T75</f>
        <v>0</v>
      </c>
      <c r="U76" s="72">
        <f>U72+U73+U74+U75</f>
        <v>9612.61</v>
      </c>
      <c r="V76" s="72">
        <f>V72+V73+V74+V75</f>
        <v>1500</v>
      </c>
    </row>
    <row r="77" spans="1:22" ht="15.75">
      <c r="A77" s="3"/>
      <c r="B77" s="19" t="s">
        <v>62</v>
      </c>
      <c r="C77" s="3"/>
      <c r="D77" s="3"/>
      <c r="E77" s="53">
        <f aca="true" t="shared" si="8" ref="E77:Q77">E60-E76</f>
        <v>84299.90999999997</v>
      </c>
      <c r="F77" s="53">
        <f t="shared" si="8"/>
        <v>95659.45000000001</v>
      </c>
      <c r="G77" s="53">
        <f t="shared" si="8"/>
        <v>26038</v>
      </c>
      <c r="H77" s="53">
        <f t="shared" si="8"/>
        <v>14384.799999999997</v>
      </c>
      <c r="I77" s="53">
        <f t="shared" si="8"/>
        <v>47377.16000000001</v>
      </c>
      <c r="J77" s="73">
        <f t="shared" si="8"/>
        <v>53854.45000000001</v>
      </c>
      <c r="K77" s="74">
        <f t="shared" si="8"/>
        <v>38643.9</v>
      </c>
      <c r="L77" s="74">
        <f t="shared" si="8"/>
        <v>43968.149999999994</v>
      </c>
      <c r="M77" s="74">
        <f t="shared" si="8"/>
        <v>8700</v>
      </c>
      <c r="N77" s="74">
        <f t="shared" si="8"/>
        <v>13443.710000000006</v>
      </c>
      <c r="O77" s="75">
        <f t="shared" si="8"/>
        <v>8700</v>
      </c>
      <c r="P77" s="75">
        <f t="shared" si="8"/>
        <v>9341.779999999999</v>
      </c>
      <c r="Q77" s="75">
        <f t="shared" si="8"/>
        <v>-1300</v>
      </c>
      <c r="R77" s="75">
        <f>R60-R76</f>
        <v>-8999</v>
      </c>
      <c r="S77" s="75">
        <f>S60-S76</f>
        <v>-1250</v>
      </c>
      <c r="T77" s="75">
        <f>T60-T76</f>
        <v>0</v>
      </c>
      <c r="U77" s="75">
        <f>U60-U76</f>
        <v>102724.01</v>
      </c>
      <c r="V77" s="75">
        <f>V60-V76</f>
        <v>4500</v>
      </c>
    </row>
    <row r="78" spans="1:22" ht="16.5" thickBot="1">
      <c r="A78" s="19" t="s">
        <v>63</v>
      </c>
      <c r="B78" s="19"/>
      <c r="C78" s="19"/>
      <c r="D78" s="19"/>
      <c r="E78" s="76">
        <f aca="true" t="shared" si="9" ref="E78:Q78">E46+E77</f>
        <v>-42249.84999999998</v>
      </c>
      <c r="F78" s="76">
        <f t="shared" si="9"/>
        <v>-18748.079999999987</v>
      </c>
      <c r="G78" s="76">
        <f t="shared" si="9"/>
        <v>-119815</v>
      </c>
      <c r="H78" s="76">
        <f t="shared" si="9"/>
        <v>-34670.16999999998</v>
      </c>
      <c r="I78" s="76">
        <f t="shared" si="9"/>
        <v>40064.21999999998</v>
      </c>
      <c r="J78" s="76">
        <f t="shared" si="9"/>
        <v>65677.22999999998</v>
      </c>
      <c r="K78" s="77">
        <f t="shared" si="9"/>
        <v>67119.13000000003</v>
      </c>
      <c r="L78" s="77">
        <f t="shared" si="9"/>
        <v>35130.98000000001</v>
      </c>
      <c r="M78" s="77">
        <f t="shared" si="9"/>
        <v>600</v>
      </c>
      <c r="N78" s="77">
        <f t="shared" si="9"/>
        <v>14957.710000000006</v>
      </c>
      <c r="O78" s="78">
        <f t="shared" si="9"/>
        <v>4700</v>
      </c>
      <c r="P78" s="78">
        <f t="shared" si="9"/>
        <v>25998.78</v>
      </c>
      <c r="Q78" s="78">
        <f t="shared" si="9"/>
        <v>-3550</v>
      </c>
      <c r="R78" s="78">
        <f>R46+R77</f>
        <v>9881.020000000019</v>
      </c>
      <c r="S78" s="78">
        <f>S46+S77</f>
        <v>0</v>
      </c>
      <c r="T78" s="78">
        <f>T46+T77</f>
        <v>0</v>
      </c>
      <c r="U78" s="78">
        <f>U46+U77</f>
        <v>135497.68</v>
      </c>
      <c r="V78" s="78">
        <f>V46+V77</f>
        <v>0</v>
      </c>
    </row>
    <row r="79" spans="1:17" ht="16.5" thickTop="1">
      <c r="A79" s="42"/>
      <c r="B79" s="79" t="s">
        <v>36</v>
      </c>
      <c r="C79" s="42"/>
      <c r="D79" s="80">
        <v>43593</v>
      </c>
      <c r="E79" s="48"/>
      <c r="F79" s="48"/>
      <c r="G79" s="48"/>
      <c r="H79" s="49"/>
      <c r="I79" s="49"/>
      <c r="J79" s="49"/>
      <c r="K79" s="65"/>
      <c r="L79" s="3"/>
      <c r="M79" s="3"/>
      <c r="N79" s="3"/>
      <c r="O79" s="3"/>
      <c r="P79" s="4"/>
      <c r="Q79" s="4"/>
    </row>
    <row r="80" spans="1:15" ht="15.75">
      <c r="A80" s="81"/>
      <c r="E80" s="42"/>
      <c r="F80" s="42"/>
      <c r="G80" s="42"/>
      <c r="H80" s="42"/>
      <c r="I80" s="42"/>
      <c r="J80" s="42"/>
      <c r="K80" s="42"/>
      <c r="L80" s="3"/>
      <c r="M80" s="82"/>
      <c r="N80" s="82"/>
      <c r="O80" s="82"/>
    </row>
    <row r="81" spans="1:15" ht="15.75">
      <c r="A81" s="42"/>
      <c r="B81" s="42"/>
      <c r="C81" s="42"/>
      <c r="D81" s="42"/>
      <c r="E81" s="42"/>
      <c r="F81" s="42"/>
      <c r="G81" s="42"/>
      <c r="H81" s="83"/>
      <c r="I81" s="20"/>
      <c r="J81" s="3"/>
      <c r="K81" s="3"/>
      <c r="L81" s="3"/>
      <c r="M81" s="82"/>
      <c r="N81" s="82"/>
      <c r="O81" s="82"/>
    </row>
    <row r="82" spans="1:15" ht="15.75">
      <c r="A82" s="42"/>
      <c r="B82" s="42"/>
      <c r="C82" s="42"/>
      <c r="D82" s="42"/>
      <c r="E82" s="42"/>
      <c r="F82" s="42"/>
      <c r="G82" s="42"/>
      <c r="H82" s="83"/>
      <c r="I82" s="20"/>
      <c r="J82" s="3"/>
      <c r="K82" s="3"/>
      <c r="L82" s="3"/>
      <c r="M82" s="82"/>
      <c r="N82" s="82"/>
      <c r="O82" s="82"/>
    </row>
  </sheetData>
  <sheetProtection/>
  <mergeCells count="4">
    <mergeCell ref="A5:D5"/>
    <mergeCell ref="A1:V1"/>
    <mergeCell ref="A2:V2"/>
    <mergeCell ref="A3:V3"/>
  </mergeCells>
  <printOptions/>
  <pageMargins left="0.2517361111111111" right="0.21145833333333333" top="0.924479166666667" bottom="0.42218137254902" header="0.19" footer="0.17"/>
  <pageSetup fitToHeight="0" fitToWidth="0" horizontalDpi="600" verticalDpi="600" orientation="landscape" scale="65" r:id="rId1"/>
  <headerFooter>
    <oddHeader>&amp;C&amp;"Arial,Bold"&amp;12
</oddHeader>
    <oddFooter xml:space="preserve">&amp;C &amp;P </oddFooter>
  </headerFooter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Leadership Music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Tabitha Daly</dc:creator>
  <cp:keywords/>
  <dc:description/>
  <cp:lastModifiedBy>Josh</cp:lastModifiedBy>
  <cp:lastPrinted>2019-05-08T18:29:37Z</cp:lastPrinted>
  <dcterms:created xsi:type="dcterms:W3CDTF">2008-05-12T22:42:35Z</dcterms:created>
  <dcterms:modified xsi:type="dcterms:W3CDTF">2020-03-24T16:18:24Z</dcterms:modified>
  <cp:category/>
  <cp:version/>
  <cp:contentType/>
  <cp:contentStatus/>
</cp:coreProperties>
</file>