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ogle\Budget\"/>
    </mc:Choice>
  </mc:AlternateContent>
  <xr:revisionPtr revIDLastSave="0" documentId="8_{5085EFBE-03FB-4063-9916-7B624EDE0C6D}" xr6:coauthVersionLast="47" xr6:coauthVersionMax="47" xr10:uidLastSave="{00000000-0000-0000-0000-000000000000}"/>
  <bookViews>
    <workbookView xWindow="-120" yWindow="-120" windowWidth="24240" windowHeight="13140" xr2:uid="{930C3BFF-E022-4630-ADA0-6CBD7E4B2E1F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10" i="1"/>
  <c r="O12" i="1"/>
  <c r="O14" i="1"/>
  <c r="O15" i="1"/>
  <c r="O19" i="1"/>
  <c r="E21" i="1"/>
  <c r="O21" i="1"/>
  <c r="O24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O28" i="1"/>
  <c r="O30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O37" i="1"/>
  <c r="O39" i="1"/>
  <c r="O41" i="1"/>
  <c r="O43" i="1"/>
  <c r="O62" i="1"/>
  <c r="D64" i="1"/>
  <c r="E64" i="1"/>
  <c r="F64" i="1"/>
  <c r="G64" i="1"/>
  <c r="H64" i="1"/>
  <c r="I64" i="1"/>
  <c r="J64" i="1"/>
  <c r="K64" i="1"/>
  <c r="L64" i="1"/>
  <c r="M64" i="1"/>
  <c r="N64" i="1"/>
  <c r="O64" i="1"/>
  <c r="D66" i="1"/>
  <c r="E66" i="1"/>
  <c r="F66" i="1"/>
  <c r="G66" i="1"/>
  <c r="H66" i="1"/>
  <c r="I66" i="1"/>
  <c r="J66" i="1"/>
  <c r="K66" i="1"/>
  <c r="L66" i="1"/>
  <c r="M66" i="1"/>
  <c r="N66" i="1"/>
  <c r="O66" i="1"/>
  <c r="D68" i="1"/>
  <c r="E68" i="1"/>
  <c r="F68" i="1"/>
  <c r="G68" i="1"/>
  <c r="H68" i="1"/>
  <c r="J68" i="1"/>
  <c r="K68" i="1"/>
  <c r="L68" i="1"/>
  <c r="M68" i="1"/>
  <c r="N68" i="1"/>
  <c r="O68" i="1"/>
  <c r="D70" i="1"/>
  <c r="E70" i="1"/>
  <c r="F70" i="1"/>
  <c r="G70" i="1"/>
  <c r="H70" i="1"/>
  <c r="I70" i="1"/>
  <c r="J70" i="1"/>
  <c r="K70" i="1"/>
  <c r="L70" i="1"/>
  <c r="M70" i="1"/>
  <c r="N70" i="1"/>
  <c r="O70" i="1"/>
  <c r="D72" i="1"/>
  <c r="E72" i="1"/>
  <c r="F72" i="1"/>
  <c r="G72" i="1"/>
  <c r="H72" i="1"/>
  <c r="I72" i="1"/>
  <c r="J72" i="1"/>
  <c r="K72" i="1"/>
  <c r="L72" i="1"/>
  <c r="M72" i="1"/>
  <c r="N72" i="1"/>
  <c r="O72" i="1"/>
  <c r="O74" i="1"/>
  <c r="O76" i="1"/>
  <c r="O78" i="1"/>
  <c r="D80" i="1"/>
  <c r="E80" i="1"/>
  <c r="F80" i="1"/>
  <c r="G80" i="1"/>
  <c r="H80" i="1"/>
  <c r="I80" i="1"/>
  <c r="J80" i="1"/>
  <c r="K80" i="1"/>
  <c r="L80" i="1"/>
  <c r="M80" i="1"/>
  <c r="N80" i="1"/>
  <c r="O80" i="1"/>
  <c r="O82" i="1"/>
  <c r="O84" i="1"/>
  <c r="O51" i="1"/>
  <c r="O52" i="1"/>
  <c r="O54" i="1"/>
  <c r="O56" i="1"/>
  <c r="O86" i="1"/>
  <c r="N43" i="1"/>
  <c r="N82" i="1"/>
  <c r="N84" i="1"/>
  <c r="N56" i="1"/>
  <c r="N86" i="1"/>
  <c r="M43" i="1"/>
  <c r="M82" i="1"/>
  <c r="M84" i="1"/>
  <c r="M56" i="1"/>
  <c r="M86" i="1"/>
  <c r="L43" i="1"/>
  <c r="L82" i="1"/>
  <c r="L84" i="1"/>
  <c r="L56" i="1"/>
  <c r="L86" i="1"/>
  <c r="K43" i="1"/>
  <c r="K82" i="1"/>
  <c r="K84" i="1"/>
  <c r="K56" i="1"/>
  <c r="K86" i="1"/>
  <c r="J43" i="1"/>
  <c r="J82" i="1"/>
  <c r="J84" i="1"/>
  <c r="J56" i="1"/>
  <c r="J86" i="1"/>
  <c r="I43" i="1"/>
  <c r="I82" i="1"/>
  <c r="I84" i="1"/>
  <c r="I56" i="1"/>
  <c r="I86" i="1"/>
  <c r="H43" i="1"/>
  <c r="H82" i="1"/>
  <c r="H84" i="1"/>
  <c r="H56" i="1"/>
  <c r="H86" i="1"/>
  <c r="G43" i="1"/>
  <c r="G82" i="1"/>
  <c r="G84" i="1"/>
  <c r="G56" i="1"/>
  <c r="G86" i="1"/>
  <c r="F43" i="1"/>
  <c r="F82" i="1"/>
  <c r="F84" i="1"/>
  <c r="F56" i="1"/>
  <c r="F86" i="1"/>
  <c r="E43" i="1"/>
  <c r="E82" i="1"/>
  <c r="E84" i="1"/>
  <c r="E56" i="1"/>
  <c r="E86" i="1"/>
  <c r="D43" i="1"/>
  <c r="D82" i="1"/>
  <c r="D84" i="1"/>
  <c r="D56" i="1"/>
  <c r="D86" i="1"/>
  <c r="C43" i="1"/>
  <c r="C82" i="1"/>
  <c r="C84" i="1"/>
  <c r="C56" i="1"/>
  <c r="C86" i="1"/>
</calcChain>
</file>

<file path=xl/sharedStrings.xml><?xml version="1.0" encoding="utf-8"?>
<sst xmlns="http://schemas.openxmlformats.org/spreadsheetml/2006/main" count="84" uniqueCount="68">
  <si>
    <t xml:space="preserve"> </t>
  </si>
  <si>
    <t>Affordable Housing Resources</t>
  </si>
  <si>
    <t xml:space="preserve">       Projected Budget 2021 by Lines of Business (2-16-2021)</t>
  </si>
  <si>
    <t>OPERATING</t>
  </si>
  <si>
    <t>Income by LOB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</si>
  <si>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</si>
  <si>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</si>
  <si>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</si>
  <si>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</si>
  <si>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</si>
  <si>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</si>
  <si>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</si>
  <si>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</si>
  <si>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</si>
  <si>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</si>
  <si>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</si>
  <si>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</si>
  <si>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</si>
  <si>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Construction</t>
  </si>
  <si>
    <t>Barnes Fund - developer fee</t>
  </si>
  <si>
    <t>12 homes per performance goal</t>
  </si>
  <si>
    <t>Single family sales - NWA Capital 1st Use</t>
  </si>
  <si>
    <t>TN Care - developer fee</t>
  </si>
  <si>
    <t>Homebuyer Education</t>
  </si>
  <si>
    <t>300 @ $125</t>
  </si>
  <si>
    <t>HBE Grants - NWA</t>
  </si>
  <si>
    <t>Homeowner Preservation</t>
  </si>
  <si>
    <t>Rental Assist. Admin Fees_U Way &amp; MDHA</t>
  </si>
  <si>
    <t>Grants-temp &amp; unrestricted - NWA</t>
  </si>
  <si>
    <t xml:space="preserve">Lending </t>
  </si>
  <si>
    <t>New CITC NQM loans interest</t>
  </si>
  <si>
    <t>see loan portfolio roll schedule</t>
  </si>
  <si>
    <t>NQM mortgage origination fees</t>
  </si>
  <si>
    <t>3 loans with $300 + $400 + $350</t>
  </si>
  <si>
    <t xml:space="preserve"> + $ 1200 in orig./underwriting fees</t>
  </si>
  <si>
    <t>F&amp;M loan fees &amp; purchase premium</t>
  </si>
  <si>
    <t>Old Waller down payment loan interest</t>
  </si>
  <si>
    <t>see bal.sheet loan roll schedule</t>
  </si>
  <si>
    <t>Old 1st Mtg. pools-CITC interest</t>
  </si>
  <si>
    <t>TDP mortgage fees</t>
  </si>
  <si>
    <t>100 in 2021  @$1500 + 250 orig fee</t>
  </si>
  <si>
    <t>Investment interest</t>
  </si>
  <si>
    <t>Cancellation of debt</t>
  </si>
  <si>
    <t>Rental</t>
  </si>
  <si>
    <t>Projected operating income 2021</t>
  </si>
  <si>
    <t>RESTRICTED</t>
  </si>
  <si>
    <t>Loan fund pool</t>
  </si>
  <si>
    <t>Barnes Fund - lots</t>
  </si>
  <si>
    <t xml:space="preserve">                       - cash</t>
  </si>
  <si>
    <t>TN Care</t>
  </si>
  <si>
    <t>Projected restricted/in-kind income 2020</t>
  </si>
  <si>
    <t>EXPENSES</t>
  </si>
  <si>
    <t>Salaries &amp; benefits</t>
  </si>
  <si>
    <t>3 salary pay periods April, July, Dec</t>
  </si>
  <si>
    <t>Contract labor</t>
  </si>
  <si>
    <t>Professional fees</t>
  </si>
  <si>
    <t>Occupancy expense</t>
  </si>
  <si>
    <t>Maintain real estate incl. rental</t>
  </si>
  <si>
    <t>Office &amp; other expense</t>
  </si>
  <si>
    <t>Marketing/Social media</t>
  </si>
  <si>
    <t>Lending Debt interest</t>
  </si>
  <si>
    <t>Loan loss allowance</t>
  </si>
  <si>
    <t>goal to 8% of outstanding loans: Projected loan balance 6.792M_Res @ 8% 544K (618K Res. @ 12/31/20)</t>
  </si>
  <si>
    <t>Depreciation &amp; amortization</t>
  </si>
  <si>
    <t>Total expenses 2021</t>
  </si>
  <si>
    <t>1.234M in 2020 (incl 96 load res)</t>
  </si>
  <si>
    <t>Operating Net income (loss)</t>
  </si>
  <si>
    <t>Total Net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</si>
</sst>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2"/>
      <color theme="0"/>
      <name val="Arial"/>
      <family val="2"/>
    </font>
    <font>
      <sz val="14"/>
      <color rgb="FF000000"/>
      <name val="Calibri"/>
      <family val="2"/>
    </font>
    <font>
      <u val="singleAccounting"/>
      <sz val="12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14" fontId="2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3" fontId="2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8" fillId="0" borderId="0" xfId="0" applyFont="1"/>
    <xf numFmtId="164" fontId="2" fillId="0" borderId="0" xfId="1" applyNumberFormat="1" applyFont="1" applyFill="1"/>
    <xf numFmtId="164" fontId="2" fillId="0" borderId="0" xfId="1" applyNumberFormat="1" applyFont="1"/>
    <xf numFmtId="164" fontId="4" fillId="0" borderId="0" xfId="1" applyNumberFormat="1" applyFont="1"/>
    <xf numFmtId="3" fontId="8" fillId="0" borderId="0" xfId="0" applyNumberFormat="1" applyFont="1"/>
    <xf numFmtId="3" fontId="9" fillId="0" borderId="0" xfId="0" applyNumberFormat="1" applyFont="1"/>
    <xf numFmtId="164" fontId="10" fillId="0" borderId="0" xfId="1" applyNumberFormat="1" applyFont="1"/>
    <xf numFmtId="164" fontId="11" fillId="0" borderId="0" xfId="1" applyNumberFormat="1" applyFont="1" applyFill="1" applyBorder="1"/>
    <xf numFmtId="0" fontId="2" fillId="0" borderId="0" xfId="0" quotePrefix="1" applyFont="1"/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12" fillId="0" borderId="0" xfId="1" applyNumberFormat="1" applyFont="1" applyBorder="1"/>
    <xf numFmtId="164" fontId="12" fillId="0" borderId="0" xfId="1" applyNumberFormat="1" applyFont="1"/>
    <xf numFmtId="3" fontId="7" fillId="0" borderId="0" xfId="0" applyNumberFormat="1" applyFont="1"/>
    <xf numFmtId="0" fontId="13" fillId="0" borderId="0" xfId="0" applyFont="1"/>
    <xf numFmtId="15" fontId="5" fillId="0" borderId="0" xfId="0" quotePrefix="1" applyNumberFormat="1" applyFont="1"/>
    <xf numFmtId="3" fontId="2" fillId="0" borderId="0" xfId="0" quotePrefix="1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gle/financials/2021%20financials/2021%20May%20P&amp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21"/>
      <sheetName val="loan portfolio roll"/>
      <sheetName val="P&amp;L by rev stream"/>
      <sheetName val="Jan 21 P&amp;L"/>
      <sheetName val="Jan 21 BS"/>
      <sheetName val="Feb 21 P&amp;L"/>
      <sheetName val="Feb 21 BS"/>
      <sheetName val="Mar 21 P&amp;L"/>
      <sheetName val="MAR 21 BS"/>
      <sheetName val="Apr 21 P&amp;L"/>
      <sheetName val="Apr 21 BS"/>
      <sheetName val="May 21 P&amp;L"/>
      <sheetName val="May 21 BS"/>
      <sheetName val="June 20 P&amp;L"/>
      <sheetName val="June 20 BS"/>
      <sheetName val="July 2020 P&amp;L"/>
      <sheetName val="July 2020 BS"/>
      <sheetName val="Aug 2020 P&amp;L"/>
      <sheetName val="Aug 2020 BS"/>
      <sheetName val="Sep 20 P&amp;L"/>
      <sheetName val="Sep 20 BS"/>
      <sheetName val="Oct 20 P&amp;L"/>
      <sheetName val="Oct 20 BS"/>
      <sheetName val="Nov 20 P&amp;L"/>
      <sheetName val="Nov 20 BS"/>
      <sheetName val="Dec 20 P&amp;L"/>
      <sheetName val="Dec 20 BS"/>
      <sheetName val="Jan 14 P&amp;L"/>
      <sheetName val="Jan 14 BS"/>
      <sheetName val="Cash Flow"/>
    </sheetNames>
    <sheetDataSet>
      <sheetData sheetId="0"/>
      <sheetData sheetId="1">
        <row r="7">
          <cell r="C7">
            <v>457.04750000000007</v>
          </cell>
          <cell r="D7">
            <v>451.63083333333338</v>
          </cell>
          <cell r="E7">
            <v>446.2141666666667</v>
          </cell>
          <cell r="F7">
            <v>440.79750000000007</v>
          </cell>
          <cell r="G7">
            <v>435.38083333333338</v>
          </cell>
          <cell r="H7">
            <v>429.9641666666667</v>
          </cell>
          <cell r="I7">
            <v>424.54750000000007</v>
          </cell>
          <cell r="J7">
            <v>419.13083333333338</v>
          </cell>
          <cell r="K7">
            <v>413.7141666666667</v>
          </cell>
          <cell r="L7">
            <v>408.29750000000007</v>
          </cell>
          <cell r="M7">
            <v>402.88083333333338</v>
          </cell>
          <cell r="N7">
            <v>397.46416666666664</v>
          </cell>
        </row>
        <row r="15">
          <cell r="C15">
            <v>4132.5</v>
          </cell>
          <cell r="D15">
            <v>4112.708333333333</v>
          </cell>
          <cell r="E15">
            <v>4092.9166666666665</v>
          </cell>
          <cell r="F15">
            <v>4073.125</v>
          </cell>
          <cell r="G15">
            <v>4053.3333333333335</v>
          </cell>
          <cell r="H15">
            <v>4033.5416666666665</v>
          </cell>
          <cell r="I15">
            <v>4013.75</v>
          </cell>
          <cell r="J15">
            <v>3993.9583333333335</v>
          </cell>
          <cell r="K15">
            <v>3974.1666666666665</v>
          </cell>
          <cell r="L15">
            <v>3954.375</v>
          </cell>
          <cell r="M15">
            <v>3934.5833333333335</v>
          </cell>
          <cell r="N15">
            <v>3914.7916666666665</v>
          </cell>
        </row>
        <row r="23">
          <cell r="C23">
            <v>26355</v>
          </cell>
          <cell r="D23">
            <v>26325</v>
          </cell>
          <cell r="E23">
            <v>27170</v>
          </cell>
          <cell r="F23">
            <v>27140</v>
          </cell>
          <cell r="G23">
            <v>27110</v>
          </cell>
          <cell r="H23">
            <v>27955</v>
          </cell>
          <cell r="I23">
            <v>27925</v>
          </cell>
          <cell r="J23">
            <v>27895</v>
          </cell>
          <cell r="K23">
            <v>28740</v>
          </cell>
          <cell r="L23">
            <v>28710</v>
          </cell>
          <cell r="M23">
            <v>28680</v>
          </cell>
          <cell r="N23">
            <v>28650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EB3E-8C43-492E-819A-EC2672ACE508}">
  <dimension ref="A1:R86"/>
  <sheetViews>
    <sheetView tabSelected="1" workbookViewId="0">
      <selection activeCell="K21" sqref="K21"/>
    </sheetView>
  </sheetViews>
  <sheetFormatPr defaultRowHeight="15" x14ac:dyDescent="0.25"/>
  <cols>
    <col min="2" max="2" width="30.28515625" customWidth="1"/>
    <col min="3" max="15" width="14.140625" customWidth="1"/>
  </cols>
  <sheetData>
    <row r="1" spans="1:18" ht="18" x14ac:dyDescent="0.25">
      <c r="A1" s="1" t="s">
        <v>0</v>
      </c>
      <c r="B1" s="2"/>
      <c r="C1" s="2"/>
      <c r="D1" s="1"/>
      <c r="E1" s="3" t="s">
        <v>1</v>
      </c>
      <c r="F1" s="4"/>
      <c r="G1" s="4"/>
      <c r="H1" s="1"/>
      <c r="I1" s="4"/>
      <c r="J1" s="4"/>
      <c r="K1" s="4"/>
      <c r="L1" s="1"/>
      <c r="M1" s="1"/>
      <c r="N1" s="5"/>
      <c r="O1" s="5">
        <v>44243</v>
      </c>
      <c r="P1" s="1"/>
      <c r="Q1" s="6"/>
      <c r="R1" s="2"/>
    </row>
    <row r="2" spans="1:18" ht="15.75" x14ac:dyDescent="0.25">
      <c r="A2" s="1"/>
      <c r="B2" s="2"/>
      <c r="C2" s="2"/>
      <c r="D2" s="6" t="s">
        <v>2</v>
      </c>
      <c r="E2" s="2"/>
      <c r="F2" s="4"/>
      <c r="G2" s="2"/>
      <c r="H2" s="1"/>
      <c r="I2" s="1"/>
      <c r="J2" s="4"/>
      <c r="K2" s="2"/>
      <c r="L2" s="1"/>
      <c r="M2" s="1"/>
      <c r="N2" s="1"/>
      <c r="O2" s="2"/>
      <c r="P2" s="2"/>
      <c r="Q2" s="7"/>
      <c r="R2" s="2"/>
    </row>
    <row r="3" spans="1:18" ht="15.75" x14ac:dyDescent="0.25">
      <c r="A3" s="1"/>
      <c r="B3" s="1"/>
      <c r="C3" s="1"/>
      <c r="D3" s="1"/>
      <c r="E3" s="4"/>
      <c r="F3" s="4"/>
      <c r="G3" s="4"/>
      <c r="H3" s="1"/>
      <c r="I3" s="4"/>
      <c r="J3" s="4"/>
      <c r="K3" s="4"/>
      <c r="L3" s="1"/>
      <c r="M3" s="1"/>
      <c r="N3" s="1"/>
      <c r="O3" s="1"/>
      <c r="P3" s="1"/>
      <c r="Q3" s="1"/>
      <c r="R3" s="1"/>
    </row>
    <row r="4" spans="1:18" ht="18" x14ac:dyDescent="0.25">
      <c r="A4" s="8" t="s">
        <v>3</v>
      </c>
      <c r="B4" s="2"/>
      <c r="C4" s="2"/>
      <c r="D4" s="1"/>
      <c r="E4" s="4"/>
      <c r="F4" s="4"/>
      <c r="G4" s="2"/>
      <c r="H4" s="1"/>
      <c r="I4" s="1"/>
      <c r="J4" s="4"/>
      <c r="K4" s="2"/>
      <c r="L4" s="1"/>
      <c r="M4" s="1"/>
      <c r="N4" s="1"/>
      <c r="O4" s="1"/>
      <c r="P4" s="1"/>
      <c r="Q4" s="1"/>
      <c r="R4" s="1"/>
    </row>
    <row r="5" spans="1:18" ht="18" x14ac:dyDescent="0.25">
      <c r="A5" s="9" t="s">
        <v>4</v>
      </c>
      <c r="B5" s="2"/>
      <c r="C5" s="10" t="s">
        <v>5</v>
      </c>
      <c r="D5" s="11" t="s">
        <v>6</v>
      </c>
      <c r="E5" s="10" t="s">
        <v>7</v>
      </c>
      <c r="F5" s="10" t="s">
        <v>8</v>
      </c>
      <c r="G5" s="10" t="s">
        <v>9</v>
      </c>
      <c r="H5" s="11" t="s">
        <v>10</v>
      </c>
      <c r="I5" s="10" t="s">
        <v>11</v>
      </c>
      <c r="J5" s="10" t="s">
        <v>12</v>
      </c>
      <c r="K5" s="10" t="s">
        <v>13</v>
      </c>
      <c r="L5" s="12" t="s">
        <v>14</v>
      </c>
      <c r="M5" s="12" t="s">
        <v>15</v>
      </c>
      <c r="N5" s="12" t="s">
        <v>16</v>
      </c>
      <c r="O5" s="13" t="s">
        <v>17</v>
      </c>
      <c r="P5" s="1"/>
      <c r="Q5" s="1"/>
      <c r="R5" s="1"/>
    </row>
    <row r="6" spans="1:18" ht="15.75" x14ac:dyDescent="0.25">
      <c r="A6" s="1"/>
      <c r="B6" s="2"/>
      <c r="C6" s="2"/>
      <c r="D6" s="1"/>
      <c r="E6" s="2"/>
      <c r="F6" s="2"/>
      <c r="G6" s="2"/>
      <c r="H6" s="1"/>
      <c r="I6" s="2"/>
      <c r="J6" s="2"/>
      <c r="K6" s="2"/>
      <c r="L6" s="2"/>
      <c r="M6" s="1"/>
      <c r="N6" s="1"/>
      <c r="O6" s="1"/>
      <c r="P6" s="1"/>
      <c r="Q6" s="1"/>
      <c r="R6" s="1"/>
    </row>
    <row r="7" spans="1:18" ht="15.75" x14ac:dyDescent="0.25">
      <c r="A7" s="14" t="s">
        <v>18</v>
      </c>
      <c r="B7" s="2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"/>
      <c r="Q7" s="1"/>
      <c r="R7" s="1"/>
    </row>
    <row r="8" spans="1:18" ht="15.75" x14ac:dyDescent="0.25">
      <c r="A8" s="1" t="s">
        <v>19</v>
      </c>
      <c r="B8" s="2"/>
      <c r="C8" s="15"/>
      <c r="D8" s="15"/>
      <c r="E8" s="15">
        <v>15000</v>
      </c>
      <c r="F8" s="15">
        <v>30000</v>
      </c>
      <c r="G8" s="15">
        <v>15000</v>
      </c>
      <c r="H8" s="15">
        <v>30000</v>
      </c>
      <c r="I8" s="15">
        <v>15000</v>
      </c>
      <c r="J8" s="15">
        <v>30000</v>
      </c>
      <c r="K8" s="15">
        <v>15000</v>
      </c>
      <c r="L8" s="15">
        <v>30000</v>
      </c>
      <c r="M8" s="15"/>
      <c r="N8" s="15"/>
      <c r="O8" s="16">
        <f>SUM(C8:N8)</f>
        <v>180000</v>
      </c>
      <c r="P8" s="1"/>
      <c r="Q8" s="1" t="s">
        <v>20</v>
      </c>
      <c r="R8" s="1"/>
    </row>
    <row r="9" spans="1:18" ht="15.75" x14ac:dyDescent="0.25">
      <c r="A9" s="1"/>
      <c r="B9" s="2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16"/>
      <c r="P9" s="1"/>
      <c r="Q9" s="1"/>
      <c r="R9" s="1"/>
    </row>
    <row r="10" spans="1:18" ht="15.75" x14ac:dyDescent="0.25">
      <c r="A10" s="1" t="s">
        <v>21</v>
      </c>
      <c r="B10" s="2"/>
      <c r="C10" s="2"/>
      <c r="D10" s="1"/>
      <c r="E10" s="2"/>
      <c r="F10" s="2"/>
      <c r="G10" s="2"/>
      <c r="H10" s="1"/>
      <c r="I10" s="2"/>
      <c r="J10" s="2"/>
      <c r="K10" s="2"/>
      <c r="L10" s="2"/>
      <c r="M10" s="1"/>
      <c r="N10" s="1"/>
      <c r="O10" s="16">
        <f>SUM(C10:N10)</f>
        <v>0</v>
      </c>
      <c r="P10" s="1"/>
      <c r="Q10" s="1"/>
      <c r="R10" s="1"/>
    </row>
    <row r="11" spans="1:18" ht="15.75" x14ac:dyDescent="0.25">
      <c r="A11" s="1"/>
      <c r="B11" s="2"/>
      <c r="C11" s="2"/>
      <c r="D11" s="1"/>
      <c r="E11" s="2"/>
      <c r="F11" s="2"/>
      <c r="G11" s="2"/>
      <c r="H11" s="1"/>
      <c r="I11" s="2"/>
      <c r="J11" s="2"/>
      <c r="K11" s="2"/>
      <c r="L11" s="2"/>
      <c r="M11" s="1"/>
      <c r="N11" s="1"/>
      <c r="O11" s="16"/>
      <c r="P11" s="1"/>
      <c r="Q11" s="1"/>
      <c r="R11" s="1"/>
    </row>
    <row r="12" spans="1:18" ht="15.75" x14ac:dyDescent="0.25">
      <c r="A12" s="1" t="s">
        <v>22</v>
      </c>
      <c r="B12" s="2"/>
      <c r="C12" s="2"/>
      <c r="D12" s="1"/>
      <c r="E12" s="2"/>
      <c r="F12" s="2"/>
      <c r="G12" s="2"/>
      <c r="H12" s="1"/>
      <c r="I12" s="2"/>
      <c r="J12" s="2"/>
      <c r="K12" s="2"/>
      <c r="L12" s="2"/>
      <c r="M12" s="1"/>
      <c r="N12" s="1"/>
      <c r="O12" s="16">
        <f>SUM(C12:N12)</f>
        <v>0</v>
      </c>
      <c r="P12" s="1"/>
      <c r="Q12" s="1"/>
      <c r="R12" s="1"/>
    </row>
    <row r="13" spans="1:18" ht="15.75" x14ac:dyDescent="0.25">
      <c r="A13" s="1"/>
      <c r="B13" s="2"/>
      <c r="C13" s="2"/>
      <c r="D13" s="1"/>
      <c r="E13" s="2"/>
      <c r="F13" s="2"/>
      <c r="G13" s="2"/>
      <c r="H13" s="1"/>
      <c r="I13" s="2"/>
      <c r="J13" s="2"/>
      <c r="K13" s="2"/>
      <c r="L13" s="2"/>
      <c r="M13" s="1"/>
      <c r="N13" s="1"/>
      <c r="O13" s="1"/>
      <c r="P13" s="1"/>
      <c r="Q13" s="1"/>
      <c r="R13" s="1"/>
    </row>
    <row r="14" spans="1:18" ht="15.75" x14ac:dyDescent="0.25">
      <c r="A14" s="14" t="s">
        <v>23</v>
      </c>
      <c r="B14" s="2"/>
      <c r="C14" s="16">
        <v>3800</v>
      </c>
      <c r="D14" s="16">
        <v>3800</v>
      </c>
      <c r="E14" s="16">
        <v>3800</v>
      </c>
      <c r="F14" s="16">
        <v>3800</v>
      </c>
      <c r="G14" s="16">
        <v>3800</v>
      </c>
      <c r="H14" s="16">
        <v>3800</v>
      </c>
      <c r="I14" s="16">
        <v>3800</v>
      </c>
      <c r="J14" s="16">
        <v>3800</v>
      </c>
      <c r="K14" s="16">
        <v>3800</v>
      </c>
      <c r="L14" s="16">
        <v>3800</v>
      </c>
      <c r="M14" s="16">
        <v>3800</v>
      </c>
      <c r="N14" s="16">
        <v>3800</v>
      </c>
      <c r="O14" s="16">
        <f>SUM(C14:N14)</f>
        <v>45600</v>
      </c>
      <c r="P14" s="1"/>
      <c r="Q14" s="1" t="s">
        <v>24</v>
      </c>
      <c r="R14" s="1"/>
    </row>
    <row r="15" spans="1:18" ht="15.75" x14ac:dyDescent="0.25">
      <c r="A15" s="14" t="s">
        <v>25</v>
      </c>
      <c r="B15" s="2"/>
      <c r="C15" s="16">
        <v>29326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f>SUM(C15:N15)</f>
        <v>29326</v>
      </c>
      <c r="P15" s="1"/>
      <c r="Q15" s="1"/>
      <c r="R15" s="1"/>
    </row>
    <row r="16" spans="1:18" ht="15.75" x14ac:dyDescent="0.25">
      <c r="A16" s="2"/>
      <c r="B16" s="2"/>
      <c r="C16" s="17"/>
      <c r="D16" s="17"/>
      <c r="E16" s="16"/>
      <c r="F16" s="17"/>
      <c r="G16" s="17"/>
      <c r="H16" s="17"/>
      <c r="I16" s="16"/>
      <c r="J16" s="16"/>
      <c r="K16" s="16"/>
      <c r="L16" s="16"/>
      <c r="M16" s="16"/>
      <c r="N16" s="16"/>
      <c r="O16" s="16"/>
      <c r="P16" s="1"/>
      <c r="Q16" s="1"/>
      <c r="R16" s="1"/>
    </row>
    <row r="17" spans="1:18" ht="15.75" x14ac:dyDescent="0.25">
      <c r="A17" s="18" t="s">
        <v>26</v>
      </c>
      <c r="B17" s="2"/>
      <c r="C17" s="17"/>
      <c r="D17" s="17"/>
      <c r="E17" s="16"/>
      <c r="F17" s="17"/>
      <c r="G17" s="17"/>
      <c r="H17" s="17"/>
      <c r="I17" s="16"/>
      <c r="J17" s="16"/>
      <c r="K17" s="16"/>
      <c r="L17" s="16"/>
      <c r="M17" s="16"/>
      <c r="N17" s="16"/>
      <c r="O17" s="16"/>
      <c r="P17" s="1"/>
      <c r="Q17" s="1"/>
      <c r="R17" s="1"/>
    </row>
    <row r="18" spans="1:18" ht="15.75" x14ac:dyDescent="0.25">
      <c r="A18" s="2"/>
      <c r="B18" s="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"/>
      <c r="Q18" s="1"/>
      <c r="R18" s="1"/>
    </row>
    <row r="19" spans="1:18" ht="15.75" x14ac:dyDescent="0.25">
      <c r="A19" s="19" t="s">
        <v>27</v>
      </c>
      <c r="B19" s="1"/>
      <c r="C19" s="16">
        <v>17865</v>
      </c>
      <c r="D19" s="16">
        <v>17865</v>
      </c>
      <c r="E19" s="16">
        <v>17865</v>
      </c>
      <c r="F19" s="16">
        <v>17865</v>
      </c>
      <c r="G19" s="16">
        <v>17865</v>
      </c>
      <c r="H19" s="16">
        <v>17865</v>
      </c>
      <c r="I19" s="16"/>
      <c r="J19" s="16"/>
      <c r="K19" s="16"/>
      <c r="L19" s="16"/>
      <c r="M19" s="16"/>
      <c r="N19" s="16"/>
      <c r="O19" s="16">
        <f>SUM(C19:N19)</f>
        <v>107190</v>
      </c>
      <c r="P19" s="1"/>
      <c r="Q19" s="1"/>
      <c r="R19" s="1"/>
    </row>
    <row r="20" spans="1:18" ht="15.75" x14ac:dyDescent="0.25">
      <c r="A20" s="2"/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"/>
      <c r="Q20" s="1"/>
      <c r="R20" s="1"/>
    </row>
    <row r="21" spans="1:18" ht="15.75" x14ac:dyDescent="0.25">
      <c r="A21" s="14" t="s">
        <v>28</v>
      </c>
      <c r="B21" s="1"/>
      <c r="C21" s="16"/>
      <c r="D21" s="16"/>
      <c r="E21" s="16">
        <f>175000+190000</f>
        <v>365000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f>SUM(C21:N21)</f>
        <v>365000</v>
      </c>
      <c r="P21" s="1"/>
      <c r="Q21" s="1"/>
      <c r="R21" s="1"/>
    </row>
    <row r="22" spans="1:18" ht="15.75" x14ac:dyDescent="0.25">
      <c r="A22" s="1"/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"/>
      <c r="Q22" s="1"/>
      <c r="R22" s="1"/>
    </row>
    <row r="23" spans="1:18" ht="15.75" x14ac:dyDescent="0.25">
      <c r="A23" s="18" t="s">
        <v>29</v>
      </c>
      <c r="B23" s="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</row>
    <row r="24" spans="1:18" ht="15.75" x14ac:dyDescent="0.25">
      <c r="A24" s="2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f>SUM(C24:N24)</f>
        <v>0</v>
      </c>
      <c r="P24" s="1"/>
      <c r="Q24" s="1"/>
      <c r="R24" s="1"/>
    </row>
    <row r="25" spans="1:18" ht="15.75" x14ac:dyDescent="0.25">
      <c r="A25" s="2"/>
      <c r="B25" s="7"/>
      <c r="C25" s="16"/>
      <c r="D25" s="16"/>
      <c r="E25" s="16"/>
      <c r="F25" s="20"/>
      <c r="G25" s="20"/>
      <c r="H25" s="20"/>
      <c r="I25" s="20"/>
      <c r="J25" s="20"/>
      <c r="K25" s="20"/>
      <c r="L25" s="20"/>
      <c r="M25" s="20"/>
      <c r="N25" s="20"/>
      <c r="O25" s="16"/>
      <c r="P25" s="1"/>
      <c r="Q25" s="1"/>
      <c r="R25" s="1"/>
    </row>
    <row r="26" spans="1:18" ht="18.75" x14ac:dyDescent="0.3">
      <c r="A26" s="2" t="s">
        <v>30</v>
      </c>
      <c r="B26" s="7"/>
      <c r="C26" s="21">
        <f>+'[1]loan portfolio roll'!C23</f>
        <v>26355</v>
      </c>
      <c r="D26" s="21">
        <f>+'[1]loan portfolio roll'!D23</f>
        <v>26325</v>
      </c>
      <c r="E26" s="21">
        <f>+'[1]loan portfolio roll'!E23</f>
        <v>27170</v>
      </c>
      <c r="F26" s="21">
        <f>+'[1]loan portfolio roll'!F23</f>
        <v>27140</v>
      </c>
      <c r="G26" s="21">
        <f>+'[1]loan portfolio roll'!G23</f>
        <v>27110</v>
      </c>
      <c r="H26" s="21">
        <f>+'[1]loan portfolio roll'!H23</f>
        <v>27955</v>
      </c>
      <c r="I26" s="21">
        <f>+'[1]loan portfolio roll'!I23</f>
        <v>27925</v>
      </c>
      <c r="J26" s="21">
        <f>+'[1]loan portfolio roll'!J23</f>
        <v>27895</v>
      </c>
      <c r="K26" s="21">
        <f>+'[1]loan portfolio roll'!K23</f>
        <v>28740</v>
      </c>
      <c r="L26" s="21">
        <f>+'[1]loan portfolio roll'!L23</f>
        <v>28710</v>
      </c>
      <c r="M26" s="21">
        <f>+'[1]loan portfolio roll'!M23</f>
        <v>28680</v>
      </c>
      <c r="N26" s="21">
        <f>+'[1]loan portfolio roll'!N23</f>
        <v>28650</v>
      </c>
      <c r="O26" s="16">
        <f>SUM(C26:N26)</f>
        <v>332655</v>
      </c>
      <c r="P26" s="1"/>
      <c r="Q26" s="1" t="s">
        <v>31</v>
      </c>
      <c r="R26" s="1"/>
    </row>
    <row r="27" spans="1:18" ht="15.75" x14ac:dyDescent="0.25">
      <c r="A27" s="2"/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22"/>
      <c r="R27" s="1"/>
    </row>
    <row r="28" spans="1:18" ht="15.75" x14ac:dyDescent="0.25">
      <c r="A28" s="2" t="s">
        <v>32</v>
      </c>
      <c r="B28" s="6"/>
      <c r="C28" s="16"/>
      <c r="D28" s="16"/>
      <c r="E28" s="16">
        <v>2250</v>
      </c>
      <c r="F28" s="16"/>
      <c r="G28" s="16"/>
      <c r="H28" s="16">
        <v>2250</v>
      </c>
      <c r="I28" s="16"/>
      <c r="J28" s="16"/>
      <c r="K28" s="16">
        <v>2250</v>
      </c>
      <c r="L28" s="16"/>
      <c r="M28" s="16"/>
      <c r="N28" s="16"/>
      <c r="O28" s="16">
        <f>SUM(C28:N28)</f>
        <v>6750</v>
      </c>
      <c r="P28" s="1"/>
      <c r="Q28" s="1" t="s">
        <v>33</v>
      </c>
      <c r="R28" s="1"/>
    </row>
    <row r="29" spans="1:18" ht="15.75" x14ac:dyDescent="0.25">
      <c r="A29" s="2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6"/>
      <c r="N29" s="16"/>
      <c r="O29" s="16"/>
      <c r="P29" s="1"/>
      <c r="Q29" s="22" t="s">
        <v>34</v>
      </c>
      <c r="R29" s="1"/>
    </row>
    <row r="30" spans="1:18" ht="15.75" x14ac:dyDescent="0.25">
      <c r="A30" s="2" t="s">
        <v>35</v>
      </c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>
        <f>SUM(C30:N30)</f>
        <v>0</v>
      </c>
      <c r="P30" s="1"/>
      <c r="Q30" s="22"/>
      <c r="R30" s="1"/>
    </row>
    <row r="31" spans="1:18" ht="15.75" x14ac:dyDescent="0.25">
      <c r="A31" s="2"/>
      <c r="B31" s="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22"/>
      <c r="R31" s="1"/>
    </row>
    <row r="32" spans="1:18" ht="15.75" x14ac:dyDescent="0.25">
      <c r="A32" s="2" t="s">
        <v>36</v>
      </c>
      <c r="B32" s="6"/>
      <c r="C32" s="16">
        <f>+ROUND('[1]loan portfolio roll'!C7,0)</f>
        <v>457</v>
      </c>
      <c r="D32" s="16">
        <f>+ROUND('[1]loan portfolio roll'!D7,0)</f>
        <v>452</v>
      </c>
      <c r="E32" s="16">
        <f>+ROUND('[1]loan portfolio roll'!E7,0)</f>
        <v>446</v>
      </c>
      <c r="F32" s="16">
        <f>+ROUND('[1]loan portfolio roll'!F7,0)</f>
        <v>441</v>
      </c>
      <c r="G32" s="16">
        <f>+ROUND('[1]loan portfolio roll'!G7,0)</f>
        <v>435</v>
      </c>
      <c r="H32" s="16">
        <f>+ROUND('[1]loan portfolio roll'!H7,0)</f>
        <v>430</v>
      </c>
      <c r="I32" s="16">
        <f>+ROUND('[1]loan portfolio roll'!I7,0)</f>
        <v>425</v>
      </c>
      <c r="J32" s="16">
        <f>+ROUND('[1]loan portfolio roll'!J7,0)</f>
        <v>419</v>
      </c>
      <c r="K32" s="16">
        <f>+ROUND('[1]loan portfolio roll'!K7,0)</f>
        <v>414</v>
      </c>
      <c r="L32" s="16">
        <f>+ROUND('[1]loan portfolio roll'!L7,0)</f>
        <v>408</v>
      </c>
      <c r="M32" s="16">
        <f>+ROUND('[1]loan portfolio roll'!M7,0)</f>
        <v>403</v>
      </c>
      <c r="N32" s="16">
        <f>+ROUND('[1]loan portfolio roll'!N7,0)</f>
        <v>397</v>
      </c>
      <c r="O32" s="16">
        <f>SUM(C32:N32)</f>
        <v>5127</v>
      </c>
      <c r="P32" s="1"/>
      <c r="Q32" s="1" t="s">
        <v>37</v>
      </c>
      <c r="R32" s="1"/>
    </row>
    <row r="33" spans="1:18" ht="15.75" x14ac:dyDescent="0.25">
      <c r="A33" s="2"/>
      <c r="B33" s="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</row>
    <row r="34" spans="1:18" ht="15.75" x14ac:dyDescent="0.25">
      <c r="A34" s="2"/>
      <c r="B34" s="2"/>
      <c r="C34" s="23"/>
      <c r="D34" s="23"/>
      <c r="E34" s="16"/>
      <c r="F34" s="23"/>
      <c r="G34" s="23"/>
      <c r="H34" s="23"/>
      <c r="I34" s="16"/>
      <c r="J34" s="16"/>
      <c r="K34" s="16"/>
      <c r="L34" s="16"/>
      <c r="M34" s="16"/>
      <c r="N34" s="16"/>
      <c r="O34" s="16"/>
      <c r="P34" s="1"/>
      <c r="Q34" s="1"/>
      <c r="R34" s="1"/>
    </row>
    <row r="35" spans="1:18" ht="15.75" x14ac:dyDescent="0.25">
      <c r="A35" s="2" t="s">
        <v>38</v>
      </c>
      <c r="B35" s="2"/>
      <c r="C35" s="24">
        <f>+ROUND('[1]loan portfolio roll'!C15,0)</f>
        <v>4133</v>
      </c>
      <c r="D35" s="24">
        <f>+ROUND('[1]loan portfolio roll'!D15,0)</f>
        <v>4113</v>
      </c>
      <c r="E35" s="24">
        <f>+ROUND('[1]loan portfolio roll'!E15,0)</f>
        <v>4093</v>
      </c>
      <c r="F35" s="24">
        <f>+ROUND('[1]loan portfolio roll'!F15,0)</f>
        <v>4073</v>
      </c>
      <c r="G35" s="24">
        <f>+ROUND('[1]loan portfolio roll'!G15,0)</f>
        <v>4053</v>
      </c>
      <c r="H35" s="24">
        <f>+ROUND('[1]loan portfolio roll'!H15,0)</f>
        <v>4034</v>
      </c>
      <c r="I35" s="24">
        <f>+ROUND('[1]loan portfolio roll'!I15,0)</f>
        <v>4014</v>
      </c>
      <c r="J35" s="24">
        <f>+ROUND('[1]loan portfolio roll'!J15,0)</f>
        <v>3994</v>
      </c>
      <c r="K35" s="24">
        <f>+ROUND('[1]loan portfolio roll'!K15,0)</f>
        <v>3974</v>
      </c>
      <c r="L35" s="24">
        <f>+ROUND('[1]loan portfolio roll'!L15,0)</f>
        <v>3954</v>
      </c>
      <c r="M35" s="24">
        <f>+ROUND('[1]loan portfolio roll'!M15,0)</f>
        <v>3935</v>
      </c>
      <c r="N35" s="24">
        <f>+ROUND('[1]loan portfolio roll'!N15,0)</f>
        <v>3915</v>
      </c>
      <c r="O35" s="16">
        <f>SUM(C35:N35)</f>
        <v>48285</v>
      </c>
      <c r="P35" s="1"/>
      <c r="Q35" s="1" t="s">
        <v>37</v>
      </c>
      <c r="R35" s="1"/>
    </row>
    <row r="36" spans="1:18" ht="15.75" x14ac:dyDescent="0.25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"/>
      <c r="Q36" s="1"/>
      <c r="R36" s="1"/>
    </row>
    <row r="37" spans="1:18" ht="15.75" x14ac:dyDescent="0.25">
      <c r="A37" s="2" t="s">
        <v>39</v>
      </c>
      <c r="B37" s="2"/>
      <c r="C37" s="24">
        <v>14583</v>
      </c>
      <c r="D37" s="24">
        <v>14583</v>
      </c>
      <c r="E37" s="24">
        <v>14583</v>
      </c>
      <c r="F37" s="24">
        <v>14583</v>
      </c>
      <c r="G37" s="24">
        <v>14583</v>
      </c>
      <c r="H37" s="24">
        <v>14583</v>
      </c>
      <c r="I37" s="24">
        <v>14583</v>
      </c>
      <c r="J37" s="24">
        <v>14583</v>
      </c>
      <c r="K37" s="24">
        <v>14583</v>
      </c>
      <c r="L37" s="24">
        <v>14583</v>
      </c>
      <c r="M37" s="24">
        <v>14583</v>
      </c>
      <c r="N37" s="24">
        <v>14583</v>
      </c>
      <c r="O37" s="16">
        <f>SUM(C37:N37)</f>
        <v>174996</v>
      </c>
      <c r="P37" s="1"/>
      <c r="Q37" s="1" t="s">
        <v>40</v>
      </c>
      <c r="R37" s="1"/>
    </row>
    <row r="38" spans="1:18" ht="15.75" x14ac:dyDescent="0.25">
      <c r="A38" s="2"/>
      <c r="B38" s="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"/>
      <c r="Q38" s="1"/>
      <c r="R38" s="1"/>
    </row>
    <row r="39" spans="1:18" ht="15.75" x14ac:dyDescent="0.25">
      <c r="A39" s="1" t="s">
        <v>41</v>
      </c>
      <c r="B39" s="2"/>
      <c r="C39" s="24">
        <v>175</v>
      </c>
      <c r="D39" s="24">
        <v>175</v>
      </c>
      <c r="E39" s="24">
        <v>175</v>
      </c>
      <c r="F39" s="24">
        <v>175</v>
      </c>
      <c r="G39" s="24">
        <v>175</v>
      </c>
      <c r="H39" s="24">
        <v>175</v>
      </c>
      <c r="I39" s="24">
        <v>175</v>
      </c>
      <c r="J39" s="24">
        <v>175</v>
      </c>
      <c r="K39" s="24">
        <v>175</v>
      </c>
      <c r="L39" s="24">
        <v>175</v>
      </c>
      <c r="M39" s="24">
        <v>175</v>
      </c>
      <c r="N39" s="24">
        <v>175</v>
      </c>
      <c r="O39" s="16">
        <f>SUM(C39:N39)</f>
        <v>2100</v>
      </c>
      <c r="P39" s="1"/>
      <c r="Q39" s="1"/>
      <c r="R39" s="1"/>
    </row>
    <row r="40" spans="1:18" ht="15.75" x14ac:dyDescent="0.25">
      <c r="A40" s="2" t="s">
        <v>42</v>
      </c>
      <c r="B40" s="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"/>
      <c r="Q40" s="1"/>
      <c r="R40" s="1"/>
    </row>
    <row r="41" spans="1:18" ht="17.25" x14ac:dyDescent="0.35">
      <c r="A41" s="2" t="s">
        <v>43</v>
      </c>
      <c r="B41" s="2"/>
      <c r="C41" s="25">
        <v>3000</v>
      </c>
      <c r="D41" s="25">
        <v>3000</v>
      </c>
      <c r="E41" s="25">
        <v>3000</v>
      </c>
      <c r="F41" s="25">
        <v>3000</v>
      </c>
      <c r="G41" s="25">
        <v>3000</v>
      </c>
      <c r="H41" s="25">
        <v>3000</v>
      </c>
      <c r="I41" s="25">
        <v>3000</v>
      </c>
      <c r="J41" s="25">
        <v>3000</v>
      </c>
      <c r="K41" s="25">
        <v>3000</v>
      </c>
      <c r="L41" s="25">
        <v>3000</v>
      </c>
      <c r="M41" s="25">
        <v>3000</v>
      </c>
      <c r="N41" s="25">
        <v>3000</v>
      </c>
      <c r="O41" s="26">
        <f>SUM(C41:N41)</f>
        <v>36000</v>
      </c>
      <c r="P41" s="1"/>
      <c r="Q41" s="1"/>
      <c r="R41" s="1"/>
    </row>
    <row r="42" spans="1:18" ht="15.75" x14ac:dyDescent="0.25">
      <c r="A42" s="2"/>
      <c r="B42" s="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</row>
    <row r="43" spans="1:18" ht="15.75" x14ac:dyDescent="0.25">
      <c r="A43" s="2" t="s">
        <v>44</v>
      </c>
      <c r="B43" s="2"/>
      <c r="C43" s="16">
        <f>SUM(C7:C41)</f>
        <v>99694</v>
      </c>
      <c r="D43" s="16">
        <f t="shared" ref="D43:N43" si="0">SUM(D7:D41)</f>
        <v>70313</v>
      </c>
      <c r="E43" s="16">
        <f t="shared" si="0"/>
        <v>453382</v>
      </c>
      <c r="F43" s="16">
        <f t="shared" si="0"/>
        <v>101077</v>
      </c>
      <c r="G43" s="16">
        <f t="shared" si="0"/>
        <v>86021</v>
      </c>
      <c r="H43" s="16">
        <f t="shared" si="0"/>
        <v>104092</v>
      </c>
      <c r="I43" s="16">
        <f t="shared" si="0"/>
        <v>68922</v>
      </c>
      <c r="J43" s="16">
        <f t="shared" si="0"/>
        <v>83866</v>
      </c>
      <c r="K43" s="16">
        <f t="shared" si="0"/>
        <v>71936</v>
      </c>
      <c r="L43" s="16">
        <f t="shared" si="0"/>
        <v>84630</v>
      </c>
      <c r="M43" s="16">
        <f t="shared" si="0"/>
        <v>54576</v>
      </c>
      <c r="N43" s="16">
        <f t="shared" si="0"/>
        <v>54520</v>
      </c>
      <c r="O43" s="16">
        <f>SUM(O7:O41)</f>
        <v>1333029</v>
      </c>
      <c r="P43" s="1"/>
      <c r="Q43" s="1"/>
      <c r="R43" s="1"/>
    </row>
    <row r="44" spans="1:18" ht="15.75" x14ac:dyDescent="0.25">
      <c r="A44" s="2"/>
      <c r="B44" s="2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</row>
    <row r="45" spans="1:18" ht="18" x14ac:dyDescent="0.25">
      <c r="A45" s="8" t="s">
        <v>45</v>
      </c>
      <c r="B45" s="2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</row>
    <row r="46" spans="1:18" ht="18" x14ac:dyDescent="0.25">
      <c r="A46" s="9" t="s">
        <v>4</v>
      </c>
      <c r="B46" s="2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</row>
    <row r="47" spans="1:18" ht="15.75" x14ac:dyDescent="0.25">
      <c r="A47" s="2"/>
      <c r="B47" s="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</row>
    <row r="48" spans="1:18" ht="15.75" x14ac:dyDescent="0.25">
      <c r="A48" s="14" t="s">
        <v>18</v>
      </c>
      <c r="B48" s="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</row>
    <row r="49" spans="1:18" ht="15.75" x14ac:dyDescent="0.25">
      <c r="A49" s="1" t="s">
        <v>46</v>
      </c>
      <c r="B49" s="2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</row>
    <row r="50" spans="1:18" ht="15.75" x14ac:dyDescent="0.25">
      <c r="A50" s="14"/>
      <c r="B50" s="2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</row>
    <row r="51" spans="1:18" ht="15.75" x14ac:dyDescent="0.25">
      <c r="A51" s="1" t="s">
        <v>47</v>
      </c>
      <c r="B51" s="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f>SUM(C51:N51)</f>
        <v>0</v>
      </c>
      <c r="P51" s="1"/>
      <c r="Q51" s="1"/>
      <c r="R51" s="1"/>
    </row>
    <row r="52" spans="1:18" ht="15.75" x14ac:dyDescent="0.25">
      <c r="A52" s="1" t="s">
        <v>48</v>
      </c>
      <c r="B52" s="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>
        <f>SUM(C52:N52)</f>
        <v>0</v>
      </c>
      <c r="P52" s="1"/>
      <c r="Q52" s="1"/>
      <c r="R52" s="1"/>
    </row>
    <row r="53" spans="1:18" ht="15.75" x14ac:dyDescent="0.25">
      <c r="A53" s="1"/>
      <c r="B53" s="2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"/>
      <c r="Q53" s="1"/>
      <c r="R53" s="1"/>
    </row>
    <row r="54" spans="1:18" ht="17.25" x14ac:dyDescent="0.35">
      <c r="A54" s="1" t="s">
        <v>49</v>
      </c>
      <c r="B54" s="2"/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f>SUM(C54:N54)</f>
        <v>0</v>
      </c>
      <c r="P54" s="1"/>
      <c r="Q54" s="1"/>
      <c r="R54" s="1"/>
    </row>
    <row r="55" spans="1:18" ht="15.75" x14ac:dyDescent="0.25">
      <c r="A55" s="2"/>
      <c r="B55" s="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"/>
      <c r="Q55" s="1"/>
      <c r="R55" s="1"/>
    </row>
    <row r="56" spans="1:18" ht="15.75" x14ac:dyDescent="0.25">
      <c r="A56" s="2" t="s">
        <v>50</v>
      </c>
      <c r="B56" s="2"/>
      <c r="C56" s="16">
        <f>SUM(C49:C54)</f>
        <v>0</v>
      </c>
      <c r="D56" s="16">
        <f t="shared" ref="D56:O56" si="1">SUM(D49:D54)</f>
        <v>0</v>
      </c>
      <c r="E56" s="16">
        <f t="shared" si="1"/>
        <v>0</v>
      </c>
      <c r="F56" s="16">
        <f t="shared" si="1"/>
        <v>0</v>
      </c>
      <c r="G56" s="16">
        <f t="shared" si="1"/>
        <v>0</v>
      </c>
      <c r="H56" s="16">
        <f t="shared" si="1"/>
        <v>0</v>
      </c>
      <c r="I56" s="16">
        <f t="shared" si="1"/>
        <v>0</v>
      </c>
      <c r="J56" s="16">
        <f t="shared" si="1"/>
        <v>0</v>
      </c>
      <c r="K56" s="16">
        <f t="shared" si="1"/>
        <v>0</v>
      </c>
      <c r="L56" s="16">
        <f t="shared" si="1"/>
        <v>0</v>
      </c>
      <c r="M56" s="16">
        <f t="shared" si="1"/>
        <v>0</v>
      </c>
      <c r="N56" s="16">
        <f t="shared" si="1"/>
        <v>0</v>
      </c>
      <c r="O56" s="16">
        <f t="shared" si="1"/>
        <v>0</v>
      </c>
      <c r="P56" s="1"/>
      <c r="Q56" s="1"/>
      <c r="R56" s="1"/>
    </row>
    <row r="57" spans="1:18" ht="15.75" x14ac:dyDescent="0.25">
      <c r="A57" s="2"/>
      <c r="B57" s="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"/>
      <c r="Q57" s="1"/>
      <c r="R57" s="1"/>
    </row>
    <row r="58" spans="1:18" ht="15.75" x14ac:dyDescent="0.25">
      <c r="A58" s="2"/>
      <c r="B58" s="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"/>
      <c r="Q58" s="1"/>
      <c r="R58" s="1"/>
    </row>
    <row r="59" spans="1:18" ht="15.75" x14ac:dyDescent="0.25">
      <c r="A59" s="2"/>
      <c r="B59" s="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"/>
      <c r="Q59" s="1"/>
      <c r="R59" s="1"/>
    </row>
    <row r="60" spans="1:18" ht="18" x14ac:dyDescent="0.25">
      <c r="A60" s="27" t="s">
        <v>51</v>
      </c>
      <c r="B60" s="28"/>
      <c r="C60" s="10" t="s">
        <v>5</v>
      </c>
      <c r="D60" s="11" t="s">
        <v>6</v>
      </c>
      <c r="E60" s="10" t="s">
        <v>7</v>
      </c>
      <c r="F60" s="10" t="s">
        <v>8</v>
      </c>
      <c r="G60" s="10" t="s">
        <v>9</v>
      </c>
      <c r="H60" s="11" t="s">
        <v>10</v>
      </c>
      <c r="I60" s="10" t="s">
        <v>11</v>
      </c>
      <c r="J60" s="10" t="s">
        <v>12</v>
      </c>
      <c r="K60" s="10" t="s">
        <v>13</v>
      </c>
      <c r="L60" s="12" t="s">
        <v>14</v>
      </c>
      <c r="M60" s="12" t="s">
        <v>15</v>
      </c>
      <c r="N60" s="12" t="s">
        <v>16</v>
      </c>
      <c r="O60" s="13" t="s">
        <v>17</v>
      </c>
      <c r="P60" s="1"/>
      <c r="Q60" s="1"/>
      <c r="R60" s="1"/>
    </row>
    <row r="61" spans="1:18" ht="15.75" x14ac:dyDescent="0.25">
      <c r="A61" s="2"/>
      <c r="B61" s="2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"/>
      <c r="Q61" s="1"/>
      <c r="R61" s="1"/>
    </row>
    <row r="62" spans="1:18" ht="15.75" x14ac:dyDescent="0.25">
      <c r="A62" s="2" t="s">
        <v>52</v>
      </c>
      <c r="B62" s="28"/>
      <c r="C62" s="16">
        <v>27158</v>
      </c>
      <c r="D62" s="16">
        <v>49104</v>
      </c>
      <c r="E62" s="16">
        <v>49104</v>
      </c>
      <c r="F62" s="16">
        <v>71051</v>
      </c>
      <c r="G62" s="16">
        <v>27158</v>
      </c>
      <c r="H62" s="16">
        <v>49104</v>
      </c>
      <c r="I62" s="16">
        <v>90681</v>
      </c>
      <c r="J62" s="16">
        <v>27158</v>
      </c>
      <c r="K62" s="16">
        <v>49104</v>
      </c>
      <c r="L62" s="16">
        <v>49104</v>
      </c>
      <c r="M62" s="16">
        <v>49104</v>
      </c>
      <c r="N62" s="16">
        <v>90681</v>
      </c>
      <c r="O62" s="16">
        <f>SUM(C62:N62)</f>
        <v>628511</v>
      </c>
      <c r="P62" s="1"/>
      <c r="Q62" s="1" t="s">
        <v>53</v>
      </c>
      <c r="R62" s="1"/>
    </row>
    <row r="63" spans="1:18" ht="15.75" x14ac:dyDescent="0.25">
      <c r="A63" s="2"/>
      <c r="B63" s="2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"/>
      <c r="Q63" s="1"/>
      <c r="R63" s="1"/>
    </row>
    <row r="64" spans="1:18" ht="15.75" x14ac:dyDescent="0.25">
      <c r="A64" s="2" t="s">
        <v>54</v>
      </c>
      <c r="B64" s="28"/>
      <c r="C64" s="16">
        <v>8500</v>
      </c>
      <c r="D64" s="16">
        <f>+C64</f>
        <v>8500</v>
      </c>
      <c r="E64" s="16">
        <f t="shared" ref="E64:M64" si="2">+D64</f>
        <v>8500</v>
      </c>
      <c r="F64" s="16">
        <f t="shared" si="2"/>
        <v>8500</v>
      </c>
      <c r="G64" s="16">
        <f t="shared" si="2"/>
        <v>8500</v>
      </c>
      <c r="H64" s="16">
        <f t="shared" si="2"/>
        <v>8500</v>
      </c>
      <c r="I64" s="16">
        <f>+H64+1250</f>
        <v>9750</v>
      </c>
      <c r="J64" s="16">
        <f>+I64-1250</f>
        <v>8500</v>
      </c>
      <c r="K64" s="16">
        <f t="shared" si="2"/>
        <v>8500</v>
      </c>
      <c r="L64" s="16">
        <f t="shared" si="2"/>
        <v>8500</v>
      </c>
      <c r="M64" s="16">
        <f t="shared" si="2"/>
        <v>8500</v>
      </c>
      <c r="N64" s="16">
        <f>+M64+1250</f>
        <v>9750</v>
      </c>
      <c r="O64" s="16">
        <f>SUM(C64:N64)</f>
        <v>104500</v>
      </c>
      <c r="P64" s="1"/>
      <c r="Q64" s="1"/>
      <c r="R64" s="1"/>
    </row>
    <row r="65" spans="1:18" ht="15.75" x14ac:dyDescent="0.25">
      <c r="A65" s="2"/>
      <c r="B65" s="2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"/>
      <c r="Q65" s="1"/>
      <c r="R65" s="1"/>
    </row>
    <row r="66" spans="1:18" ht="15.75" x14ac:dyDescent="0.25">
      <c r="A66" s="1" t="s">
        <v>55</v>
      </c>
      <c r="B66" s="28"/>
      <c r="C66" s="16">
        <v>2950</v>
      </c>
      <c r="D66" s="16">
        <f>+C66</f>
        <v>2950</v>
      </c>
      <c r="E66" s="16">
        <f t="shared" ref="E66:N66" si="3">+D66</f>
        <v>2950</v>
      </c>
      <c r="F66" s="16">
        <f t="shared" si="3"/>
        <v>2950</v>
      </c>
      <c r="G66" s="16">
        <f t="shared" si="3"/>
        <v>2950</v>
      </c>
      <c r="H66" s="16">
        <f t="shared" si="3"/>
        <v>2950</v>
      </c>
      <c r="I66" s="16">
        <f t="shared" si="3"/>
        <v>2950</v>
      </c>
      <c r="J66" s="16">
        <f t="shared" si="3"/>
        <v>2950</v>
      </c>
      <c r="K66" s="16">
        <f t="shared" si="3"/>
        <v>2950</v>
      </c>
      <c r="L66" s="16">
        <f t="shared" si="3"/>
        <v>2950</v>
      </c>
      <c r="M66" s="16">
        <f t="shared" si="3"/>
        <v>2950</v>
      </c>
      <c r="N66" s="16">
        <f t="shared" si="3"/>
        <v>2950</v>
      </c>
      <c r="O66" s="16">
        <f>SUM(C66:N66)</f>
        <v>35400</v>
      </c>
      <c r="P66" s="1"/>
      <c r="Q66" s="1"/>
      <c r="R66" s="1"/>
    </row>
    <row r="67" spans="1:18" ht="15.75" x14ac:dyDescent="0.25">
      <c r="A67" s="1"/>
      <c r="B67" s="2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/>
      <c r="P67" s="1"/>
      <c r="Q67" s="1"/>
      <c r="R67" s="1"/>
    </row>
    <row r="68" spans="1:18" ht="15.75" x14ac:dyDescent="0.25">
      <c r="A68" s="1" t="s">
        <v>56</v>
      </c>
      <c r="B68" s="28"/>
      <c r="C68" s="16">
        <v>5673</v>
      </c>
      <c r="D68" s="16">
        <f>+C68</f>
        <v>5673</v>
      </c>
      <c r="E68" s="16">
        <f t="shared" ref="E68:N68" si="4">+D68</f>
        <v>5673</v>
      </c>
      <c r="F68" s="16">
        <f t="shared" si="4"/>
        <v>5673</v>
      </c>
      <c r="G68" s="16">
        <f t="shared" si="4"/>
        <v>5673</v>
      </c>
      <c r="H68" s="16">
        <f>+G68+12000</f>
        <v>17673</v>
      </c>
      <c r="I68" s="16">
        <v>5673</v>
      </c>
      <c r="J68" s="16">
        <f t="shared" si="4"/>
        <v>5673</v>
      </c>
      <c r="K68" s="16">
        <f t="shared" si="4"/>
        <v>5673</v>
      </c>
      <c r="L68" s="16">
        <f t="shared" si="4"/>
        <v>5673</v>
      </c>
      <c r="M68" s="16">
        <f t="shared" si="4"/>
        <v>5673</v>
      </c>
      <c r="N68" s="16">
        <f t="shared" si="4"/>
        <v>5673</v>
      </c>
      <c r="O68" s="16">
        <f>SUM(C68:N68)</f>
        <v>80076</v>
      </c>
      <c r="P68" s="2"/>
      <c r="Q68" s="2"/>
      <c r="R68" s="7"/>
    </row>
    <row r="69" spans="1:18" ht="15.75" x14ac:dyDescent="0.25">
      <c r="A69" s="1"/>
      <c r="B69" s="2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2"/>
      <c r="Q69" s="2"/>
      <c r="R69" s="7"/>
    </row>
    <row r="70" spans="1:18" ht="15.75" x14ac:dyDescent="0.25">
      <c r="A70" s="2" t="s">
        <v>57</v>
      </c>
      <c r="B70" s="28"/>
      <c r="C70" s="16">
        <v>7500</v>
      </c>
      <c r="D70" s="16">
        <f t="shared" ref="D70:N70" si="5">+C70</f>
        <v>7500</v>
      </c>
      <c r="E70" s="16">
        <f t="shared" si="5"/>
        <v>7500</v>
      </c>
      <c r="F70" s="16">
        <f t="shared" si="5"/>
        <v>7500</v>
      </c>
      <c r="G70" s="16">
        <f t="shared" si="5"/>
        <v>7500</v>
      </c>
      <c r="H70" s="16">
        <f t="shared" si="5"/>
        <v>7500</v>
      </c>
      <c r="I70" s="16">
        <f t="shared" si="5"/>
        <v>7500</v>
      </c>
      <c r="J70" s="16">
        <f t="shared" si="5"/>
        <v>7500</v>
      </c>
      <c r="K70" s="16">
        <f t="shared" si="5"/>
        <v>7500</v>
      </c>
      <c r="L70" s="16">
        <f t="shared" si="5"/>
        <v>7500</v>
      </c>
      <c r="M70" s="16">
        <f t="shared" si="5"/>
        <v>7500</v>
      </c>
      <c r="N70" s="16">
        <f t="shared" si="5"/>
        <v>7500</v>
      </c>
      <c r="O70" s="16">
        <f>SUM(C70:N70)</f>
        <v>90000</v>
      </c>
      <c r="P70" s="2"/>
      <c r="Q70" s="2"/>
      <c r="R70" s="29"/>
    </row>
    <row r="71" spans="1:18" ht="15.75" x14ac:dyDescent="0.25">
      <c r="A71" s="1"/>
      <c r="B71" s="2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2"/>
      <c r="Q71" s="2"/>
      <c r="R71" s="2"/>
    </row>
    <row r="72" spans="1:18" ht="15.75" x14ac:dyDescent="0.25">
      <c r="A72" s="2" t="s">
        <v>58</v>
      </c>
      <c r="B72" s="28"/>
      <c r="C72" s="16">
        <v>11900</v>
      </c>
      <c r="D72" s="16">
        <f>+C72</f>
        <v>11900</v>
      </c>
      <c r="E72" s="16">
        <f t="shared" ref="E72:N72" si="6">+D72</f>
        <v>11900</v>
      </c>
      <c r="F72" s="16">
        <f t="shared" si="6"/>
        <v>11900</v>
      </c>
      <c r="G72" s="16">
        <f t="shared" si="6"/>
        <v>11900</v>
      </c>
      <c r="H72" s="16">
        <f t="shared" si="6"/>
        <v>11900</v>
      </c>
      <c r="I72" s="16">
        <f t="shared" si="6"/>
        <v>11900</v>
      </c>
      <c r="J72" s="16">
        <f t="shared" si="6"/>
        <v>11900</v>
      </c>
      <c r="K72" s="16">
        <f t="shared" si="6"/>
        <v>11900</v>
      </c>
      <c r="L72" s="16">
        <f t="shared" si="6"/>
        <v>11900</v>
      </c>
      <c r="M72" s="16">
        <f t="shared" si="6"/>
        <v>11900</v>
      </c>
      <c r="N72" s="16">
        <f t="shared" si="6"/>
        <v>11900</v>
      </c>
      <c r="O72" s="16">
        <f>SUM(C72:N72)</f>
        <v>142800</v>
      </c>
      <c r="P72" s="2"/>
      <c r="Q72" s="2"/>
      <c r="R72" s="2"/>
    </row>
    <row r="73" spans="1:18" ht="15.75" x14ac:dyDescent="0.25">
      <c r="A73" s="1"/>
      <c r="B73" s="2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2"/>
      <c r="Q73" s="2"/>
      <c r="R73" s="1"/>
    </row>
    <row r="74" spans="1:18" ht="15.75" x14ac:dyDescent="0.25">
      <c r="A74" s="1" t="s">
        <v>59</v>
      </c>
      <c r="B74" s="28"/>
      <c r="C74" s="16">
        <v>3000</v>
      </c>
      <c r="D74" s="16">
        <v>3000</v>
      </c>
      <c r="E74" s="16">
        <v>3000</v>
      </c>
      <c r="F74" s="16">
        <v>3000</v>
      </c>
      <c r="G74" s="16">
        <v>3000</v>
      </c>
      <c r="H74" s="16">
        <v>3000</v>
      </c>
      <c r="I74" s="16">
        <v>3000</v>
      </c>
      <c r="J74" s="16">
        <v>3000</v>
      </c>
      <c r="K74" s="16">
        <v>3000</v>
      </c>
      <c r="L74" s="16">
        <v>3000</v>
      </c>
      <c r="M74" s="16">
        <v>3000</v>
      </c>
      <c r="N74" s="16">
        <v>3000</v>
      </c>
      <c r="O74" s="16">
        <f>SUM(C74:N74)</f>
        <v>36000</v>
      </c>
      <c r="P74" s="2"/>
      <c r="Q74" s="2"/>
      <c r="R74" s="1"/>
    </row>
    <row r="75" spans="1:18" ht="15.75" x14ac:dyDescent="0.25">
      <c r="A75" s="1"/>
      <c r="B75" s="2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"/>
      <c r="Q75" s="2"/>
      <c r="R75" s="1"/>
    </row>
    <row r="76" spans="1:18" ht="15.75" x14ac:dyDescent="0.25">
      <c r="A76" s="1" t="s">
        <v>60</v>
      </c>
      <c r="B76" s="28"/>
      <c r="C76" s="16">
        <v>106</v>
      </c>
      <c r="D76" s="16">
        <v>106</v>
      </c>
      <c r="E76" s="16">
        <v>106</v>
      </c>
      <c r="F76" s="16">
        <v>106</v>
      </c>
      <c r="G76" s="16">
        <v>106</v>
      </c>
      <c r="H76" s="16">
        <v>106</v>
      </c>
      <c r="I76" s="16">
        <v>106</v>
      </c>
      <c r="J76" s="16">
        <v>106</v>
      </c>
      <c r="K76" s="16">
        <v>106</v>
      </c>
      <c r="L76" s="16">
        <v>106</v>
      </c>
      <c r="M76" s="16">
        <v>106</v>
      </c>
      <c r="N76" s="16">
        <v>106</v>
      </c>
      <c r="O76" s="16">
        <f>SUM(C76:N76)</f>
        <v>1272</v>
      </c>
      <c r="P76" s="2"/>
      <c r="Q76" s="2"/>
      <c r="R76" s="1"/>
    </row>
    <row r="77" spans="1:18" ht="15.75" x14ac:dyDescent="0.25">
      <c r="A77" s="1"/>
      <c r="B77" s="2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2"/>
      <c r="Q77" s="2"/>
      <c r="R77" s="1"/>
    </row>
    <row r="78" spans="1:18" ht="240.75" x14ac:dyDescent="0.25">
      <c r="A78" s="1" t="s">
        <v>61</v>
      </c>
      <c r="B78" s="2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>
        <f>SUM(C78:N78)</f>
        <v>0</v>
      </c>
      <c r="P78" s="30"/>
      <c r="Q78" s="31" t="s">
        <v>62</v>
      </c>
      <c r="R78" s="2"/>
    </row>
    <row r="79" spans="1:18" ht="15.75" x14ac:dyDescent="0.25">
      <c r="A79" s="1"/>
      <c r="B79" s="2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"/>
      <c r="Q79" s="31"/>
      <c r="R79" s="31"/>
    </row>
    <row r="80" spans="1:18" ht="17.25" x14ac:dyDescent="0.35">
      <c r="A80" s="1" t="s">
        <v>63</v>
      </c>
      <c r="B80" s="28"/>
      <c r="C80" s="26">
        <v>1100</v>
      </c>
      <c r="D80" s="26">
        <f>+C80</f>
        <v>1100</v>
      </c>
      <c r="E80" s="26">
        <f t="shared" ref="E80:N80" si="7">+D80</f>
        <v>1100</v>
      </c>
      <c r="F80" s="26">
        <f t="shared" si="7"/>
        <v>1100</v>
      </c>
      <c r="G80" s="26">
        <f t="shared" si="7"/>
        <v>1100</v>
      </c>
      <c r="H80" s="26">
        <f t="shared" si="7"/>
        <v>1100</v>
      </c>
      <c r="I80" s="26">
        <f t="shared" si="7"/>
        <v>1100</v>
      </c>
      <c r="J80" s="26">
        <f t="shared" si="7"/>
        <v>1100</v>
      </c>
      <c r="K80" s="26">
        <f t="shared" si="7"/>
        <v>1100</v>
      </c>
      <c r="L80" s="26">
        <f t="shared" si="7"/>
        <v>1100</v>
      </c>
      <c r="M80" s="26">
        <f t="shared" si="7"/>
        <v>1100</v>
      </c>
      <c r="N80" s="26">
        <f t="shared" si="7"/>
        <v>1100</v>
      </c>
      <c r="O80" s="26">
        <f>SUM(C80:N80)</f>
        <v>13200</v>
      </c>
      <c r="P80" s="1"/>
      <c r="Q80" s="1"/>
      <c r="R80" s="1"/>
    </row>
    <row r="81" spans="1:18" ht="15.75" x14ac:dyDescent="0.25">
      <c r="A81" s="1"/>
      <c r="B81" s="2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"/>
      <c r="Q81" s="1"/>
      <c r="R81" s="1"/>
    </row>
    <row r="82" spans="1:18" ht="17.25" x14ac:dyDescent="0.35">
      <c r="A82" s="2" t="s">
        <v>64</v>
      </c>
      <c r="B82" s="28"/>
      <c r="C82" s="26">
        <f t="shared" ref="C82:O82" si="8">SUM(C62:C81)</f>
        <v>67887</v>
      </c>
      <c r="D82" s="26">
        <f t="shared" si="8"/>
        <v>89833</v>
      </c>
      <c r="E82" s="26">
        <f t="shared" si="8"/>
        <v>89833</v>
      </c>
      <c r="F82" s="26">
        <f t="shared" si="8"/>
        <v>111780</v>
      </c>
      <c r="G82" s="26">
        <f t="shared" si="8"/>
        <v>67887</v>
      </c>
      <c r="H82" s="26">
        <f t="shared" si="8"/>
        <v>101833</v>
      </c>
      <c r="I82" s="26">
        <f t="shared" si="8"/>
        <v>132660</v>
      </c>
      <c r="J82" s="26">
        <f t="shared" si="8"/>
        <v>67887</v>
      </c>
      <c r="K82" s="26">
        <f t="shared" si="8"/>
        <v>89833</v>
      </c>
      <c r="L82" s="26">
        <f t="shared" si="8"/>
        <v>89833</v>
      </c>
      <c r="M82" s="26">
        <f t="shared" si="8"/>
        <v>89833</v>
      </c>
      <c r="N82" s="26">
        <f t="shared" si="8"/>
        <v>132660</v>
      </c>
      <c r="O82" s="26">
        <f t="shared" si="8"/>
        <v>1131759</v>
      </c>
      <c r="P82" s="1"/>
      <c r="Q82" s="1" t="s">
        <v>65</v>
      </c>
      <c r="R82" s="1"/>
    </row>
    <row r="83" spans="1:18" ht="15.75" x14ac:dyDescent="0.25">
      <c r="A83" s="2"/>
      <c r="B83" s="2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2"/>
      <c r="Q83" s="1"/>
      <c r="R83" s="2"/>
    </row>
    <row r="84" spans="1:18" ht="15.75" x14ac:dyDescent="0.25">
      <c r="A84" s="2" t="s">
        <v>66</v>
      </c>
      <c r="B84" s="28"/>
      <c r="C84" s="16">
        <f t="shared" ref="C84:O84" si="9">+C43-C82</f>
        <v>31807</v>
      </c>
      <c r="D84" s="16">
        <f t="shared" si="9"/>
        <v>-19520</v>
      </c>
      <c r="E84" s="16">
        <f t="shared" si="9"/>
        <v>363549</v>
      </c>
      <c r="F84" s="16">
        <f t="shared" si="9"/>
        <v>-10703</v>
      </c>
      <c r="G84" s="16">
        <f t="shared" si="9"/>
        <v>18134</v>
      </c>
      <c r="H84" s="16">
        <f t="shared" si="9"/>
        <v>2259</v>
      </c>
      <c r="I84" s="16">
        <f t="shared" si="9"/>
        <v>-63738</v>
      </c>
      <c r="J84" s="16">
        <f t="shared" si="9"/>
        <v>15979</v>
      </c>
      <c r="K84" s="16">
        <f t="shared" si="9"/>
        <v>-17897</v>
      </c>
      <c r="L84" s="16">
        <f t="shared" si="9"/>
        <v>-5203</v>
      </c>
      <c r="M84" s="16">
        <f t="shared" si="9"/>
        <v>-35257</v>
      </c>
      <c r="N84" s="16">
        <f t="shared" si="9"/>
        <v>-78140</v>
      </c>
      <c r="O84" s="16">
        <f t="shared" si="9"/>
        <v>201270</v>
      </c>
      <c r="P84" s="2"/>
      <c r="Q84" s="1"/>
      <c r="R84" s="2"/>
    </row>
    <row r="85" spans="1:18" ht="15.75" x14ac:dyDescent="0.25">
      <c r="P85" s="2"/>
      <c r="Q85" s="1"/>
      <c r="R85" s="2"/>
    </row>
    <row r="86" spans="1:18" ht="15.75" x14ac:dyDescent="0.25">
      <c r="A86" s="2" t="s">
        <v>67</v>
      </c>
      <c r="C86" s="32">
        <f t="shared" ref="C86:O86" si="10">+C84+C56</f>
        <v>31807</v>
      </c>
      <c r="D86" s="32">
        <f t="shared" si="10"/>
        <v>-19520</v>
      </c>
      <c r="E86" s="32">
        <f t="shared" si="10"/>
        <v>363549</v>
      </c>
      <c r="F86" s="32">
        <f t="shared" si="10"/>
        <v>-10703</v>
      </c>
      <c r="G86" s="32">
        <f t="shared" si="10"/>
        <v>18134</v>
      </c>
      <c r="H86" s="32">
        <f t="shared" si="10"/>
        <v>2259</v>
      </c>
      <c r="I86" s="32">
        <f t="shared" si="10"/>
        <v>-63738</v>
      </c>
      <c r="J86" s="32">
        <f t="shared" si="10"/>
        <v>15979</v>
      </c>
      <c r="K86" s="32">
        <f t="shared" si="10"/>
        <v>-17897</v>
      </c>
      <c r="L86" s="32">
        <f t="shared" si="10"/>
        <v>-5203</v>
      </c>
      <c r="M86" s="32">
        <f t="shared" si="10"/>
        <v>-35257</v>
      </c>
      <c r="N86" s="32">
        <f t="shared" si="10"/>
        <v>-78140</v>
      </c>
      <c r="O86" s="32">
        <f t="shared" si="10"/>
        <v>201270</v>
      </c>
      <c r="P86" s="2"/>
      <c r="Q86" s="1"/>
      <c r="R8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Keller</dc:creator>
  <cp:lastModifiedBy>Tom Keller</cp:lastModifiedBy>
  <dcterms:created xsi:type="dcterms:W3CDTF">2021-06-30T17:31:39Z</dcterms:created>
  <dcterms:modified xsi:type="dcterms:W3CDTF">2021-06-30T17:32:54Z</dcterms:modified>
</cp:coreProperties>
</file>