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a\Documents\Arc Tennessee\FINANCIALS\may 2020\"/>
    </mc:Choice>
  </mc:AlternateContent>
  <xr:revisionPtr revIDLastSave="0" documentId="8_{53647742-07D4-4EA7-92E6-2D5957B094D2}" xr6:coauthVersionLast="45" xr6:coauthVersionMax="45" xr10:uidLastSave="{00000000-0000-0000-0000-000000000000}"/>
  <bookViews>
    <workbookView xWindow="-108" yWindow="-108" windowWidth="23256" windowHeight="12576" xr2:uid="{E86E5787-D5FF-4D96-890F-7670E16F45E1}"/>
  </bookViews>
  <sheets>
    <sheet name="Budget Page" sheetId="1" r:id="rId1"/>
    <sheet name="Budget ChangeLY" sheetId="2" r:id="rId2"/>
  </sheets>
  <externalReferences>
    <externalReference r:id="rId3"/>
  </externalReferences>
  <definedNames>
    <definedName name="_xlnm.Print_Area" localSheetId="1">'Budget ChangeLY'!$A$1:$G$67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D34" i="2"/>
  <c r="D65" i="2" s="1"/>
  <c r="C33" i="2"/>
  <c r="C32" i="2"/>
  <c r="C31" i="2"/>
  <c r="C30" i="2"/>
  <c r="C29" i="2"/>
  <c r="C28" i="2"/>
  <c r="C27" i="2"/>
  <c r="C26" i="2"/>
  <c r="C25" i="2"/>
  <c r="C24" i="2"/>
  <c r="C23" i="2"/>
  <c r="C22" i="2"/>
  <c r="E21" i="2"/>
  <c r="F21" i="2" s="1"/>
  <c r="C21" i="2"/>
  <c r="C20" i="2"/>
  <c r="C18" i="2"/>
  <c r="C17" i="2"/>
  <c r="C16" i="2"/>
  <c r="C15" i="2"/>
  <c r="C14" i="2"/>
  <c r="E13" i="2"/>
  <c r="F13" i="2" s="1"/>
  <c r="C13" i="2"/>
  <c r="C12" i="2"/>
  <c r="F11" i="2"/>
  <c r="C11" i="2"/>
  <c r="C10" i="2"/>
  <c r="C9" i="2"/>
  <c r="E8" i="2"/>
  <c r="F8" i="2" s="1"/>
  <c r="C8" i="2"/>
  <c r="C7" i="2"/>
  <c r="C6" i="2"/>
  <c r="C69" i="1"/>
  <c r="F69" i="1" s="1"/>
  <c r="B69" i="1"/>
  <c r="F68" i="1"/>
  <c r="C68" i="1"/>
  <c r="E61" i="2" s="1"/>
  <c r="F61" i="2" s="1"/>
  <c r="B68" i="1"/>
  <c r="C67" i="1"/>
  <c r="E60" i="2" s="1"/>
  <c r="F60" i="2" s="1"/>
  <c r="B67" i="1"/>
  <c r="C66" i="1"/>
  <c r="B66" i="1"/>
  <c r="C65" i="1"/>
  <c r="F65" i="1" s="1"/>
  <c r="B65" i="1"/>
  <c r="F64" i="1"/>
  <c r="C64" i="1"/>
  <c r="E57" i="2" s="1"/>
  <c r="F57" i="2" s="1"/>
  <c r="B64" i="1"/>
  <c r="F63" i="1"/>
  <c r="C63" i="1"/>
  <c r="E56" i="2" s="1"/>
  <c r="F56" i="2" s="1"/>
  <c r="B63" i="1"/>
  <c r="C62" i="1"/>
  <c r="B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1" i="1"/>
  <c r="B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60" i="1"/>
  <c r="B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59" i="1"/>
  <c r="B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C58" i="1" s="1"/>
  <c r="E58" i="1"/>
  <c r="B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B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B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5" i="1"/>
  <c r="B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C54" i="1" s="1"/>
  <c r="G54" i="1"/>
  <c r="E54" i="1"/>
  <c r="B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3" i="1"/>
  <c r="B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B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/>
  <c r="B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C50" i="1" s="1"/>
  <c r="E50" i="1"/>
  <c r="B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9" i="1"/>
  <c r="B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8" i="1"/>
  <c r="B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47" i="1"/>
  <c r="E70" i="1" s="1"/>
  <c r="B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C46" i="1" s="1"/>
  <c r="I46" i="1"/>
  <c r="H46" i="1"/>
  <c r="G46" i="1"/>
  <c r="E46" i="1"/>
  <c r="B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E45" i="1"/>
  <c r="B45" i="1"/>
  <c r="X44" i="1"/>
  <c r="W44" i="1"/>
  <c r="V44" i="1"/>
  <c r="U44" i="1"/>
  <c r="T44" i="1"/>
  <c r="T70" i="1" s="1"/>
  <c r="S44" i="1"/>
  <c r="S70" i="1" s="1"/>
  <c r="R44" i="1"/>
  <c r="Q44" i="1"/>
  <c r="P44" i="1"/>
  <c r="O44" i="1"/>
  <c r="N44" i="1"/>
  <c r="M44" i="1"/>
  <c r="L44" i="1"/>
  <c r="L70" i="1" s="1"/>
  <c r="K44" i="1"/>
  <c r="K70" i="1" s="1"/>
  <c r="J44" i="1"/>
  <c r="I44" i="1"/>
  <c r="H44" i="1"/>
  <c r="G44" i="1"/>
  <c r="E44" i="1"/>
  <c r="B44" i="1"/>
  <c r="N41" i="1"/>
  <c r="E41" i="1"/>
  <c r="X40" i="1"/>
  <c r="W40" i="1"/>
  <c r="S40" i="1"/>
  <c r="R40" i="1"/>
  <c r="Q40" i="1"/>
  <c r="P40" i="1"/>
  <c r="O40" i="1"/>
  <c r="N40" i="1"/>
  <c r="M40" i="1"/>
  <c r="L40" i="1"/>
  <c r="K40" i="1"/>
  <c r="K41" i="1" s="1"/>
  <c r="J40" i="1"/>
  <c r="I40" i="1"/>
  <c r="H40" i="1"/>
  <c r="G40" i="1"/>
  <c r="B40" i="1"/>
  <c r="W39" i="1"/>
  <c r="C39" i="1" s="1"/>
  <c r="B39" i="1"/>
  <c r="V38" i="1"/>
  <c r="C38" i="1" s="1"/>
  <c r="F38" i="1" s="1"/>
  <c r="B38" i="1"/>
  <c r="U37" i="1"/>
  <c r="C37" i="1" s="1"/>
  <c r="F37" i="1" s="1"/>
  <c r="B37" i="1"/>
  <c r="F36" i="1"/>
  <c r="C36" i="1"/>
  <c r="E31" i="2" s="1"/>
  <c r="F31" i="2" s="1"/>
  <c r="B36" i="1"/>
  <c r="T35" i="1"/>
  <c r="B35" i="1"/>
  <c r="S34" i="1"/>
  <c r="C34" i="1" s="1"/>
  <c r="E29" i="2" s="1"/>
  <c r="F29" i="2" s="1"/>
  <c r="F34" i="1"/>
  <c r="B34" i="1"/>
  <c r="R33" i="1"/>
  <c r="C33" i="1" s="1"/>
  <c r="E28" i="2" s="1"/>
  <c r="F28" i="2" s="1"/>
  <c r="B33" i="1"/>
  <c r="Q32" i="1"/>
  <c r="C32" i="1" s="1"/>
  <c r="E27" i="2" s="1"/>
  <c r="F27" i="2" s="1"/>
  <c r="B32" i="1"/>
  <c r="C31" i="1"/>
  <c r="E26" i="2" s="1"/>
  <c r="F26" i="2" s="1"/>
  <c r="B31" i="1"/>
  <c r="O30" i="1"/>
  <c r="C30" i="1"/>
  <c r="E25" i="2" s="1"/>
  <c r="F25" i="2" s="1"/>
  <c r="B30" i="1"/>
  <c r="N29" i="1"/>
  <c r="C29" i="1" s="1"/>
  <c r="E24" i="2" s="1"/>
  <c r="F24" i="2" s="1"/>
  <c r="B29" i="1"/>
  <c r="C28" i="1"/>
  <c r="B28" i="1"/>
  <c r="L27" i="1"/>
  <c r="C27" i="1"/>
  <c r="F27" i="1" s="1"/>
  <c r="B27" i="1"/>
  <c r="C26" i="1"/>
  <c r="F26" i="1" s="1"/>
  <c r="B26" i="1"/>
  <c r="J25" i="1"/>
  <c r="C25" i="1" s="1"/>
  <c r="B25" i="1"/>
  <c r="I24" i="1"/>
  <c r="C24" i="1" s="1"/>
  <c r="B24" i="1"/>
  <c r="C19" i="2" s="1"/>
  <c r="H23" i="1"/>
  <c r="C23" i="1" s="1"/>
  <c r="F23" i="1" s="1"/>
  <c r="B23" i="1"/>
  <c r="G22" i="1"/>
  <c r="C22" i="1" s="1"/>
  <c r="B22" i="1"/>
  <c r="F21" i="1"/>
  <c r="C21" i="1"/>
  <c r="E16" i="2" s="1"/>
  <c r="F16" i="2" s="1"/>
  <c r="B21" i="1"/>
  <c r="F20" i="1"/>
  <c r="C20" i="1"/>
  <c r="E15" i="2" s="1"/>
  <c r="F15" i="2" s="1"/>
  <c r="B20" i="1"/>
  <c r="C19" i="1"/>
  <c r="F19" i="1" s="1"/>
  <c r="B19" i="1"/>
  <c r="C18" i="1"/>
  <c r="F18" i="1" s="1"/>
  <c r="B18" i="1"/>
  <c r="F17" i="1"/>
  <c r="C17" i="1"/>
  <c r="E12" i="2" s="1"/>
  <c r="F12" i="2" s="1"/>
  <c r="B17" i="1"/>
  <c r="C16" i="1"/>
  <c r="E11" i="2" s="1"/>
  <c r="B16" i="1"/>
  <c r="C15" i="1"/>
  <c r="F15" i="1" s="1"/>
  <c r="B15" i="1"/>
  <c r="C14" i="1"/>
  <c r="F14" i="1" s="1"/>
  <c r="B14" i="1"/>
  <c r="F13" i="1"/>
  <c r="C13" i="1"/>
  <c r="B13" i="1"/>
  <c r="F12" i="1"/>
  <c r="C12" i="1"/>
  <c r="E7" i="2" s="1"/>
  <c r="F7" i="2" s="1"/>
  <c r="B12" i="1"/>
  <c r="X11" i="1"/>
  <c r="X41" i="1" s="1"/>
  <c r="W11" i="1"/>
  <c r="W41" i="1" s="1"/>
  <c r="S11" i="1"/>
  <c r="R11" i="1"/>
  <c r="Q11" i="1"/>
  <c r="P11" i="1"/>
  <c r="O11" i="1"/>
  <c r="N11" i="1"/>
  <c r="M11" i="1"/>
  <c r="M41" i="1" s="1"/>
  <c r="L11" i="1"/>
  <c r="L41" i="1" s="1"/>
  <c r="J11" i="1"/>
  <c r="J41" i="1" s="1"/>
  <c r="I11" i="1"/>
  <c r="H11" i="1"/>
  <c r="G11" i="1"/>
  <c r="B11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Q7" i="1"/>
  <c r="P7" i="1"/>
  <c r="O7" i="1"/>
  <c r="N7" i="1"/>
  <c r="M7" i="1"/>
  <c r="L7" i="1"/>
  <c r="K7" i="1"/>
  <c r="J7" i="1"/>
  <c r="I7" i="1"/>
  <c r="H7" i="1"/>
  <c r="G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K72" i="1" l="1"/>
  <c r="G70" i="1"/>
  <c r="O70" i="1"/>
  <c r="W70" i="1"/>
  <c r="W72" i="1" s="1"/>
  <c r="H70" i="1"/>
  <c r="P70" i="1"/>
  <c r="X70" i="1"/>
  <c r="C48" i="1"/>
  <c r="F48" i="1" s="1"/>
  <c r="C55" i="1"/>
  <c r="F55" i="1" s="1"/>
  <c r="P41" i="1"/>
  <c r="C52" i="1"/>
  <c r="C59" i="1"/>
  <c r="E52" i="2" s="1"/>
  <c r="F52" i="2" s="1"/>
  <c r="H41" i="1"/>
  <c r="H72" i="1" s="1"/>
  <c r="M70" i="1"/>
  <c r="U70" i="1"/>
  <c r="C56" i="1"/>
  <c r="E49" i="2" s="1"/>
  <c r="F49" i="2" s="1"/>
  <c r="E22" i="2"/>
  <c r="F22" i="2" s="1"/>
  <c r="U41" i="1"/>
  <c r="U72" i="1" s="1"/>
  <c r="Y60" i="1"/>
  <c r="L72" i="1"/>
  <c r="L75" i="1" s="1"/>
  <c r="I70" i="1"/>
  <c r="Q70" i="1"/>
  <c r="E41" i="2"/>
  <c r="F41" i="2" s="1"/>
  <c r="E45" i="2"/>
  <c r="F45" i="2" s="1"/>
  <c r="F52" i="1"/>
  <c r="C11" i="1"/>
  <c r="G41" i="1"/>
  <c r="P72" i="1"/>
  <c r="C40" i="1"/>
  <c r="F22" i="1"/>
  <c r="E17" i="2"/>
  <c r="F17" i="2" s="1"/>
  <c r="F30" i="1"/>
  <c r="Q41" i="1"/>
  <c r="C45" i="1"/>
  <c r="C49" i="1"/>
  <c r="F62" i="1"/>
  <c r="E55" i="2"/>
  <c r="F55" i="2" s="1"/>
  <c r="E14" i="2"/>
  <c r="F14" i="2" s="1"/>
  <c r="E48" i="2"/>
  <c r="F48" i="2" s="1"/>
  <c r="F16" i="1"/>
  <c r="E23" i="2"/>
  <c r="F23" i="2" s="1"/>
  <c r="F28" i="1"/>
  <c r="F33" i="1"/>
  <c r="F39" i="1"/>
  <c r="E32" i="2"/>
  <c r="F32" i="2" s="1"/>
  <c r="R41" i="1"/>
  <c r="C44" i="1"/>
  <c r="F59" i="1"/>
  <c r="C60" i="1"/>
  <c r="E53" i="2" s="1"/>
  <c r="F53" i="2" s="1"/>
  <c r="C61" i="1"/>
  <c r="F67" i="1"/>
  <c r="E10" i="2"/>
  <c r="F10" i="2" s="1"/>
  <c r="V41" i="1"/>
  <c r="F46" i="1"/>
  <c r="E39" i="2"/>
  <c r="F39" i="2" s="1"/>
  <c r="F50" i="1"/>
  <c r="E43" i="2"/>
  <c r="F43" i="2" s="1"/>
  <c r="F54" i="1"/>
  <c r="E47" i="2"/>
  <c r="F47" i="2" s="1"/>
  <c r="F58" i="1"/>
  <c r="E51" i="2"/>
  <c r="F51" i="2" s="1"/>
  <c r="X72" i="1"/>
  <c r="E19" i="2"/>
  <c r="F19" i="2" s="1"/>
  <c r="F24" i="1"/>
  <c r="F29" i="1"/>
  <c r="F31" i="1"/>
  <c r="T41" i="1"/>
  <c r="T72" i="1" s="1"/>
  <c r="C35" i="1"/>
  <c r="I41" i="1"/>
  <c r="I72" i="1" s="1"/>
  <c r="C53" i="1"/>
  <c r="C57" i="1"/>
  <c r="O41" i="1"/>
  <c r="O72" i="1" s="1"/>
  <c r="S41" i="1"/>
  <c r="S72" i="1" s="1"/>
  <c r="F25" i="1"/>
  <c r="E20" i="2"/>
  <c r="F20" i="2" s="1"/>
  <c r="F32" i="1"/>
  <c r="E72" i="1"/>
  <c r="M72" i="1"/>
  <c r="M75" i="1" s="1"/>
  <c r="J70" i="1"/>
  <c r="J72" i="1" s="1"/>
  <c r="N70" i="1"/>
  <c r="N72" i="1" s="1"/>
  <c r="R70" i="1"/>
  <c r="V70" i="1"/>
  <c r="C47" i="1"/>
  <c r="C51" i="1"/>
  <c r="E59" i="2"/>
  <c r="F59" i="2" s="1"/>
  <c r="F66" i="1"/>
  <c r="E18" i="2"/>
  <c r="F18" i="2" s="1"/>
  <c r="E58" i="2"/>
  <c r="F58" i="2" s="1"/>
  <c r="E62" i="2"/>
  <c r="F62" i="2" s="1"/>
  <c r="G72" i="1" l="1"/>
  <c r="Q72" i="1"/>
  <c r="F56" i="1"/>
  <c r="E50" i="2"/>
  <c r="F50" i="2" s="1"/>
  <c r="F57" i="1"/>
  <c r="F40" i="1"/>
  <c r="E33" i="2"/>
  <c r="F33" i="2" s="1"/>
  <c r="E44" i="2"/>
  <c r="F44" i="2" s="1"/>
  <c r="F51" i="1"/>
  <c r="V72" i="1"/>
  <c r="E37" i="2"/>
  <c r="F44" i="1"/>
  <c r="C70" i="1"/>
  <c r="E75" i="1" s="1"/>
  <c r="E42" i="2"/>
  <c r="F42" i="2" s="1"/>
  <c r="F49" i="1"/>
  <c r="E46" i="2"/>
  <c r="F46" i="2" s="1"/>
  <c r="F53" i="1"/>
  <c r="F47" i="1"/>
  <c r="E40" i="2"/>
  <c r="F40" i="2" s="1"/>
  <c r="E30" i="2"/>
  <c r="F30" i="2" s="1"/>
  <c r="F35" i="1"/>
  <c r="E54" i="2"/>
  <c r="F54" i="2" s="1"/>
  <c r="F61" i="1"/>
  <c r="R72" i="1"/>
  <c r="E38" i="2"/>
  <c r="F38" i="2" s="1"/>
  <c r="F45" i="1"/>
  <c r="C41" i="1"/>
  <c r="E6" i="2"/>
  <c r="F11" i="1"/>
  <c r="C72" i="1" l="1"/>
  <c r="F41" i="1"/>
  <c r="E63" i="2"/>
  <c r="F37" i="2"/>
  <c r="F63" i="2" s="1"/>
  <c r="F6" i="2"/>
  <c r="F34" i="2" s="1"/>
  <c r="E34" i="2"/>
  <c r="F70" i="1"/>
  <c r="E65" i="2" l="1"/>
  <c r="F65" i="2" s="1"/>
  <c r="F72" i="1"/>
</calcChain>
</file>

<file path=xl/sharedStrings.xml><?xml version="1.0" encoding="utf-8"?>
<sst xmlns="http://schemas.openxmlformats.org/spreadsheetml/2006/main" count="42" uniqueCount="30">
  <si>
    <t>We have a total of $629,078 of cash/cash equivalents as of 6/30/2019. Cash/Cash equivalents are a combination of net profits/losses for all previous years. The cost of the grant loss will be pulled from these funds.</t>
  </si>
  <si>
    <t>JULY 1, 2020 TO JUNE 30, 2021</t>
  </si>
  <si>
    <t xml:space="preserve">Proposed Annual Budget </t>
  </si>
  <si>
    <t>Accounting Dept. Code</t>
  </si>
  <si>
    <t>State Department</t>
  </si>
  <si>
    <t>2019-2020</t>
  </si>
  <si>
    <t>Total</t>
  </si>
  <si>
    <t>REVENUE</t>
  </si>
  <si>
    <t>Budget</t>
  </si>
  <si>
    <t>TOTAL REVENUE</t>
  </si>
  <si>
    <t>EXPENSES</t>
  </si>
  <si>
    <t>TOTAL EXPENSES</t>
  </si>
  <si>
    <t>NET PROFIT</t>
  </si>
  <si>
    <t>Revenue previously booked or for nex fy</t>
  </si>
  <si>
    <t>Arc of Tennessee</t>
  </si>
  <si>
    <t>Proposed Annual Budget Vs. Last Year</t>
  </si>
  <si>
    <t>2020-2021</t>
  </si>
  <si>
    <t>Difference</t>
  </si>
  <si>
    <t>Gum vending revenue has been suspended for now</t>
  </si>
  <si>
    <t>Was merged with Family Engagement</t>
  </si>
  <si>
    <t>Contract ends 10/31/20</t>
  </si>
  <si>
    <t>DD Council funded start up of SDM</t>
  </si>
  <si>
    <t>Only contracted for 3 months into the new year</t>
  </si>
  <si>
    <t>Program was expanded</t>
  </si>
  <si>
    <t>No Plane Pull</t>
  </si>
  <si>
    <t>New match required under the SDM project</t>
  </si>
  <si>
    <t>New positions under the Family Engagement expansion</t>
  </si>
  <si>
    <t>Family Engagement expansion</t>
  </si>
  <si>
    <t>Moved salaries around to cover for possible endin of grants and increased HR position to full time</t>
  </si>
  <si>
    <t>We have a total of $629,078 of cash/cash equivalents as of 6/30/2018. Cash/Cash equivalents are a combination of net profits/losses for all previous years. The cost of the grant loss will be pulled from these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</si>
</sst>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49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  <xf numFmtId="17" fontId="5" fillId="0" borderId="0" xfId="0" applyNumberFormat="1" applyFont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4" xfId="0" applyFont="1" applyBorder="1"/>
    <xf numFmtId="37" fontId="3" fillId="0" borderId="5" xfId="0" applyNumberFormat="1" applyFont="1" applyBorder="1"/>
    <xf numFmtId="37" fontId="1" fillId="0" borderId="5" xfId="0" applyNumberFormat="1" applyFont="1" applyBorder="1"/>
    <xf numFmtId="37" fontId="1" fillId="0" borderId="6" xfId="0" applyNumberFormat="1" applyFont="1" applyBorder="1"/>
    <xf numFmtId="37" fontId="1" fillId="0" borderId="7" xfId="0" applyNumberFormat="1" applyFont="1" applyBorder="1"/>
    <xf numFmtId="1" fontId="1" fillId="0" borderId="5" xfId="0" applyNumberFormat="1" applyFont="1" applyBorder="1"/>
    <xf numFmtId="0" fontId="1" fillId="0" borderId="8" xfId="0" applyFont="1" applyBorder="1"/>
    <xf numFmtId="37" fontId="1" fillId="0" borderId="9" xfId="0" applyNumberFormat="1" applyFont="1" applyBorder="1"/>
    <xf numFmtId="37" fontId="1" fillId="0" borderId="10" xfId="0" applyNumberFormat="1" applyFont="1" applyBorder="1"/>
    <xf numFmtId="37" fontId="1" fillId="0" borderId="11" xfId="0" applyNumberFormat="1" applyFont="1" applyBorder="1"/>
    <xf numFmtId="0" fontId="0" fillId="0" borderId="9" xfId="0" applyBorder="1"/>
    <xf numFmtId="1" fontId="0" fillId="0" borderId="9" xfId="0" applyNumberFormat="1" applyBorder="1"/>
    <xf numFmtId="10" fontId="0" fillId="0" borderId="9" xfId="0" applyNumberFormat="1" applyBorder="1"/>
    <xf numFmtId="0" fontId="1" fillId="0" borderId="12" xfId="0" applyFont="1" applyBorder="1"/>
    <xf numFmtId="37" fontId="1" fillId="0" borderId="13" xfId="0" applyNumberFormat="1" applyFont="1" applyBorder="1"/>
    <xf numFmtId="37" fontId="1" fillId="0" borderId="14" xfId="0" applyNumberFormat="1" applyFont="1" applyBorder="1"/>
    <xf numFmtId="37" fontId="1" fillId="0" borderId="15" xfId="0" applyNumberFormat="1" applyFont="1" applyBorder="1"/>
    <xf numFmtId="1" fontId="1" fillId="0" borderId="13" xfId="0" applyNumberFormat="1" applyFont="1" applyBorder="1"/>
    <xf numFmtId="0" fontId="3" fillId="3" borderId="16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37" fontId="3" fillId="0" borderId="18" xfId="0" applyNumberFormat="1" applyFont="1" applyBorder="1"/>
    <xf numFmtId="37" fontId="1" fillId="0" borderId="18" xfId="0" applyNumberFormat="1" applyFont="1" applyBorder="1"/>
    <xf numFmtId="37" fontId="1" fillId="0" borderId="16" xfId="0" applyNumberFormat="1" applyFont="1" applyBorder="1"/>
    <xf numFmtId="37" fontId="1" fillId="0" borderId="19" xfId="0" applyNumberFormat="1" applyFont="1" applyBorder="1"/>
    <xf numFmtId="37" fontId="3" fillId="0" borderId="1" xfId="0" applyNumberFormat="1" applyFont="1" applyBorder="1"/>
    <xf numFmtId="37" fontId="1" fillId="0" borderId="1" xfId="0" applyNumberFormat="1" applyFont="1" applyBorder="1"/>
    <xf numFmtId="37" fontId="1" fillId="0" borderId="2" xfId="0" applyNumberFormat="1" applyFont="1" applyBorder="1"/>
    <xf numFmtId="37" fontId="1" fillId="0" borderId="3" xfId="0" applyNumberFormat="1" applyFont="1" applyBorder="1"/>
    <xf numFmtId="37" fontId="7" fillId="0" borderId="20" xfId="0" applyNumberFormat="1" applyFont="1" applyBorder="1"/>
    <xf numFmtId="37" fontId="7" fillId="0" borderId="1" xfId="0" applyNumberFormat="1" applyFont="1" applyBorder="1"/>
    <xf numFmtId="37" fontId="1" fillId="4" borderId="9" xfId="0" applyNumberFormat="1" applyFont="1" applyFill="1" applyBorder="1"/>
    <xf numFmtId="37" fontId="0" fillId="0" borderId="0" xfId="0" applyNumberFormat="1"/>
    <xf numFmtId="37" fontId="1" fillId="4" borderId="13" xfId="0" applyNumberFormat="1" applyFont="1" applyFill="1" applyBorder="1"/>
    <xf numFmtId="0" fontId="3" fillId="3" borderId="16" xfId="0" applyFont="1" applyFill="1" applyBorder="1"/>
    <xf numFmtId="0" fontId="1" fillId="0" borderId="17" xfId="0" applyFont="1" applyBorder="1"/>
    <xf numFmtId="37" fontId="1" fillId="4" borderId="18" xfId="0" applyNumberFormat="1" applyFont="1" applyFill="1" applyBorder="1"/>
    <xf numFmtId="37" fontId="8" fillId="0" borderId="16" xfId="0" applyNumberFormat="1" applyFont="1" applyBorder="1"/>
    <xf numFmtId="37" fontId="3" fillId="0" borderId="0" xfId="0" applyNumberFormat="1" applyFont="1"/>
    <xf numFmtId="37" fontId="1" fillId="0" borderId="21" xfId="0" applyNumberFormat="1" applyFont="1" applyBorder="1"/>
    <xf numFmtId="10" fontId="1" fillId="0" borderId="0" xfId="0" applyNumberFormat="1" applyFont="1"/>
    <xf numFmtId="37" fontId="1" fillId="0" borderId="0" xfId="0" applyNumberFormat="1" applyFont="1"/>
    <xf numFmtId="37" fontId="7" fillId="0" borderId="21" xfId="0" applyNumberFormat="1" applyFont="1" applyBorder="1"/>
    <xf numFmtId="37" fontId="7" fillId="0" borderId="0" xfId="0" applyNumberFormat="1" applyFont="1"/>
    <xf numFmtId="10" fontId="0" fillId="0" borderId="0" xfId="0" applyNumberFormat="1"/>
    <xf numFmtId="0" fontId="0" fillId="0" borderId="5" xfId="0" applyBorder="1"/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22" xfId="0" applyFont="1" applyBorder="1" applyAlignment="1">
      <alignment wrapText="1"/>
    </xf>
    <xf numFmtId="0" fontId="3" fillId="3" borderId="17" xfId="0" applyFont="1" applyFill="1" applyBorder="1" applyAlignment="1">
      <alignment horizontal="left"/>
    </xf>
    <xf numFmtId="3" fontId="1" fillId="0" borderId="18" xfId="0" applyNumberFormat="1" applyFont="1" applyBorder="1"/>
    <xf numFmtId="4" fontId="1" fillId="0" borderId="18" xfId="0" applyNumberFormat="1" applyFont="1" applyBorder="1"/>
    <xf numFmtId="0" fontId="0" fillId="0" borderId="18" xfId="0" applyBorder="1" applyAlignment="1">
      <alignment wrapText="1"/>
    </xf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/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3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0" fillId="0" borderId="22" xfId="0" applyBorder="1" applyAlignment="1">
      <alignment wrapText="1"/>
    </xf>
    <xf numFmtId="0" fontId="3" fillId="3" borderId="17" xfId="0" applyFont="1" applyFill="1" applyBorder="1"/>
    <xf numFmtId="3" fontId="3" fillId="0" borderId="18" xfId="0" applyNumberFormat="1" applyFont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70</xdr:row>
      <xdr:rowOff>101600</xdr:rowOff>
    </xdr:from>
    <xdr:to>
      <xdr:col>5</xdr:col>
      <xdr:colOff>209550</xdr:colOff>
      <xdr:row>71</xdr:row>
      <xdr:rowOff>79375</xdr:rowOff>
    </xdr:to>
    <xdr:sp macro="" textlink="">
      <xdr:nvSpPr>
        <xdr:cNvPr id="2" name="5-Point Star 1">
          <a:extLst>
            <a:ext uri="{FF2B5EF4-FFF2-40B4-BE49-F238E27FC236}">
              <a16:creationId xmlns:a16="http://schemas.microsoft.com/office/drawing/2014/main" id="{ED841EB4-52F5-4E7C-8751-FB2D23C43B50}"/>
            </a:ext>
          </a:extLst>
        </xdr:cNvPr>
        <xdr:cNvSpPr/>
      </xdr:nvSpPr>
      <xdr:spPr>
        <a:xfrm>
          <a:off x="4486275" y="12769850"/>
          <a:ext cx="171450" cy="1397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25400</xdr:colOff>
      <xdr:row>70</xdr:row>
      <xdr:rowOff>101600</xdr:rowOff>
    </xdr:from>
    <xdr:to>
      <xdr:col>2</xdr:col>
      <xdr:colOff>196850</xdr:colOff>
      <xdr:row>71</xdr:row>
      <xdr:rowOff>79375</xdr:rowOff>
    </xdr:to>
    <xdr:sp macro="" textlink="">
      <xdr:nvSpPr>
        <xdr:cNvPr id="3" name="5-Point Star 3">
          <a:extLst>
            <a:ext uri="{FF2B5EF4-FFF2-40B4-BE49-F238E27FC236}">
              <a16:creationId xmlns:a16="http://schemas.microsoft.com/office/drawing/2014/main" id="{DC522633-861B-44E3-AB7D-D4A2B08D9F12}"/>
            </a:ext>
          </a:extLst>
        </xdr:cNvPr>
        <xdr:cNvSpPr/>
      </xdr:nvSpPr>
      <xdr:spPr>
        <a:xfrm>
          <a:off x="2549525" y="12769850"/>
          <a:ext cx="171450" cy="1397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127000</xdr:colOff>
      <xdr:row>0</xdr:row>
      <xdr:rowOff>101600</xdr:rowOff>
    </xdr:from>
    <xdr:to>
      <xdr:col>1</xdr:col>
      <xdr:colOff>82550</xdr:colOff>
      <xdr:row>0</xdr:row>
      <xdr:rowOff>244475</xdr:rowOff>
    </xdr:to>
    <xdr:sp macro="" textlink="">
      <xdr:nvSpPr>
        <xdr:cNvPr id="4" name="5-Point Star 5">
          <a:extLst>
            <a:ext uri="{FF2B5EF4-FFF2-40B4-BE49-F238E27FC236}">
              <a16:creationId xmlns:a16="http://schemas.microsoft.com/office/drawing/2014/main" id="{5B5871BD-07AF-4F07-A77F-47468CDD1704}"/>
            </a:ext>
          </a:extLst>
        </xdr:cNvPr>
        <xdr:cNvSpPr/>
      </xdr:nvSpPr>
      <xdr:spPr>
        <a:xfrm>
          <a:off x="127000" y="101600"/>
          <a:ext cx="317500" cy="142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63</xdr:row>
      <xdr:rowOff>114299</xdr:rowOff>
    </xdr:from>
    <xdr:to>
      <xdr:col>4</xdr:col>
      <xdr:colOff>266700</xdr:colOff>
      <xdr:row>64</xdr:row>
      <xdr:rowOff>95249</xdr:rowOff>
    </xdr:to>
    <xdr:sp macro="" textlink="">
      <xdr:nvSpPr>
        <xdr:cNvPr id="2" name="5-Point Star 1">
          <a:extLst>
            <a:ext uri="{FF2B5EF4-FFF2-40B4-BE49-F238E27FC236}">
              <a16:creationId xmlns:a16="http://schemas.microsoft.com/office/drawing/2014/main" id="{ABC307CB-05F2-4945-BDC8-6EA25002805C}"/>
            </a:ext>
          </a:extLst>
        </xdr:cNvPr>
        <xdr:cNvSpPr/>
      </xdr:nvSpPr>
      <xdr:spPr>
        <a:xfrm>
          <a:off x="4086225" y="10677524"/>
          <a:ext cx="171450" cy="142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</xdr:colOff>
      <xdr:row>66</xdr:row>
      <xdr:rowOff>371475</xdr:rowOff>
    </xdr:from>
    <xdr:to>
      <xdr:col>1</xdr:col>
      <xdr:colOff>66675</xdr:colOff>
      <xdr:row>66</xdr:row>
      <xdr:rowOff>514350</xdr:rowOff>
    </xdr:to>
    <xdr:sp macro="" textlink="">
      <xdr:nvSpPr>
        <xdr:cNvPr id="3" name="5-Point Star 2">
          <a:extLst>
            <a:ext uri="{FF2B5EF4-FFF2-40B4-BE49-F238E27FC236}">
              <a16:creationId xmlns:a16="http://schemas.microsoft.com/office/drawing/2014/main" id="{8426A040-0D5F-446E-8317-9170906BE6B6}"/>
            </a:ext>
          </a:extLst>
        </xdr:cNvPr>
        <xdr:cNvSpPr/>
      </xdr:nvSpPr>
      <xdr:spPr>
        <a:xfrm>
          <a:off x="9525" y="11420475"/>
          <a:ext cx="171450" cy="142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icole\New%20Budgets\2019-2020\2020-2021%20Budget%205-18-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ArcFinancial"/>
      <sheetName val="Budget Page"/>
      <sheetName val="Budget ChangeLY"/>
      <sheetName val="Revised Budget explanations"/>
      <sheetName val="Budget Page (2)"/>
      <sheetName val="Statement of Functional Expense"/>
      <sheetName val="10% change"/>
      <sheetName val="actuals per grant"/>
      <sheetName val="actuals per grant chart"/>
      <sheetName val="Statement of Activities"/>
      <sheetName val="Chart2"/>
      <sheetName val="Chart3"/>
      <sheetName val="Salary "/>
      <sheetName val="Fringe Benefits"/>
      <sheetName val="Chart5"/>
      <sheetName val="Chart6"/>
      <sheetName val="Chart Information"/>
      <sheetName val="Budget ChangeCY"/>
      <sheetName val="Benefit detail"/>
      <sheetName val="Benfit alloc"/>
      <sheetName val="Indirect Cost Alloc."/>
      <sheetName val="Prof. Services"/>
      <sheetName val="Phone Eq"/>
      <sheetName val="Communication"/>
      <sheetName val="Square footage"/>
      <sheetName val="Admin Indirect"/>
      <sheetName val="Admin Detail"/>
      <sheetName val="Enabling Tech"/>
      <sheetName val="ET Detail"/>
      <sheetName val="Advocacy"/>
      <sheetName val="A Detail"/>
      <sheetName val="ECF"/>
      <sheetName val="ECF Detail"/>
      <sheetName val="ST"/>
      <sheetName val="ST Detail"/>
      <sheetName val="NonGrant"/>
      <sheetName val="N detail"/>
      <sheetName val="HT"/>
      <sheetName val=" HT Detail"/>
      <sheetName val="AIMHiTN"/>
      <sheetName val="AIM Detail"/>
      <sheetName val="People First DIDD"/>
      <sheetName val="PF detail"/>
      <sheetName val="Partners"/>
      <sheetName val="P Detail"/>
      <sheetName val="PASS"/>
      <sheetName val="PASS detail"/>
      <sheetName val="PTP"/>
      <sheetName val="PTP detail"/>
      <sheetName val="SDM"/>
      <sheetName val="SDM Detail"/>
      <sheetName val="PreETS"/>
      <sheetName val="PreETS Detail"/>
      <sheetName val="Empowering Parents"/>
      <sheetName val="EP Detail"/>
      <sheetName val="Census"/>
      <sheetName val="Census detail"/>
      <sheetName val="Blank"/>
      <sheetName val="Blank detail"/>
      <sheetName val="Big Ideas"/>
      <sheetName val="B6 Detail"/>
      <sheetName val="Development"/>
      <sheetName val="Dev detail"/>
      <sheetName val="Sheet3"/>
      <sheetName val="Total Detail"/>
      <sheetName val="Sheet2"/>
      <sheetName val="Sheet4"/>
    </sheetNames>
    <sheetDataSet>
      <sheetData sheetId="0">
        <row r="10">
          <cell r="B10" t="str">
            <v>Gum Vending</v>
          </cell>
        </row>
        <row r="11">
          <cell r="B11" t="str">
            <v>Affiliation-TN</v>
          </cell>
        </row>
        <row r="12">
          <cell r="B12" t="str">
            <v>Contributions</v>
          </cell>
        </row>
        <row r="13">
          <cell r="B13" t="str">
            <v>Contributions - Individual Assistance</v>
          </cell>
        </row>
        <row r="14">
          <cell r="B14" t="str">
            <v>Registrations</v>
          </cell>
        </row>
        <row r="15">
          <cell r="B15" t="str">
            <v>Meetings/Conferences</v>
          </cell>
        </row>
        <row r="16">
          <cell r="B16" t="str">
            <v>Memberships</v>
          </cell>
        </row>
        <row r="17">
          <cell r="B17" t="str">
            <v>Interest</v>
          </cell>
        </row>
        <row r="18">
          <cell r="B18" t="str">
            <v>Mega Conference</v>
          </cell>
        </row>
        <row r="19">
          <cell r="B19" t="str">
            <v>Rent</v>
          </cell>
        </row>
        <row r="20">
          <cell r="B20" t="str">
            <v>Other</v>
          </cell>
        </row>
        <row r="21">
          <cell r="B21" t="str">
            <v>Enabling Technology</v>
          </cell>
        </row>
        <row r="22">
          <cell r="B22" t="str">
            <v>Advocacy</v>
          </cell>
        </row>
        <row r="23">
          <cell r="B23" t="str">
            <v>ECF</v>
          </cell>
        </row>
        <row r="24">
          <cell r="B24" t="str">
            <v>Secondary Transition</v>
          </cell>
        </row>
        <row r="25">
          <cell r="B25" t="str">
            <v>Non Grant</v>
          </cell>
        </row>
        <row r="26">
          <cell r="B26" t="str">
            <v>Healing Trust</v>
          </cell>
        </row>
        <row r="27">
          <cell r="B27" t="str">
            <v>AIMHiTN</v>
          </cell>
        </row>
        <row r="28">
          <cell r="B28" t="str">
            <v>People First</v>
          </cell>
        </row>
        <row r="29">
          <cell r="B29" t="str">
            <v>Partners</v>
          </cell>
        </row>
        <row r="30">
          <cell r="B30" t="str">
            <v>PASS</v>
          </cell>
        </row>
        <row r="31">
          <cell r="B31" t="str">
            <v>PTP</v>
          </cell>
        </row>
        <row r="32">
          <cell r="B32" t="str">
            <v>Supported Decision Making</v>
          </cell>
        </row>
        <row r="33">
          <cell r="B33" t="str">
            <v>PreEmployment Transition Services</v>
          </cell>
        </row>
        <row r="34">
          <cell r="B34" t="str">
            <v>Family Engagement</v>
          </cell>
        </row>
        <row r="35">
          <cell r="B35" t="str">
            <v>Development</v>
          </cell>
        </row>
        <row r="36">
          <cell r="B36" t="str">
            <v xml:space="preserve">Censu Pooled Fund </v>
          </cell>
        </row>
        <row r="37">
          <cell r="B37" t="str">
            <v>Blank</v>
          </cell>
        </row>
        <row r="38">
          <cell r="B38" t="str">
            <v>Big Ideas Event</v>
          </cell>
        </row>
        <row r="39">
          <cell r="B39" t="str">
            <v>In Kind</v>
          </cell>
        </row>
        <row r="43">
          <cell r="B43" t="str">
            <v>Salaries</v>
          </cell>
        </row>
        <row r="44">
          <cell r="B44" t="str">
            <v xml:space="preserve">Benefits &amp; Taxes </v>
          </cell>
        </row>
        <row r="45">
          <cell r="B45" t="str">
            <v>Professional Fees / Grant Awards</v>
          </cell>
        </row>
        <row r="46">
          <cell r="B46" t="str">
            <v>Supplies</v>
          </cell>
        </row>
        <row r="47">
          <cell r="B47" t="str">
            <v>Communication</v>
          </cell>
        </row>
        <row r="48">
          <cell r="B48" t="str">
            <v>Postage &amp; Shipping</v>
          </cell>
        </row>
        <row r="49">
          <cell r="B49" t="str">
            <v>Occupancy</v>
          </cell>
        </row>
        <row r="50">
          <cell r="B50" t="str">
            <v>Equipment Rental &amp; Maintenance</v>
          </cell>
        </row>
        <row r="51">
          <cell r="B51" t="str">
            <v>Printing &amp; Publications</v>
          </cell>
        </row>
        <row r="52">
          <cell r="B52" t="str">
            <v>Travel / Conferences &amp; Meetings</v>
          </cell>
        </row>
        <row r="53">
          <cell r="B53" t="str">
            <v>Interest</v>
          </cell>
        </row>
        <row r="54">
          <cell r="B54" t="str">
            <v>Insurance</v>
          </cell>
        </row>
        <row r="55">
          <cell r="B55" t="str">
            <v>Specific Assistance to Individuals</v>
          </cell>
        </row>
        <row r="56">
          <cell r="B56" t="str">
            <v>Depreciation</v>
          </cell>
        </row>
        <row r="57">
          <cell r="B57" t="str">
            <v>Other Non-Personnel</v>
          </cell>
        </row>
        <row r="58">
          <cell r="B58" t="str">
            <v>Capital Purchase</v>
          </cell>
        </row>
        <row r="59">
          <cell r="B59" t="str">
            <v xml:space="preserve">Indirect Cost </v>
          </cell>
        </row>
        <row r="60">
          <cell r="B60" t="str">
            <v>In-Kind Expense</v>
          </cell>
        </row>
        <row r="61">
          <cell r="B61" t="str">
            <v>Miscellaneous</v>
          </cell>
        </row>
        <row r="62">
          <cell r="B62" t="str">
            <v>Lobbying Expenses</v>
          </cell>
        </row>
        <row r="63">
          <cell r="B63" t="str">
            <v>Edith Wright Fund</v>
          </cell>
        </row>
        <row r="64">
          <cell r="B64" t="str">
            <v>Roger Blue Fund</v>
          </cell>
        </row>
        <row r="65">
          <cell r="B65"/>
        </row>
        <row r="66">
          <cell r="B66"/>
        </row>
        <row r="67">
          <cell r="B67"/>
        </row>
        <row r="68">
          <cell r="B6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L3" t="str">
            <v>200</v>
          </cell>
        </row>
        <row r="4">
          <cell r="D4" t="str">
            <v>Admin Indirect</v>
          </cell>
        </row>
        <row r="8">
          <cell r="K8">
            <v>194928.64299999998</v>
          </cell>
        </row>
        <row r="9">
          <cell r="K9">
            <v>69136.191315000004</v>
          </cell>
        </row>
        <row r="10">
          <cell r="K10">
            <v>26899</v>
          </cell>
        </row>
        <row r="11">
          <cell r="K11">
            <v>6800</v>
          </cell>
        </row>
        <row r="12">
          <cell r="K12">
            <v>10957.538461538463</v>
          </cell>
        </row>
        <row r="13">
          <cell r="K13">
            <v>2200</v>
          </cell>
        </row>
        <row r="14">
          <cell r="K14">
            <v>43440.386094374997</v>
          </cell>
        </row>
        <row r="15">
          <cell r="K15">
            <v>9283.3826153846148</v>
          </cell>
        </row>
        <row r="16">
          <cell r="K16">
            <v>1050</v>
          </cell>
        </row>
        <row r="17">
          <cell r="K17">
            <v>11825</v>
          </cell>
        </row>
        <row r="18">
          <cell r="K18">
            <v>0</v>
          </cell>
        </row>
        <row r="19">
          <cell r="K19">
            <v>8000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</sheetData>
      <sheetData sheetId="27"/>
      <sheetData sheetId="28">
        <row r="3">
          <cell r="L3"/>
        </row>
        <row r="4">
          <cell r="D4" t="str">
            <v>Enabling Technology</v>
          </cell>
          <cell r="J4"/>
          <cell r="K4"/>
        </row>
        <row r="8">
          <cell r="K8">
            <v>4780.0361999999996</v>
          </cell>
        </row>
        <row r="9">
          <cell r="K9">
            <v>545.22513030000005</v>
          </cell>
        </row>
        <row r="10">
          <cell r="K10">
            <v>11238</v>
          </cell>
        </row>
        <row r="11">
          <cell r="K11">
            <v>9510</v>
          </cell>
        </row>
        <row r="12">
          <cell r="K12">
            <v>773.07692307692321</v>
          </cell>
        </row>
        <row r="13">
          <cell r="K13">
            <v>0</v>
          </cell>
        </row>
        <row r="14">
          <cell r="K14">
            <v>1455.3029078750003</v>
          </cell>
        </row>
        <row r="15">
          <cell r="K15">
            <v>116.09843076923076</v>
          </cell>
        </row>
        <row r="16">
          <cell r="K16">
            <v>1587</v>
          </cell>
        </row>
        <row r="17">
          <cell r="K17">
            <v>2700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7294.963037732191</v>
          </cell>
        </row>
        <row r="25">
          <cell r="K25">
            <v>0</v>
          </cell>
        </row>
        <row r="28">
          <cell r="E28">
            <v>40000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29"/>
      <sheetData sheetId="30">
        <row r="3">
          <cell r="L3" t="str">
            <v>002</v>
          </cell>
        </row>
        <row r="4">
          <cell r="D4" t="str">
            <v>Advocacy</v>
          </cell>
          <cell r="J4" t="str">
            <v>DMRS</v>
          </cell>
          <cell r="K4"/>
        </row>
        <row r="8">
          <cell r="K8">
            <v>333573.83229999995</v>
          </cell>
        </row>
        <row r="9">
          <cell r="K9">
            <v>126075.09205934999</v>
          </cell>
        </row>
        <row r="10">
          <cell r="K10">
            <v>5605.48</v>
          </cell>
        </row>
        <row r="11">
          <cell r="K11">
            <v>3703.6</v>
          </cell>
        </row>
        <row r="12">
          <cell r="K12">
            <v>6569.8153846153846</v>
          </cell>
        </row>
        <row r="13">
          <cell r="K13">
            <v>2800</v>
          </cell>
        </row>
        <row r="14">
          <cell r="K14">
            <v>5506.1660852499999</v>
          </cell>
        </row>
        <row r="15">
          <cell r="K15">
            <v>3230.578646153846</v>
          </cell>
        </row>
        <row r="16">
          <cell r="K16">
            <v>10000</v>
          </cell>
        </row>
        <row r="17">
          <cell r="K17">
            <v>67272.5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8000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127662.77250807299</v>
          </cell>
        </row>
        <row r="25">
          <cell r="K25">
            <v>0</v>
          </cell>
        </row>
        <row r="28">
          <cell r="E28">
            <v>700000</v>
          </cell>
        </row>
      </sheetData>
      <sheetData sheetId="31"/>
      <sheetData sheetId="32">
        <row r="3">
          <cell r="L3" t="str">
            <v>300</v>
          </cell>
        </row>
        <row r="4">
          <cell r="D4" t="str">
            <v>ECF</v>
          </cell>
          <cell r="J4"/>
          <cell r="K4"/>
        </row>
        <row r="8">
          <cell r="K8">
            <v>714.78899999999999</v>
          </cell>
        </row>
        <row r="9">
          <cell r="K9">
            <v>134.42712210000002</v>
          </cell>
        </row>
        <row r="10">
          <cell r="K10">
            <v>0</v>
          </cell>
        </row>
        <row r="11">
          <cell r="K11">
            <v>81.5</v>
          </cell>
        </row>
        <row r="12">
          <cell r="K12">
            <v>18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686.5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364.74349951202498</v>
          </cell>
        </row>
        <row r="25">
          <cell r="K25">
            <v>0</v>
          </cell>
        </row>
        <row r="28">
          <cell r="E28">
            <v>2000</v>
          </cell>
        </row>
      </sheetData>
      <sheetData sheetId="33"/>
      <sheetData sheetId="34">
        <row r="3">
          <cell r="L3" t="str">
            <v>004</v>
          </cell>
        </row>
        <row r="4">
          <cell r="D4" t="str">
            <v>Secondary Transition</v>
          </cell>
          <cell r="J4" t="str">
            <v>Education</v>
          </cell>
          <cell r="K4" t="str">
            <v>ED7431 GR-10-28984-10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8">
          <cell r="E28"/>
        </row>
        <row r="31">
          <cell r="E31"/>
        </row>
        <row r="37">
          <cell r="C37">
            <v>0</v>
          </cell>
        </row>
      </sheetData>
      <sheetData sheetId="35"/>
      <sheetData sheetId="36">
        <row r="3">
          <cell r="L3" t="str">
            <v>005</v>
          </cell>
        </row>
        <row r="4">
          <cell r="D4" t="str">
            <v>Non Grant</v>
          </cell>
          <cell r="J4"/>
          <cell r="K4"/>
        </row>
        <row r="8">
          <cell r="K8">
            <v>14250</v>
          </cell>
        </row>
        <row r="9">
          <cell r="K9">
            <v>3464.5404000000003</v>
          </cell>
        </row>
        <row r="10">
          <cell r="K10">
            <v>6100</v>
          </cell>
        </row>
        <row r="11">
          <cell r="K11">
            <v>1460</v>
          </cell>
        </row>
        <row r="12">
          <cell r="K12">
            <v>171.69230769230771</v>
          </cell>
        </row>
        <row r="13">
          <cell r="K13">
            <v>0</v>
          </cell>
        </row>
        <row r="14">
          <cell r="K14">
            <v>364.89564374999998</v>
          </cell>
        </row>
        <row r="15">
          <cell r="K15">
            <v>54.104123076923074</v>
          </cell>
        </row>
        <row r="16">
          <cell r="K16">
            <v>0</v>
          </cell>
        </row>
        <row r="17">
          <cell r="K17">
            <v>1000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500</v>
          </cell>
        </row>
        <row r="21">
          <cell r="K21">
            <v>0</v>
          </cell>
        </row>
        <row r="22">
          <cell r="K22">
            <v>14396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</sheetData>
      <sheetData sheetId="37"/>
      <sheetData sheetId="38">
        <row r="3">
          <cell r="L3" t="str">
            <v>203</v>
          </cell>
        </row>
        <row r="4">
          <cell r="D4" t="str">
            <v>Healing Trust</v>
          </cell>
          <cell r="J4"/>
          <cell r="K4"/>
        </row>
        <row r="8">
          <cell r="K8">
            <v>17631.77</v>
          </cell>
        </row>
        <row r="9">
          <cell r="K9">
            <v>6018.6960399999998</v>
          </cell>
        </row>
        <row r="10">
          <cell r="K10">
            <v>136</v>
          </cell>
        </row>
        <row r="11">
          <cell r="K11">
            <v>0</v>
          </cell>
        </row>
        <row r="12">
          <cell r="K12">
            <v>274.70769230769235</v>
          </cell>
        </row>
        <row r="13">
          <cell r="K13">
            <v>0</v>
          </cell>
        </row>
        <row r="14">
          <cell r="K14">
            <v>557.05200524999998</v>
          </cell>
        </row>
        <row r="15">
          <cell r="K15">
            <v>173.58406153846153</v>
          </cell>
        </row>
        <row r="16">
          <cell r="K16">
            <v>0</v>
          </cell>
        </row>
        <row r="17">
          <cell r="K17">
            <v>2173.8000000000002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2000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6460.9306016712808</v>
          </cell>
        </row>
        <row r="25">
          <cell r="K25">
            <v>0</v>
          </cell>
        </row>
        <row r="28">
          <cell r="E28">
            <v>40000</v>
          </cell>
        </row>
      </sheetData>
      <sheetData sheetId="39"/>
      <sheetData sheetId="40">
        <row r="3">
          <cell r="L3"/>
        </row>
        <row r="4">
          <cell r="D4" t="str">
            <v>AIMHiTN</v>
          </cell>
          <cell r="J4"/>
          <cell r="K4"/>
        </row>
        <row r="8">
          <cell r="K8">
            <v>23915.43</v>
          </cell>
        </row>
        <row r="9">
          <cell r="K9">
            <v>11661.80092</v>
          </cell>
        </row>
        <row r="10">
          <cell r="K10">
            <v>308</v>
          </cell>
        </row>
        <row r="11">
          <cell r="K11">
            <v>0</v>
          </cell>
        </row>
        <row r="12">
          <cell r="K12">
            <v>881.35384615384623</v>
          </cell>
        </row>
        <row r="13">
          <cell r="K13">
            <v>0</v>
          </cell>
        </row>
        <row r="14">
          <cell r="K14">
            <v>853.48863600000004</v>
          </cell>
        </row>
        <row r="15">
          <cell r="K15">
            <v>173.58406153846153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5669.048619553846</v>
          </cell>
        </row>
        <row r="25">
          <cell r="K25">
            <v>0</v>
          </cell>
        </row>
      </sheetData>
      <sheetData sheetId="41"/>
      <sheetData sheetId="42">
        <row r="3">
          <cell r="L3"/>
        </row>
        <row r="4">
          <cell r="D4" t="str">
            <v>People First</v>
          </cell>
          <cell r="J4"/>
          <cell r="K4"/>
        </row>
        <row r="8">
          <cell r="K8">
            <v>13921.540799999999</v>
          </cell>
        </row>
        <row r="9">
          <cell r="K9">
            <v>6493.820299699998</v>
          </cell>
        </row>
        <row r="10">
          <cell r="K10">
            <v>2042</v>
          </cell>
        </row>
        <row r="11">
          <cell r="K11">
            <v>1000</v>
          </cell>
        </row>
        <row r="12">
          <cell r="K12">
            <v>1849</v>
          </cell>
        </row>
        <row r="13">
          <cell r="K13">
            <v>1000</v>
          </cell>
        </row>
        <row r="14">
          <cell r="K14">
            <v>0</v>
          </cell>
        </row>
        <row r="15">
          <cell r="K15">
            <v>377</v>
          </cell>
        </row>
        <row r="16">
          <cell r="K16">
            <v>379.4</v>
          </cell>
        </row>
        <row r="17">
          <cell r="K17">
            <v>2890.4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6681.209078908475</v>
          </cell>
        </row>
        <row r="25">
          <cell r="K25">
            <v>0</v>
          </cell>
        </row>
        <row r="28">
          <cell r="E28">
            <v>25000</v>
          </cell>
        </row>
      </sheetData>
      <sheetData sheetId="43"/>
      <sheetData sheetId="44">
        <row r="3">
          <cell r="L3" t="str">
            <v>013</v>
          </cell>
        </row>
        <row r="4">
          <cell r="D4" t="str">
            <v>Partners</v>
          </cell>
          <cell r="J4" t="str">
            <v>DD</v>
          </cell>
          <cell r="K4"/>
        </row>
        <row r="8">
          <cell r="K8">
            <v>772.5</v>
          </cell>
        </row>
        <row r="9">
          <cell r="K9">
            <v>325.04871999999995</v>
          </cell>
        </row>
        <row r="10">
          <cell r="K10">
            <v>20017.3</v>
          </cell>
        </row>
        <row r="11">
          <cell r="K11">
            <v>550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2000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32000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8349.7273079999995</v>
          </cell>
        </row>
        <row r="25">
          <cell r="K25">
            <v>44370</v>
          </cell>
        </row>
        <row r="28">
          <cell r="E28">
            <v>64015</v>
          </cell>
        </row>
        <row r="31">
          <cell r="E31">
            <v>44370</v>
          </cell>
        </row>
      </sheetData>
      <sheetData sheetId="45"/>
      <sheetData sheetId="46">
        <row r="3">
          <cell r="L3" t="str">
            <v>014</v>
          </cell>
        </row>
        <row r="4">
          <cell r="D4" t="str">
            <v>PASS</v>
          </cell>
          <cell r="J4" t="str">
            <v>DMRS</v>
          </cell>
          <cell r="K4"/>
        </row>
        <row r="8">
          <cell r="K8">
            <v>33508.75</v>
          </cell>
        </row>
        <row r="9">
          <cell r="K9">
            <v>12768.926999999998</v>
          </cell>
        </row>
        <row r="10">
          <cell r="K10">
            <v>82128.399999999994</v>
          </cell>
        </row>
        <row r="11">
          <cell r="K11">
            <v>2255.7399999999998</v>
          </cell>
        </row>
        <row r="12">
          <cell r="K12">
            <v>453.23076923076923</v>
          </cell>
        </row>
        <row r="13">
          <cell r="K13">
            <v>0</v>
          </cell>
        </row>
        <row r="14">
          <cell r="K14">
            <v>107.8775</v>
          </cell>
        </row>
        <row r="15">
          <cell r="K15">
            <v>625.66541538461536</v>
          </cell>
        </row>
        <row r="16">
          <cell r="K16">
            <v>0</v>
          </cell>
        </row>
        <row r="17">
          <cell r="K17">
            <v>361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29490.039954736952</v>
          </cell>
        </row>
        <row r="25">
          <cell r="K25">
            <v>0</v>
          </cell>
        </row>
      </sheetData>
      <sheetData sheetId="47"/>
      <sheetData sheetId="48">
        <row r="3">
          <cell r="L3" t="str">
            <v>015</v>
          </cell>
        </row>
        <row r="4">
          <cell r="D4" t="str">
            <v>PTP</v>
          </cell>
          <cell r="J4" t="str">
            <v>DMRS</v>
          </cell>
          <cell r="K4"/>
        </row>
        <row r="8">
          <cell r="K8">
            <v>138852.43</v>
          </cell>
        </row>
        <row r="9">
          <cell r="K9">
            <v>28727.882759999997</v>
          </cell>
        </row>
        <row r="10">
          <cell r="K10">
            <v>10884</v>
          </cell>
        </row>
        <row r="11">
          <cell r="K11">
            <v>1300</v>
          </cell>
        </row>
        <row r="12">
          <cell r="K12">
            <v>2700</v>
          </cell>
        </row>
        <row r="13">
          <cell r="K13">
            <v>325</v>
          </cell>
        </row>
        <row r="14">
          <cell r="K14">
            <v>2702.6550075</v>
          </cell>
        </row>
        <row r="15">
          <cell r="K15">
            <v>1675.6654153846152</v>
          </cell>
        </row>
        <row r="16">
          <cell r="K16">
            <v>300</v>
          </cell>
        </row>
        <row r="17">
          <cell r="K17">
            <v>20372.2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46359.760687636393</v>
          </cell>
        </row>
        <row r="25">
          <cell r="K25">
            <v>0</v>
          </cell>
        </row>
        <row r="28">
          <cell r="E28">
            <v>254200</v>
          </cell>
        </row>
      </sheetData>
      <sheetData sheetId="49"/>
      <sheetData sheetId="50">
        <row r="3">
          <cell r="L3" t="str">
            <v>025</v>
          </cell>
        </row>
        <row r="4">
          <cell r="D4" t="str">
            <v>Supported Decision Making</v>
          </cell>
          <cell r="J4"/>
        </row>
        <row r="8">
          <cell r="K8">
            <v>130000</v>
          </cell>
        </row>
        <row r="9">
          <cell r="K9">
            <v>25017.436000000002</v>
          </cell>
        </row>
        <row r="10">
          <cell r="K10">
            <v>13635</v>
          </cell>
        </row>
        <row r="11">
          <cell r="K11">
            <v>9969.5</v>
          </cell>
        </row>
        <row r="12">
          <cell r="K12">
            <v>2745.9553846153849</v>
          </cell>
        </row>
        <row r="13">
          <cell r="K13">
            <v>160</v>
          </cell>
        </row>
        <row r="14">
          <cell r="K14">
            <v>5328.9750000000004</v>
          </cell>
        </row>
        <row r="15">
          <cell r="K15">
            <v>545.77384615384608</v>
          </cell>
        </row>
        <row r="16">
          <cell r="K16">
            <v>0</v>
          </cell>
        </row>
        <row r="17">
          <cell r="K17">
            <v>5175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42955.448809624046</v>
          </cell>
        </row>
        <row r="25">
          <cell r="K25">
            <v>71467</v>
          </cell>
        </row>
        <row r="28">
          <cell r="E28">
            <v>220221</v>
          </cell>
        </row>
        <row r="31">
          <cell r="E31">
            <v>86779</v>
          </cell>
        </row>
      </sheetData>
      <sheetData sheetId="51"/>
      <sheetData sheetId="52">
        <row r="3">
          <cell r="L3" t="str">
            <v>027</v>
          </cell>
        </row>
        <row r="4">
          <cell r="D4" t="str">
            <v>PreEmployment Transition Services</v>
          </cell>
          <cell r="J4"/>
        </row>
        <row r="8">
          <cell r="K8">
            <v>10263.666000000001</v>
          </cell>
        </row>
        <row r="9">
          <cell r="K9">
            <v>3463.4317063000003</v>
          </cell>
        </row>
        <row r="10">
          <cell r="K10">
            <v>102</v>
          </cell>
        </row>
        <row r="11">
          <cell r="K11">
            <v>500</v>
          </cell>
        </row>
        <row r="12">
          <cell r="K12">
            <v>1204.5538461538463</v>
          </cell>
        </row>
        <row r="13">
          <cell r="K13">
            <v>200</v>
          </cell>
        </row>
        <row r="14">
          <cell r="K14">
            <v>246.0685775</v>
          </cell>
        </row>
        <row r="15">
          <cell r="K15">
            <v>27.052061538461537</v>
          </cell>
        </row>
        <row r="16">
          <cell r="K16">
            <v>0</v>
          </cell>
        </row>
        <row r="17">
          <cell r="K17">
            <v>4500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4574.1426785928961</v>
          </cell>
        </row>
        <row r="25">
          <cell r="K25">
            <v>0</v>
          </cell>
        </row>
        <row r="28">
          <cell r="E28">
            <v>40000</v>
          </cell>
        </row>
      </sheetData>
      <sheetData sheetId="53"/>
      <sheetData sheetId="54">
        <row r="3">
          <cell r="L3" t="str">
            <v>029</v>
          </cell>
        </row>
        <row r="4">
          <cell r="D4" t="str">
            <v>Family Engagement</v>
          </cell>
          <cell r="J4"/>
        </row>
        <row r="8">
          <cell r="K8">
            <v>652031.57270000002</v>
          </cell>
        </row>
        <row r="9">
          <cell r="K9">
            <v>230982.67481224993</v>
          </cell>
        </row>
        <row r="10">
          <cell r="K10">
            <v>138307.76</v>
          </cell>
        </row>
        <row r="11">
          <cell r="K11">
            <v>14519.3</v>
          </cell>
        </row>
        <row r="12">
          <cell r="K12">
            <v>15540.06923076923</v>
          </cell>
        </row>
        <row r="13">
          <cell r="K13">
            <v>2050</v>
          </cell>
        </row>
        <row r="14">
          <cell r="K14">
            <v>11999.0255275</v>
          </cell>
        </row>
        <row r="15">
          <cell r="K15">
            <v>2603.531507692308</v>
          </cell>
        </row>
        <row r="16">
          <cell r="K16">
            <v>630</v>
          </cell>
        </row>
        <row r="17">
          <cell r="K17">
            <v>164553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98657.35470225694</v>
          </cell>
        </row>
        <row r="25">
          <cell r="K25">
            <v>0</v>
          </cell>
        </row>
        <row r="28">
          <cell r="E28">
            <v>1331874.5</v>
          </cell>
        </row>
      </sheetData>
      <sheetData sheetId="55"/>
      <sheetData sheetId="56">
        <row r="3">
          <cell r="L3"/>
        </row>
        <row r="4">
          <cell r="J4"/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8">
          <cell r="E28"/>
        </row>
      </sheetData>
      <sheetData sheetId="57"/>
      <sheetData sheetId="58">
        <row r="3">
          <cell r="L3"/>
        </row>
        <row r="4">
          <cell r="D4" t="str">
            <v>Blank</v>
          </cell>
          <cell r="J4"/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8">
          <cell r="E28"/>
        </row>
      </sheetData>
      <sheetData sheetId="59"/>
      <sheetData sheetId="60">
        <row r="3">
          <cell r="L3"/>
        </row>
        <row r="4">
          <cell r="D4" t="str">
            <v>Big Ideas Event</v>
          </cell>
          <cell r="J4"/>
        </row>
        <row r="8">
          <cell r="K8">
            <v>0</v>
          </cell>
        </row>
        <row r="9">
          <cell r="K9">
            <v>0</v>
          </cell>
        </row>
        <row r="10">
          <cell r="K10">
            <v>2500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12000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8">
          <cell r="E28">
            <v>14500</v>
          </cell>
        </row>
      </sheetData>
      <sheetData sheetId="61"/>
      <sheetData sheetId="62">
        <row r="3">
          <cell r="L3" t="str">
            <v>151</v>
          </cell>
        </row>
        <row r="4">
          <cell r="D4" t="str">
            <v>Development</v>
          </cell>
          <cell r="J4"/>
        </row>
        <row r="8">
          <cell r="K8">
            <v>0</v>
          </cell>
        </row>
        <row r="9">
          <cell r="K9">
            <v>0</v>
          </cell>
        </row>
        <row r="10">
          <cell r="K10">
            <v>5000</v>
          </cell>
        </row>
        <row r="11">
          <cell r="K11">
            <v>1500</v>
          </cell>
        </row>
        <row r="12">
          <cell r="K12">
            <v>1700</v>
          </cell>
        </row>
        <row r="13">
          <cell r="K13">
            <v>250</v>
          </cell>
        </row>
        <row r="14">
          <cell r="K14">
            <v>0</v>
          </cell>
        </row>
        <row r="15">
          <cell r="K15">
            <v>500</v>
          </cell>
        </row>
        <row r="16">
          <cell r="K16">
            <v>100</v>
          </cell>
        </row>
        <row r="17">
          <cell r="K17">
            <v>3000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</sheetData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740D-2A7D-44BA-9B56-16CD519FCC0F}">
  <sheetPr>
    <pageSetUpPr fitToPage="1"/>
  </sheetPr>
  <dimension ref="A1:Y77"/>
  <sheetViews>
    <sheetView tabSelected="1" zoomScale="85" zoomScaleNormal="85" workbookViewId="0">
      <pane ySplit="9" topLeftCell="A10" activePane="bottomLeft" state="frozen"/>
      <selection activeCell="A3" sqref="A3:G3"/>
      <selection pane="bottomLeft" activeCell="A3" sqref="A3:T3"/>
    </sheetView>
  </sheetViews>
  <sheetFormatPr defaultRowHeight="13.2" x14ac:dyDescent="0.25"/>
  <cols>
    <col min="1" max="1" width="5.44140625" customWidth="1"/>
    <col min="2" max="2" width="32.44140625" customWidth="1"/>
    <col min="3" max="3" width="13.6640625" customWidth="1"/>
    <col min="4" max="4" width="4.109375" customWidth="1"/>
    <col min="5" max="5" width="11" customWidth="1"/>
    <col min="6" max="6" width="15" customWidth="1"/>
    <col min="7" max="7" width="16" customWidth="1"/>
    <col min="8" max="10" width="15" customWidth="1"/>
    <col min="11" max="11" width="10" customWidth="1"/>
    <col min="12" max="13" width="10.88671875" customWidth="1"/>
    <col min="14" max="14" width="14.88671875" customWidth="1"/>
    <col min="15" max="15" width="16.5546875" customWidth="1"/>
    <col min="16" max="16" width="14.6640625" customWidth="1"/>
    <col min="17" max="17" width="15.6640625" customWidth="1"/>
    <col min="18" max="18" width="13.33203125" customWidth="1"/>
    <col min="19" max="19" width="14.6640625" customWidth="1"/>
    <col min="20" max="22" width="11" customWidth="1"/>
    <col min="23" max="23" width="8.88671875" customWidth="1"/>
    <col min="24" max="24" width="9.33203125" customWidth="1"/>
  </cols>
  <sheetData>
    <row r="1" spans="1:24" ht="33" customHeight="1" x14ac:dyDescent="0.25">
      <c r="B1" s="89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4" ht="27" customHeight="1" x14ac:dyDescent="0.25"/>
    <row r="3" spans="1:24" ht="15.6" x14ac:dyDescent="0.3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93"/>
    </row>
    <row r="4" spans="1:24" ht="15.6" x14ac:dyDescent="0.3">
      <c r="A4" s="91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4" ht="15.6" x14ac:dyDescent="0.3">
      <c r="A5" s="94">
        <v>43972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4" ht="15.6" x14ac:dyDescent="0.3">
      <c r="A6" s="1"/>
      <c r="B6" s="2" t="s">
        <v>3</v>
      </c>
      <c r="C6" s="3"/>
      <c r="D6" s="4"/>
      <c r="E6" s="5" t="str">
        <f>'[1]Admin Indirect'!L3</f>
        <v>200</v>
      </c>
      <c r="F6" s="6"/>
      <c r="G6" s="7">
        <f>'[1]Enabling Tech'!L3</f>
        <v>0</v>
      </c>
      <c r="H6" s="8" t="str">
        <f>[1]Advocacy!$L$3</f>
        <v>002</v>
      </c>
      <c r="I6" s="8" t="str">
        <f>[1]ECF!$L$3</f>
        <v>300</v>
      </c>
      <c r="J6" s="8" t="str">
        <f>[1]ST!$L$3</f>
        <v>004</v>
      </c>
      <c r="K6" s="8" t="str">
        <f>[1]NonGrant!$L$3</f>
        <v>005</v>
      </c>
      <c r="L6" s="8" t="str">
        <f>[1]HT!$L$3</f>
        <v>203</v>
      </c>
      <c r="M6" s="8">
        <f>[1]AIMHiTN!$L$3</f>
        <v>0</v>
      </c>
      <c r="N6" s="8">
        <f>'[1]People First DIDD'!$L$3</f>
        <v>0</v>
      </c>
      <c r="O6" s="8" t="str">
        <f>[1]Partners!$L$3</f>
        <v>013</v>
      </c>
      <c r="P6" s="8" t="str">
        <f>[1]PASS!$L$3</f>
        <v>014</v>
      </c>
      <c r="Q6" s="8" t="str">
        <f>[1]PTP!$L$3</f>
        <v>015</v>
      </c>
      <c r="R6" s="8" t="str">
        <f>[1]SDM!$L$3</f>
        <v>025</v>
      </c>
      <c r="S6" s="8" t="str">
        <f>[1]PreETS!$L$3</f>
        <v>027</v>
      </c>
      <c r="T6" s="8" t="str">
        <f>'[1]Empowering Parents'!$L$3</f>
        <v>029</v>
      </c>
      <c r="U6" s="8">
        <f>[1]Census!$L$3</f>
        <v>0</v>
      </c>
      <c r="V6" s="8">
        <f>[1]Blank!$L$3</f>
        <v>0</v>
      </c>
      <c r="W6" s="8">
        <f>'[1]Big Ideas'!$L$3</f>
        <v>0</v>
      </c>
      <c r="X6" s="8" t="str">
        <f>[1]Development!$L$3</f>
        <v>151</v>
      </c>
    </row>
    <row r="7" spans="1:24" ht="15.6" x14ac:dyDescent="0.3">
      <c r="A7" s="1"/>
      <c r="B7" s="2"/>
      <c r="C7" s="3"/>
      <c r="D7" s="4"/>
      <c r="E7" s="5"/>
      <c r="F7" s="6"/>
      <c r="G7" s="9">
        <f>'[1]Enabling Tech'!K4</f>
        <v>0</v>
      </c>
      <c r="H7" s="10">
        <f>[1]Advocacy!$K$4</f>
        <v>0</v>
      </c>
      <c r="I7" s="10">
        <f>[1]ECF!$K$4</f>
        <v>0</v>
      </c>
      <c r="J7" s="10" t="str">
        <f>[1]ST!$K$4</f>
        <v>ED7431 GR-10-28984-10</v>
      </c>
      <c r="K7" s="10">
        <f>[1]NonGrant!$K$4</f>
        <v>0</v>
      </c>
      <c r="L7" s="10">
        <f>[1]HT!$K$4</f>
        <v>0</v>
      </c>
      <c r="M7" s="10">
        <f>[1]AIMHiTN!$K$4</f>
        <v>0</v>
      </c>
      <c r="N7" s="10">
        <f>'[1]People First DIDD'!$K$4</f>
        <v>0</v>
      </c>
      <c r="O7" s="10">
        <f>[1]Partners!$K$4</f>
        <v>0</v>
      </c>
      <c r="P7" s="10">
        <f>[1]PASS!$K$4</f>
        <v>0</v>
      </c>
      <c r="Q7" s="10">
        <f>[1]PTP!$K$4</f>
        <v>0</v>
      </c>
      <c r="R7" s="8"/>
      <c r="S7" s="8"/>
      <c r="T7" s="8"/>
      <c r="U7" s="8"/>
      <c r="V7" s="8"/>
      <c r="W7" s="8"/>
      <c r="X7" s="8"/>
    </row>
    <row r="8" spans="1:24" x14ac:dyDescent="0.25">
      <c r="A8" s="11"/>
      <c r="B8" s="12" t="s">
        <v>4</v>
      </c>
      <c r="C8" s="13"/>
      <c r="D8" s="4"/>
      <c r="E8" s="4"/>
      <c r="F8" s="14"/>
      <c r="G8" s="15">
        <f>'[1]Enabling Tech'!J4</f>
        <v>0</v>
      </c>
      <c r="H8" s="5" t="str">
        <f>[1]Advocacy!$J$4</f>
        <v>DMRS</v>
      </c>
      <c r="I8" s="5">
        <f>[1]ECF!$J$4</f>
        <v>0</v>
      </c>
      <c r="J8" s="5" t="str">
        <f>[1]ST!$J$4</f>
        <v>Education</v>
      </c>
      <c r="K8" s="5">
        <f>[1]NonGrant!$J$4</f>
        <v>0</v>
      </c>
      <c r="L8" s="5">
        <f>[1]HT!$J$4</f>
        <v>0</v>
      </c>
      <c r="M8" s="5">
        <f>[1]AIMHiTN!$J$4</f>
        <v>0</v>
      </c>
      <c r="N8" s="5">
        <f>'[1]People First DIDD'!$J$4</f>
        <v>0</v>
      </c>
      <c r="O8" s="5" t="str">
        <f>[1]Partners!$J$4</f>
        <v>DD</v>
      </c>
      <c r="P8" s="5" t="str">
        <f>[1]PASS!$J$4</f>
        <v>DMRS</v>
      </c>
      <c r="Q8" s="5" t="str">
        <f>[1]PTP!$J$4</f>
        <v>DMRS</v>
      </c>
      <c r="R8" s="5">
        <f>[1]SDM!$J$4</f>
        <v>0</v>
      </c>
      <c r="S8" s="5">
        <f>[1]PreETS!$J$4</f>
        <v>0</v>
      </c>
      <c r="T8" s="5">
        <f>'[1]Empowering Parents'!$J$4</f>
        <v>0</v>
      </c>
      <c r="U8" s="5">
        <f>[1]Census!$J$4</f>
        <v>0</v>
      </c>
      <c r="V8" s="5">
        <f>[1]Blank!$J$4</f>
        <v>0</v>
      </c>
      <c r="W8" s="5">
        <f>'[1]Big Ideas'!$J$4</f>
        <v>0</v>
      </c>
      <c r="X8" s="5">
        <f>[1]Development!$J$4</f>
        <v>0</v>
      </c>
    </row>
    <row r="9" spans="1:24" ht="68.25" customHeight="1" x14ac:dyDescent="0.25">
      <c r="A9" s="11"/>
      <c r="B9" s="16"/>
      <c r="C9" s="17" t="s">
        <v>5</v>
      </c>
      <c r="D9" s="4"/>
      <c r="E9" s="18" t="str">
        <f>'[1]Admin Indirect'!D4</f>
        <v>Admin Indirect</v>
      </c>
      <c r="F9" s="19" t="s">
        <v>6</v>
      </c>
      <c r="G9" s="20" t="str">
        <f>'[1]Enabling Tech'!D4</f>
        <v>Enabling Technology</v>
      </c>
      <c r="H9" s="18" t="str">
        <f>[1]Advocacy!$D$4</f>
        <v>Advocacy</v>
      </c>
      <c r="I9" s="18" t="str">
        <f>[1]ECF!$D$4</f>
        <v>ECF</v>
      </c>
      <c r="J9" s="18" t="str">
        <f>[1]ST!$D$4</f>
        <v>Secondary Transition</v>
      </c>
      <c r="K9" s="18" t="str">
        <f>[1]NonGrant!$D$4</f>
        <v>Non Grant</v>
      </c>
      <c r="L9" s="18" t="str">
        <f>[1]HT!$D$4</f>
        <v>Healing Trust</v>
      </c>
      <c r="M9" s="18" t="str">
        <f>[1]AIMHiTN!$D$4</f>
        <v>AIMHiTN</v>
      </c>
      <c r="N9" s="18" t="str">
        <f>'[1]People First DIDD'!$D$4</f>
        <v>People First</v>
      </c>
      <c r="O9" s="18" t="str">
        <f>[1]Partners!$D$4</f>
        <v>Partners</v>
      </c>
      <c r="P9" s="18" t="str">
        <f>[1]PASS!$D$4</f>
        <v>PASS</v>
      </c>
      <c r="Q9" s="18" t="str">
        <f>[1]PTP!$D$4</f>
        <v>PTP</v>
      </c>
      <c r="R9" s="18" t="str">
        <f>[1]SDM!$D$4</f>
        <v>Supported Decision Making</v>
      </c>
      <c r="S9" s="18" t="str">
        <f>[1]PreETS!$D$4</f>
        <v>PreEmployment Transition Services</v>
      </c>
      <c r="T9" s="18" t="str">
        <f>'[1]Empowering Parents'!$D$4</f>
        <v>Family Engagement</v>
      </c>
      <c r="U9" s="18"/>
      <c r="V9" s="18" t="str">
        <f>[1]Blank!$D$4</f>
        <v>Blank</v>
      </c>
      <c r="W9" s="18" t="str">
        <f>'[1]Big Ideas'!$D$4</f>
        <v>Big Ideas Event</v>
      </c>
      <c r="X9" s="18" t="str">
        <f>[1]Development!$D$4</f>
        <v>Development</v>
      </c>
    </row>
    <row r="10" spans="1:24" x14ac:dyDescent="0.25">
      <c r="A10" s="21" t="s">
        <v>7</v>
      </c>
      <c r="B10" s="22"/>
      <c r="C10" s="5" t="s">
        <v>8</v>
      </c>
      <c r="D10" s="4"/>
      <c r="E10" s="4"/>
      <c r="F10" s="6"/>
      <c r="G10" s="23"/>
      <c r="H10" s="4"/>
      <c r="I10" s="24"/>
      <c r="J10" s="24"/>
      <c r="K10" s="24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  <c r="W10" s="26"/>
      <c r="X10" s="26"/>
    </row>
    <row r="11" spans="1:24" x14ac:dyDescent="0.25">
      <c r="A11" s="2"/>
      <c r="B11" s="27" t="str">
        <f>'[1]2019-2020'!B10</f>
        <v>Gum Vending</v>
      </c>
      <c r="C11" s="28">
        <f>SUM(G11:X11)</f>
        <v>0</v>
      </c>
      <c r="D11" s="29"/>
      <c r="E11" s="29"/>
      <c r="F11" s="30">
        <f>C11+E11</f>
        <v>0</v>
      </c>
      <c r="G11" s="31">
        <f>'[1]Enabling Tech'!C36</f>
        <v>0</v>
      </c>
      <c r="H11" s="29">
        <f>[1]Advocacy!C36</f>
        <v>0</v>
      </c>
      <c r="I11" s="29">
        <f>[1]ECF!B36</f>
        <v>0</v>
      </c>
      <c r="J11" s="29">
        <f>[1]ST!E31</f>
        <v>0</v>
      </c>
      <c r="K11" s="29">
        <v>0</v>
      </c>
      <c r="L11" s="29">
        <f>[1]HT!C36</f>
        <v>0</v>
      </c>
      <c r="M11" s="29">
        <f>[1]AIMHiTN!D36</f>
        <v>0</v>
      </c>
      <c r="N11" s="29">
        <f>'[1]People First DIDD'!C36</f>
        <v>0</v>
      </c>
      <c r="O11" s="29">
        <f>[1]Partners!D36</f>
        <v>0</v>
      </c>
      <c r="P11" s="29">
        <f>[1]PASS!C36</f>
        <v>0</v>
      </c>
      <c r="Q11" s="29">
        <f>[1]PTP!C36</f>
        <v>0</v>
      </c>
      <c r="R11" s="29">
        <f>[1]SDM!A36</f>
        <v>0</v>
      </c>
      <c r="S11" s="29">
        <f>[1]PreETS!C36</f>
        <v>0</v>
      </c>
      <c r="T11" s="29">
        <v>0</v>
      </c>
      <c r="U11" s="29">
        <v>0</v>
      </c>
      <c r="V11" s="29">
        <v>0</v>
      </c>
      <c r="W11" s="29">
        <f>'[1]Big Ideas'!E36</f>
        <v>0</v>
      </c>
      <c r="X11" s="32">
        <f>[1]Development!E36</f>
        <v>0</v>
      </c>
    </row>
    <row r="12" spans="1:24" x14ac:dyDescent="0.25">
      <c r="A12" s="2"/>
      <c r="B12" s="33" t="str">
        <f>'[1]2019-2020'!B11</f>
        <v>Affiliation-TN</v>
      </c>
      <c r="C12" s="28">
        <f t="shared" ref="C12:C40" si="0">SUM(G12:X12)</f>
        <v>12500</v>
      </c>
      <c r="D12" s="34"/>
      <c r="E12" s="34"/>
      <c r="F12" s="35">
        <f t="shared" ref="F12:F40" si="1">C12+E12</f>
        <v>12500</v>
      </c>
      <c r="G12" s="36"/>
      <c r="H12" s="34"/>
      <c r="I12" s="34"/>
      <c r="J12" s="34"/>
      <c r="K12" s="34">
        <v>12500</v>
      </c>
      <c r="L12" s="34"/>
      <c r="M12" s="34"/>
      <c r="N12" s="34"/>
      <c r="O12" s="34"/>
      <c r="P12" s="34"/>
      <c r="Q12" s="34"/>
      <c r="R12" s="37"/>
      <c r="S12" s="37"/>
      <c r="T12" s="37"/>
      <c r="U12" s="37"/>
      <c r="V12" s="37"/>
      <c r="W12" s="37"/>
      <c r="X12" s="38"/>
    </row>
    <row r="13" spans="1:24" x14ac:dyDescent="0.25">
      <c r="A13" s="2"/>
      <c r="B13" s="33" t="str">
        <f>'[1]2019-2020'!B12</f>
        <v>Contributions</v>
      </c>
      <c r="C13" s="28">
        <f t="shared" si="0"/>
        <v>0</v>
      </c>
      <c r="D13" s="34"/>
      <c r="E13" s="34"/>
      <c r="F13" s="35">
        <f t="shared" si="1"/>
        <v>0</v>
      </c>
      <c r="G13" s="36"/>
      <c r="H13" s="34"/>
      <c r="I13" s="34"/>
      <c r="J13" s="34"/>
      <c r="K13" s="34">
        <v>0</v>
      </c>
      <c r="L13" s="34"/>
      <c r="M13" s="34"/>
      <c r="N13" s="34"/>
      <c r="O13" s="34"/>
      <c r="P13" s="34"/>
      <c r="Q13" s="34"/>
      <c r="R13" s="37"/>
      <c r="S13" s="37"/>
      <c r="T13" s="37"/>
      <c r="U13" s="37"/>
      <c r="V13" s="37"/>
      <c r="W13" s="37"/>
      <c r="X13" s="38"/>
    </row>
    <row r="14" spans="1:24" x14ac:dyDescent="0.25">
      <c r="A14" s="2"/>
      <c r="B14" s="33" t="str">
        <f>'[1]2019-2020'!B13</f>
        <v>Contributions - Individual Assistance</v>
      </c>
      <c r="C14" s="28">
        <f t="shared" si="0"/>
        <v>0</v>
      </c>
      <c r="D14" s="34"/>
      <c r="E14" s="34"/>
      <c r="F14" s="35">
        <f t="shared" si="1"/>
        <v>0</v>
      </c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7"/>
      <c r="S14" s="37"/>
      <c r="T14" s="37"/>
      <c r="U14" s="37"/>
      <c r="V14" s="37"/>
      <c r="W14" s="37"/>
      <c r="X14" s="38"/>
    </row>
    <row r="15" spans="1:24" x14ac:dyDescent="0.25">
      <c r="A15" s="2"/>
      <c r="B15" s="33" t="str">
        <f>'[1]2019-2020'!B14</f>
        <v>Registrations</v>
      </c>
      <c r="C15" s="28">
        <f t="shared" si="0"/>
        <v>0</v>
      </c>
      <c r="D15" s="34"/>
      <c r="E15" s="34"/>
      <c r="F15" s="35">
        <f t="shared" si="1"/>
        <v>0</v>
      </c>
      <c r="G15" s="36"/>
      <c r="H15" s="34"/>
      <c r="I15" s="34"/>
      <c r="J15" s="34"/>
      <c r="K15" s="34">
        <v>0</v>
      </c>
      <c r="L15" s="34"/>
      <c r="M15" s="34"/>
      <c r="N15" s="34"/>
      <c r="O15" s="34"/>
      <c r="P15" s="34"/>
      <c r="Q15" s="34"/>
      <c r="R15" s="37"/>
      <c r="S15" s="37"/>
      <c r="T15" s="37"/>
      <c r="U15" s="37"/>
      <c r="V15" s="37"/>
      <c r="W15" s="37"/>
      <c r="X15" s="38"/>
    </row>
    <row r="16" spans="1:24" x14ac:dyDescent="0.25">
      <c r="A16" s="2"/>
      <c r="B16" s="33" t="str">
        <f>'[1]2019-2020'!B15</f>
        <v>Meetings/Conferences</v>
      </c>
      <c r="C16" s="28">
        <f t="shared" si="0"/>
        <v>500</v>
      </c>
      <c r="D16" s="34"/>
      <c r="E16" s="34"/>
      <c r="F16" s="35">
        <f t="shared" si="1"/>
        <v>500</v>
      </c>
      <c r="G16" s="36"/>
      <c r="H16" s="34"/>
      <c r="I16" s="34"/>
      <c r="J16" s="34"/>
      <c r="K16" s="34">
        <v>500</v>
      </c>
      <c r="L16" s="34"/>
      <c r="M16" s="34"/>
      <c r="N16" s="34"/>
      <c r="O16" s="34"/>
      <c r="P16" s="34"/>
      <c r="Q16" s="34"/>
      <c r="R16" s="37"/>
      <c r="S16" s="37"/>
      <c r="T16" s="37"/>
      <c r="U16" s="37"/>
      <c r="V16" s="37"/>
      <c r="W16" s="37"/>
      <c r="X16" s="38"/>
    </row>
    <row r="17" spans="1:24" x14ac:dyDescent="0.25">
      <c r="A17" s="2"/>
      <c r="B17" s="33" t="str">
        <f>'[1]2019-2020'!B16</f>
        <v>Memberships</v>
      </c>
      <c r="C17" s="28">
        <f t="shared" si="0"/>
        <v>2500</v>
      </c>
      <c r="D17" s="34"/>
      <c r="E17" s="34"/>
      <c r="F17" s="35">
        <f t="shared" si="1"/>
        <v>2500</v>
      </c>
      <c r="G17" s="36"/>
      <c r="H17" s="34"/>
      <c r="I17" s="34"/>
      <c r="J17" s="34"/>
      <c r="K17" s="34">
        <v>2500</v>
      </c>
      <c r="L17" s="34"/>
      <c r="M17" s="34"/>
      <c r="N17" s="34"/>
      <c r="O17" s="34"/>
      <c r="P17" s="34"/>
      <c r="Q17" s="34"/>
      <c r="R17" s="37"/>
      <c r="S17" s="37"/>
      <c r="T17" s="37"/>
      <c r="U17" s="37"/>
      <c r="V17" s="37"/>
      <c r="W17" s="37"/>
      <c r="X17" s="38"/>
    </row>
    <row r="18" spans="1:24" x14ac:dyDescent="0.25">
      <c r="A18" s="2"/>
      <c r="B18" s="33" t="str">
        <f>'[1]2019-2020'!B17</f>
        <v>Interest</v>
      </c>
      <c r="C18" s="28">
        <f t="shared" si="0"/>
        <v>250</v>
      </c>
      <c r="D18" s="34"/>
      <c r="E18" s="34"/>
      <c r="F18" s="35">
        <f t="shared" si="1"/>
        <v>250</v>
      </c>
      <c r="G18" s="36"/>
      <c r="H18" s="34"/>
      <c r="I18" s="34"/>
      <c r="J18" s="34"/>
      <c r="K18" s="34">
        <v>250</v>
      </c>
      <c r="L18" s="34"/>
      <c r="M18" s="34"/>
      <c r="N18" s="34"/>
      <c r="O18" s="34"/>
      <c r="P18" s="34"/>
      <c r="Q18" s="34"/>
      <c r="R18" s="37"/>
      <c r="S18" s="37"/>
      <c r="T18" s="37"/>
      <c r="U18" s="37"/>
      <c r="V18" s="37"/>
      <c r="W18" s="37"/>
      <c r="X18" s="38"/>
    </row>
    <row r="19" spans="1:24" x14ac:dyDescent="0.25">
      <c r="A19" s="2"/>
      <c r="B19" s="33" t="str">
        <f>'[1]2019-2020'!B18</f>
        <v>Mega Conference</v>
      </c>
      <c r="C19" s="28">
        <f t="shared" si="0"/>
        <v>15000</v>
      </c>
      <c r="D19" s="34"/>
      <c r="E19" s="34"/>
      <c r="F19" s="35">
        <f t="shared" si="1"/>
        <v>15000</v>
      </c>
      <c r="G19" s="36"/>
      <c r="H19" s="34"/>
      <c r="I19" s="34"/>
      <c r="J19" s="34"/>
      <c r="K19" s="34">
        <v>15000</v>
      </c>
      <c r="L19" s="34"/>
      <c r="M19" s="34"/>
      <c r="N19" s="34"/>
      <c r="O19" s="34"/>
      <c r="P19" s="34"/>
      <c r="Q19" s="34"/>
      <c r="R19" s="37"/>
      <c r="S19" s="37"/>
      <c r="T19" s="37"/>
      <c r="U19" s="37"/>
      <c r="V19" s="37"/>
      <c r="W19" s="37"/>
      <c r="X19" s="38"/>
    </row>
    <row r="20" spans="1:24" x14ac:dyDescent="0.25">
      <c r="A20" s="2"/>
      <c r="B20" s="33" t="str">
        <f>'[1]2019-2020'!B19</f>
        <v>Rent</v>
      </c>
      <c r="C20" s="28">
        <f t="shared" si="0"/>
        <v>0</v>
      </c>
      <c r="D20" s="34"/>
      <c r="E20" s="34"/>
      <c r="F20" s="35">
        <f t="shared" si="1"/>
        <v>0</v>
      </c>
      <c r="G20" s="36"/>
      <c r="H20" s="34"/>
      <c r="I20" s="34"/>
      <c r="J20" s="34"/>
      <c r="K20" s="34">
        <v>0</v>
      </c>
      <c r="L20" s="34"/>
      <c r="M20" s="34"/>
      <c r="N20" s="34"/>
      <c r="O20" s="34"/>
      <c r="P20" s="34"/>
      <c r="Q20" s="34"/>
      <c r="R20" s="37"/>
      <c r="S20" s="37"/>
      <c r="T20" s="37"/>
      <c r="U20" s="37"/>
      <c r="V20" s="37"/>
      <c r="W20" s="37"/>
      <c r="X20" s="38"/>
    </row>
    <row r="21" spans="1:24" x14ac:dyDescent="0.25">
      <c r="A21" s="2"/>
      <c r="B21" s="33" t="str">
        <f>'[1]2019-2020'!B20</f>
        <v>Other</v>
      </c>
      <c r="C21" s="28">
        <f t="shared" si="0"/>
        <v>0</v>
      </c>
      <c r="D21" s="34"/>
      <c r="E21" s="34"/>
      <c r="F21" s="35">
        <f t="shared" si="1"/>
        <v>0</v>
      </c>
      <c r="G21" s="36"/>
      <c r="H21" s="34"/>
      <c r="I21" s="34"/>
      <c r="J21" s="34"/>
      <c r="K21" s="34">
        <v>0</v>
      </c>
      <c r="L21" s="34"/>
      <c r="M21" s="34"/>
      <c r="N21" s="34"/>
      <c r="O21" s="34"/>
      <c r="P21" s="34"/>
      <c r="Q21" s="34"/>
      <c r="R21" s="37"/>
      <c r="S21" s="37"/>
      <c r="T21" s="37"/>
      <c r="U21" s="37"/>
      <c r="V21" s="37"/>
      <c r="W21" s="37"/>
      <c r="X21" s="38"/>
    </row>
    <row r="22" spans="1:24" x14ac:dyDescent="0.25">
      <c r="A22" s="2"/>
      <c r="B22" s="33" t="str">
        <f>'[1]2019-2020'!B21</f>
        <v>Enabling Technology</v>
      </c>
      <c r="C22" s="28">
        <f t="shared" si="0"/>
        <v>40000</v>
      </c>
      <c r="D22" s="34"/>
      <c r="E22" s="34"/>
      <c r="F22" s="35">
        <f t="shared" si="1"/>
        <v>40000</v>
      </c>
      <c r="G22" s="36">
        <f>'[1]Enabling Tech'!E28</f>
        <v>40000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7"/>
      <c r="S22" s="37"/>
      <c r="T22" s="37"/>
      <c r="U22" s="37"/>
      <c r="V22" s="37"/>
      <c r="W22" s="37"/>
      <c r="X22" s="38"/>
    </row>
    <row r="23" spans="1:24" x14ac:dyDescent="0.25">
      <c r="A23" s="2"/>
      <c r="B23" s="33" t="str">
        <f>'[1]2019-2020'!B22</f>
        <v>Advocacy</v>
      </c>
      <c r="C23" s="28">
        <f t="shared" si="0"/>
        <v>700000</v>
      </c>
      <c r="D23" s="34"/>
      <c r="E23" s="34"/>
      <c r="F23" s="35">
        <f t="shared" si="1"/>
        <v>700000</v>
      </c>
      <c r="G23" s="36"/>
      <c r="H23" s="34">
        <f>[1]Advocacy!E28</f>
        <v>700000</v>
      </c>
      <c r="I23" s="34"/>
      <c r="J23" s="34"/>
      <c r="K23" s="34"/>
      <c r="L23" s="34"/>
      <c r="M23" s="34"/>
      <c r="N23" s="34"/>
      <c r="O23" s="34"/>
      <c r="P23" s="34"/>
      <c r="Q23" s="34"/>
      <c r="R23" s="37"/>
      <c r="S23" s="37"/>
      <c r="T23" s="37"/>
      <c r="U23" s="37"/>
      <c r="V23" s="37"/>
      <c r="W23" s="37"/>
      <c r="X23" s="38"/>
    </row>
    <row r="24" spans="1:24" x14ac:dyDescent="0.25">
      <c r="A24" s="2"/>
      <c r="B24" s="33" t="str">
        <f>'[1]2019-2020'!B23</f>
        <v>ECF</v>
      </c>
      <c r="C24" s="28">
        <f t="shared" si="0"/>
        <v>2000</v>
      </c>
      <c r="D24" s="34"/>
      <c r="E24" s="34"/>
      <c r="F24" s="35">
        <f t="shared" si="1"/>
        <v>2000</v>
      </c>
      <c r="G24" s="36"/>
      <c r="H24" s="34"/>
      <c r="I24" s="34">
        <f>[1]ECF!E28</f>
        <v>2000</v>
      </c>
      <c r="J24" s="34"/>
      <c r="K24" s="34"/>
      <c r="L24" s="34"/>
      <c r="M24" s="34"/>
      <c r="N24" s="34"/>
      <c r="O24" s="34"/>
      <c r="P24" s="34"/>
      <c r="Q24" s="34"/>
      <c r="R24" s="37"/>
      <c r="S24" s="37"/>
      <c r="T24" s="37"/>
      <c r="U24" s="37"/>
      <c r="V24" s="37"/>
      <c r="W24" s="37"/>
      <c r="X24" s="38"/>
    </row>
    <row r="25" spans="1:24" x14ac:dyDescent="0.25">
      <c r="A25" s="2"/>
      <c r="B25" s="33" t="str">
        <f>'[1]2019-2020'!B24</f>
        <v>Secondary Transition</v>
      </c>
      <c r="C25" s="28">
        <f t="shared" si="0"/>
        <v>0</v>
      </c>
      <c r="D25" s="34"/>
      <c r="E25" s="34"/>
      <c r="F25" s="35">
        <f t="shared" si="1"/>
        <v>0</v>
      </c>
      <c r="G25" s="36"/>
      <c r="H25" s="34"/>
      <c r="I25" s="34"/>
      <c r="J25" s="34">
        <f>[1]ST!E28</f>
        <v>0</v>
      </c>
      <c r="K25" s="34"/>
      <c r="L25" s="34"/>
      <c r="M25" s="34"/>
      <c r="N25" s="34"/>
      <c r="O25" s="34"/>
      <c r="P25" s="34"/>
      <c r="Q25" s="34"/>
      <c r="R25" s="37"/>
      <c r="S25" s="37"/>
      <c r="T25" s="37"/>
      <c r="U25" s="37"/>
      <c r="V25" s="37"/>
      <c r="W25" s="37"/>
      <c r="X25" s="38"/>
    </row>
    <row r="26" spans="1:24" x14ac:dyDescent="0.25">
      <c r="A26" s="2"/>
      <c r="B26" s="33" t="str">
        <f>'[1]2019-2020'!B25</f>
        <v>Non Grant</v>
      </c>
      <c r="C26" s="28">
        <f t="shared" si="0"/>
        <v>0</v>
      </c>
      <c r="D26" s="34"/>
      <c r="E26" s="34"/>
      <c r="F26" s="35">
        <f t="shared" si="1"/>
        <v>0</v>
      </c>
      <c r="G26" s="36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7"/>
      <c r="T26" s="37"/>
      <c r="U26" s="37"/>
      <c r="V26" s="37"/>
      <c r="W26" s="37"/>
      <c r="X26" s="38"/>
    </row>
    <row r="27" spans="1:24" x14ac:dyDescent="0.25">
      <c r="A27" s="2"/>
      <c r="B27" s="33" t="str">
        <f>'[1]2019-2020'!B26</f>
        <v>Healing Trust</v>
      </c>
      <c r="C27" s="28">
        <f t="shared" si="0"/>
        <v>40000</v>
      </c>
      <c r="D27" s="34"/>
      <c r="E27" s="34"/>
      <c r="F27" s="35">
        <f t="shared" si="1"/>
        <v>40000</v>
      </c>
      <c r="G27" s="36"/>
      <c r="H27" s="34"/>
      <c r="I27" s="34"/>
      <c r="J27" s="34"/>
      <c r="K27" s="34"/>
      <c r="L27" s="34">
        <f>[1]HT!E28</f>
        <v>40000</v>
      </c>
      <c r="M27" s="34"/>
      <c r="N27" s="34"/>
      <c r="O27" s="34"/>
      <c r="P27" s="34"/>
      <c r="Q27" s="34"/>
      <c r="R27" s="37"/>
      <c r="S27" s="37"/>
      <c r="T27" s="37"/>
      <c r="U27" s="37"/>
      <c r="V27" s="37"/>
      <c r="W27" s="37"/>
      <c r="X27" s="38"/>
    </row>
    <row r="28" spans="1:24" x14ac:dyDescent="0.25">
      <c r="A28" s="2"/>
      <c r="B28" s="33" t="str">
        <f>'[1]2019-2020'!B27</f>
        <v>AIMHiTN</v>
      </c>
      <c r="C28" s="28">
        <f t="shared" si="0"/>
        <v>45000</v>
      </c>
      <c r="D28" s="34"/>
      <c r="E28" s="34"/>
      <c r="F28" s="35">
        <f t="shared" si="1"/>
        <v>45000</v>
      </c>
      <c r="G28" s="36"/>
      <c r="H28" s="34"/>
      <c r="I28" s="34"/>
      <c r="J28" s="34"/>
      <c r="K28" s="34"/>
      <c r="L28" s="34"/>
      <c r="M28" s="34">
        <v>45000</v>
      </c>
      <c r="N28" s="34"/>
      <c r="O28" s="34"/>
      <c r="P28" s="34"/>
      <c r="Q28" s="34"/>
      <c r="R28" s="37"/>
      <c r="S28" s="37"/>
      <c r="T28" s="37"/>
      <c r="U28" s="37"/>
      <c r="V28" s="37"/>
      <c r="W28" s="37"/>
      <c r="X28" s="38"/>
    </row>
    <row r="29" spans="1:24" x14ac:dyDescent="0.25">
      <c r="A29" s="2"/>
      <c r="B29" s="33" t="str">
        <f>'[1]2019-2020'!B28</f>
        <v>People First</v>
      </c>
      <c r="C29" s="28">
        <f t="shared" si="0"/>
        <v>25000</v>
      </c>
      <c r="D29" s="34"/>
      <c r="E29" s="34"/>
      <c r="F29" s="35">
        <f t="shared" si="1"/>
        <v>25000</v>
      </c>
      <c r="G29" s="36"/>
      <c r="H29" s="34"/>
      <c r="I29" s="34"/>
      <c r="J29" s="34"/>
      <c r="K29" s="34"/>
      <c r="L29" s="34"/>
      <c r="M29" s="34"/>
      <c r="N29" s="34">
        <f>'[1]People First DIDD'!E28</f>
        <v>25000</v>
      </c>
      <c r="O29" s="34"/>
      <c r="P29" s="34"/>
      <c r="Q29" s="34"/>
      <c r="R29" s="37"/>
      <c r="S29" s="37"/>
      <c r="T29" s="37"/>
      <c r="U29" s="37"/>
      <c r="V29" s="37"/>
      <c r="W29" s="37"/>
      <c r="X29" s="38"/>
    </row>
    <row r="30" spans="1:24" x14ac:dyDescent="0.25">
      <c r="A30" s="2"/>
      <c r="B30" s="33" t="str">
        <f>'[1]2019-2020'!B29</f>
        <v>Partners</v>
      </c>
      <c r="C30" s="28">
        <f t="shared" si="0"/>
        <v>64015</v>
      </c>
      <c r="D30" s="34"/>
      <c r="E30" s="34"/>
      <c r="F30" s="35">
        <f t="shared" si="1"/>
        <v>64015</v>
      </c>
      <c r="G30" s="36"/>
      <c r="H30" s="34"/>
      <c r="I30" s="34"/>
      <c r="J30" s="34"/>
      <c r="K30" s="34"/>
      <c r="L30" s="34"/>
      <c r="M30" s="34"/>
      <c r="N30" s="34"/>
      <c r="O30" s="34">
        <f>[1]Partners!E28</f>
        <v>64015</v>
      </c>
      <c r="P30" s="34"/>
      <c r="Q30" s="34"/>
      <c r="R30" s="37"/>
      <c r="S30" s="37"/>
      <c r="T30" s="37"/>
      <c r="U30" s="37"/>
      <c r="V30" s="37"/>
      <c r="W30" s="37"/>
      <c r="X30" s="38"/>
    </row>
    <row r="31" spans="1:24" x14ac:dyDescent="0.25">
      <c r="A31" s="2"/>
      <c r="B31" s="33" t="str">
        <f>'[1]2019-2020'!B30</f>
        <v>PASS</v>
      </c>
      <c r="C31" s="28">
        <f t="shared" si="0"/>
        <v>161700</v>
      </c>
      <c r="D31" s="34"/>
      <c r="E31" s="34"/>
      <c r="F31" s="35">
        <f t="shared" si="1"/>
        <v>161700</v>
      </c>
      <c r="G31" s="36"/>
      <c r="H31" s="34"/>
      <c r="I31" s="34"/>
      <c r="J31" s="34"/>
      <c r="K31" s="34"/>
      <c r="L31" s="34"/>
      <c r="M31" s="34"/>
      <c r="N31" s="34"/>
      <c r="O31" s="34"/>
      <c r="P31" s="34">
        <v>161700</v>
      </c>
      <c r="Q31" s="34"/>
      <c r="R31" s="37"/>
      <c r="S31" s="37"/>
      <c r="T31" s="37"/>
      <c r="U31" s="37"/>
      <c r="V31" s="37"/>
      <c r="W31" s="37"/>
      <c r="X31" s="38"/>
    </row>
    <row r="32" spans="1:24" x14ac:dyDescent="0.25">
      <c r="A32" s="2"/>
      <c r="B32" s="33" t="str">
        <f>'[1]2019-2020'!B31</f>
        <v>PTP</v>
      </c>
      <c r="C32" s="28">
        <f t="shared" si="0"/>
        <v>254200</v>
      </c>
      <c r="D32" s="34"/>
      <c r="E32" s="34"/>
      <c r="F32" s="35">
        <f t="shared" si="1"/>
        <v>254200</v>
      </c>
      <c r="G32" s="36"/>
      <c r="H32" s="34"/>
      <c r="I32" s="34"/>
      <c r="J32" s="34"/>
      <c r="K32" s="34"/>
      <c r="L32" s="34"/>
      <c r="M32" s="34"/>
      <c r="N32" s="34"/>
      <c r="O32" s="34"/>
      <c r="P32" s="34"/>
      <c r="Q32" s="34">
        <f>[1]PTP!E28</f>
        <v>254200</v>
      </c>
      <c r="R32" s="37"/>
      <c r="S32" s="37"/>
      <c r="T32" s="37"/>
      <c r="U32" s="37"/>
      <c r="V32" s="37"/>
      <c r="W32" s="37"/>
      <c r="X32" s="38"/>
    </row>
    <row r="33" spans="1:24" x14ac:dyDescent="0.25">
      <c r="A33" s="2"/>
      <c r="B33" s="33" t="str">
        <f>'[1]2019-2020'!B32</f>
        <v>Supported Decision Making</v>
      </c>
      <c r="C33" s="28">
        <f t="shared" si="0"/>
        <v>220221</v>
      </c>
      <c r="D33" s="34"/>
      <c r="E33" s="34"/>
      <c r="F33" s="35">
        <f t="shared" si="1"/>
        <v>220221</v>
      </c>
      <c r="G33" s="36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>
        <f>[1]SDM!E28</f>
        <v>220221</v>
      </c>
      <c r="S33" s="37"/>
      <c r="T33" s="37"/>
      <c r="U33" s="37"/>
      <c r="V33" s="37"/>
      <c r="W33" s="37"/>
      <c r="X33" s="38"/>
    </row>
    <row r="34" spans="1:24" x14ac:dyDescent="0.25">
      <c r="A34" s="2"/>
      <c r="B34" s="33" t="str">
        <f>'[1]2019-2020'!B33</f>
        <v>PreEmployment Transition Services</v>
      </c>
      <c r="C34" s="28">
        <f t="shared" si="0"/>
        <v>40000</v>
      </c>
      <c r="D34" s="34"/>
      <c r="E34" s="34"/>
      <c r="F34" s="35">
        <f t="shared" si="1"/>
        <v>40000</v>
      </c>
      <c r="G34" s="36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7"/>
      <c r="S34" s="37">
        <f>[1]PreETS!E28</f>
        <v>40000</v>
      </c>
      <c r="T34" s="37"/>
      <c r="U34" s="37"/>
      <c r="V34" s="37"/>
      <c r="W34" s="37"/>
      <c r="X34" s="38"/>
    </row>
    <row r="35" spans="1:24" x14ac:dyDescent="0.25">
      <c r="A35" s="2"/>
      <c r="B35" s="33" t="str">
        <f>'[1]2019-2020'!B34</f>
        <v>Family Engagement</v>
      </c>
      <c r="C35" s="28">
        <f t="shared" si="0"/>
        <v>1331874.5</v>
      </c>
      <c r="D35" s="34"/>
      <c r="E35" s="34"/>
      <c r="F35" s="35">
        <f t="shared" si="1"/>
        <v>1331874.5</v>
      </c>
      <c r="G35" s="3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7"/>
      <c r="S35" s="37"/>
      <c r="T35" s="38">
        <f>'[1]Empowering Parents'!E28</f>
        <v>1331874.5</v>
      </c>
      <c r="U35" s="37"/>
      <c r="V35" s="39"/>
      <c r="W35" s="39"/>
      <c r="X35" s="38"/>
    </row>
    <row r="36" spans="1:24" x14ac:dyDescent="0.25">
      <c r="A36" s="2"/>
      <c r="B36" s="33" t="str">
        <f>'[1]2019-2020'!B35</f>
        <v>Development</v>
      </c>
      <c r="C36" s="28">
        <f t="shared" si="0"/>
        <v>15000</v>
      </c>
      <c r="D36" s="34"/>
      <c r="E36" s="34"/>
      <c r="F36" s="35">
        <f t="shared" si="1"/>
        <v>15000</v>
      </c>
      <c r="G36" s="36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7"/>
      <c r="S36" s="37"/>
      <c r="T36" s="37"/>
      <c r="U36" s="37"/>
      <c r="V36" s="37"/>
      <c r="W36" s="39"/>
      <c r="X36" s="38">
        <v>15000</v>
      </c>
    </row>
    <row r="37" spans="1:24" x14ac:dyDescent="0.25">
      <c r="A37" s="2"/>
      <c r="B37" s="33" t="str">
        <f>'[1]2019-2020'!B36</f>
        <v xml:space="preserve">Censu Pooled Fund </v>
      </c>
      <c r="C37" s="28">
        <f>SUM(G37:X37)</f>
        <v>0</v>
      </c>
      <c r="D37" s="34"/>
      <c r="E37" s="34"/>
      <c r="F37" s="35">
        <f>C37+E37</f>
        <v>0</v>
      </c>
      <c r="G37" s="3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7"/>
      <c r="S37" s="37"/>
      <c r="T37" s="37"/>
      <c r="U37" s="37">
        <f>[1]Census!E28</f>
        <v>0</v>
      </c>
      <c r="V37" s="37"/>
      <c r="W37" s="39"/>
      <c r="X37" s="38"/>
    </row>
    <row r="38" spans="1:24" x14ac:dyDescent="0.25">
      <c r="A38" s="2"/>
      <c r="B38" s="33" t="str">
        <f>'[1]2019-2020'!B37</f>
        <v>Blank</v>
      </c>
      <c r="C38" s="28">
        <f>SUM(G38:X38)</f>
        <v>0</v>
      </c>
      <c r="D38" s="34"/>
      <c r="E38" s="34"/>
      <c r="F38" s="35">
        <f>C38+E38</f>
        <v>0</v>
      </c>
      <c r="G38" s="36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7"/>
      <c r="S38" s="37"/>
      <c r="T38" s="37"/>
      <c r="U38" s="37"/>
      <c r="V38" s="37">
        <f>[1]Blank!E28</f>
        <v>0</v>
      </c>
      <c r="W38" s="39"/>
      <c r="X38" s="38"/>
    </row>
    <row r="39" spans="1:24" x14ac:dyDescent="0.25">
      <c r="A39" s="2"/>
      <c r="B39" s="33" t="str">
        <f>'[1]2019-2020'!B38</f>
        <v>Big Ideas Event</v>
      </c>
      <c r="C39" s="28">
        <f t="shared" si="0"/>
        <v>14500</v>
      </c>
      <c r="D39" s="34"/>
      <c r="E39" s="34"/>
      <c r="F39" s="35">
        <f t="shared" si="1"/>
        <v>14500</v>
      </c>
      <c r="G39" s="36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7"/>
      <c r="S39" s="37"/>
      <c r="T39" s="37"/>
      <c r="U39" s="37"/>
      <c r="V39" s="37"/>
      <c r="W39" s="37">
        <f>'[1]Big Ideas'!E28</f>
        <v>14500</v>
      </c>
      <c r="X39" s="38"/>
    </row>
    <row r="40" spans="1:24" x14ac:dyDescent="0.25">
      <c r="A40" s="2"/>
      <c r="B40" s="40" t="str">
        <f>'[1]2019-2020'!B39</f>
        <v>In Kind</v>
      </c>
      <c r="C40" s="28">
        <f t="shared" si="0"/>
        <v>131149</v>
      </c>
      <c r="D40" s="41"/>
      <c r="E40" s="41"/>
      <c r="F40" s="42">
        <f t="shared" si="1"/>
        <v>131149</v>
      </c>
      <c r="G40" s="43">
        <f>'[1]Enabling Tech'!C37</f>
        <v>0</v>
      </c>
      <c r="H40" s="41">
        <f>[1]Advocacy!C37</f>
        <v>0</v>
      </c>
      <c r="I40" s="41">
        <f>[1]ECF!B37</f>
        <v>0</v>
      </c>
      <c r="J40" s="41">
        <f>[1]ST!C37</f>
        <v>0</v>
      </c>
      <c r="K40" s="41">
        <f>[1]NonGrant!C37</f>
        <v>0</v>
      </c>
      <c r="L40" s="41">
        <f>[1]HT!C37</f>
        <v>0</v>
      </c>
      <c r="M40" s="41">
        <f>[1]AIMHiTN!D37</f>
        <v>0</v>
      </c>
      <c r="N40" s="41">
        <f>'[1]People First DIDD'!C37</f>
        <v>0</v>
      </c>
      <c r="O40" s="41">
        <f>[1]Partners!E31</f>
        <v>44370</v>
      </c>
      <c r="P40" s="41">
        <f>[1]PASS!C37</f>
        <v>0</v>
      </c>
      <c r="Q40" s="41">
        <f>[1]PTP!C37</f>
        <v>0</v>
      </c>
      <c r="R40" s="41">
        <f>[1]SDM!E31</f>
        <v>86779</v>
      </c>
      <c r="S40" s="41">
        <f>[1]PreETS!C37</f>
        <v>0</v>
      </c>
      <c r="T40" s="41">
        <v>0</v>
      </c>
      <c r="U40" s="41">
        <v>0</v>
      </c>
      <c r="V40" s="41">
        <v>0</v>
      </c>
      <c r="W40" s="41">
        <f>'[1]Big Ideas'!E37</f>
        <v>0</v>
      </c>
      <c r="X40" s="44">
        <f>[1]Development!E37</f>
        <v>0</v>
      </c>
    </row>
    <row r="41" spans="1:24" x14ac:dyDescent="0.25">
      <c r="A41" s="45" t="s">
        <v>9</v>
      </c>
      <c r="B41" s="46"/>
      <c r="C41" s="47">
        <f>SUM(C11:C40)</f>
        <v>3115409.5</v>
      </c>
      <c r="D41" s="48"/>
      <c r="E41" s="48">
        <f>SUM(E11:E40)</f>
        <v>0</v>
      </c>
      <c r="F41" s="49">
        <f>SUM(F11:F40)</f>
        <v>3115409.5</v>
      </c>
      <c r="G41" s="50">
        <f>SUM(G11:G40)</f>
        <v>40000</v>
      </c>
      <c r="H41" s="50">
        <f t="shared" ref="H41:X41" si="2">SUM(H11:H40)</f>
        <v>700000</v>
      </c>
      <c r="I41" s="50">
        <f t="shared" si="2"/>
        <v>2000</v>
      </c>
      <c r="J41" s="50">
        <f t="shared" si="2"/>
        <v>0</v>
      </c>
      <c r="K41" s="50">
        <f t="shared" si="2"/>
        <v>30750</v>
      </c>
      <c r="L41" s="50">
        <f t="shared" si="2"/>
        <v>40000</v>
      </c>
      <c r="M41" s="50">
        <f t="shared" si="2"/>
        <v>45000</v>
      </c>
      <c r="N41" s="50">
        <f t="shared" si="2"/>
        <v>25000</v>
      </c>
      <c r="O41" s="50">
        <f t="shared" si="2"/>
        <v>108385</v>
      </c>
      <c r="P41" s="50">
        <f t="shared" si="2"/>
        <v>161700</v>
      </c>
      <c r="Q41" s="50">
        <f t="shared" si="2"/>
        <v>254200</v>
      </c>
      <c r="R41" s="50">
        <f t="shared" si="2"/>
        <v>307000</v>
      </c>
      <c r="S41" s="50">
        <f t="shared" si="2"/>
        <v>40000</v>
      </c>
      <c r="T41" s="50">
        <f t="shared" si="2"/>
        <v>1331874.5</v>
      </c>
      <c r="U41" s="50">
        <f>SUM(U11:U40)</f>
        <v>0</v>
      </c>
      <c r="V41" s="50">
        <f>SUM(V11:V40)</f>
        <v>0</v>
      </c>
      <c r="W41" s="50">
        <f t="shared" si="2"/>
        <v>14500</v>
      </c>
      <c r="X41" s="50">
        <f t="shared" si="2"/>
        <v>15000</v>
      </c>
    </row>
    <row r="42" spans="1:24" x14ac:dyDescent="0.25">
      <c r="A42" s="21"/>
      <c r="B42" s="21"/>
      <c r="C42" s="51"/>
      <c r="D42" s="52"/>
      <c r="E42" s="52"/>
      <c r="F42" s="53"/>
      <c r="G42" s="54"/>
      <c r="H42" s="52"/>
      <c r="I42" s="55"/>
      <c r="J42" s="55"/>
      <c r="K42" s="56"/>
      <c r="L42" s="52"/>
      <c r="M42" s="52"/>
      <c r="N42" s="52"/>
      <c r="O42" s="52"/>
      <c r="P42" s="52"/>
      <c r="Q42" s="52"/>
      <c r="R42" s="26"/>
      <c r="S42" s="26"/>
      <c r="T42" s="26"/>
      <c r="U42" s="26"/>
      <c r="V42" s="26"/>
      <c r="W42" s="26"/>
      <c r="X42" s="26"/>
    </row>
    <row r="43" spans="1:24" x14ac:dyDescent="0.25">
      <c r="A43" s="21" t="s">
        <v>10</v>
      </c>
      <c r="B43" s="21"/>
      <c r="C43" s="51"/>
      <c r="D43" s="52"/>
      <c r="E43" s="52"/>
      <c r="F43" s="53"/>
      <c r="G43" s="54"/>
      <c r="H43" s="52"/>
      <c r="I43" s="56"/>
      <c r="J43" s="56"/>
      <c r="K43" s="56"/>
      <c r="L43" s="52"/>
      <c r="M43" s="52"/>
      <c r="N43" s="52"/>
      <c r="O43" s="52"/>
      <c r="P43" s="52"/>
      <c r="Q43" s="52"/>
      <c r="R43" s="26"/>
      <c r="S43" s="26"/>
      <c r="T43" s="26"/>
      <c r="U43" s="26"/>
      <c r="V43" s="26"/>
      <c r="W43" s="26"/>
      <c r="X43" s="26"/>
    </row>
    <row r="44" spans="1:24" x14ac:dyDescent="0.25">
      <c r="A44" s="2"/>
      <c r="B44" s="27" t="str">
        <f>'[1]2019-2020'!B43</f>
        <v>Salaries</v>
      </c>
      <c r="C44" s="28">
        <f>SUM(G44:X44)</f>
        <v>1374216.3169999998</v>
      </c>
      <c r="D44" s="29"/>
      <c r="E44" s="57">
        <f>'[1]Admin Indirect'!K8</f>
        <v>194928.64299999998</v>
      </c>
      <c r="F44" s="30">
        <f>C44+E44</f>
        <v>1569144.9599999997</v>
      </c>
      <c r="G44" s="36">
        <f>'[1]Enabling Tech'!K8</f>
        <v>4780.0361999999996</v>
      </c>
      <c r="H44" s="36">
        <f>[1]Advocacy!K8</f>
        <v>333573.83229999995</v>
      </c>
      <c r="I44" s="36">
        <f>[1]ECF!K8</f>
        <v>714.78899999999999</v>
      </c>
      <c r="J44" s="36">
        <f>[1]ST!K8</f>
        <v>0</v>
      </c>
      <c r="K44" s="36">
        <f>[1]NonGrant!K8</f>
        <v>14250</v>
      </c>
      <c r="L44" s="36">
        <f>[1]HT!K8</f>
        <v>17631.77</v>
      </c>
      <c r="M44" s="36">
        <f>[1]AIMHiTN!K8</f>
        <v>23915.43</v>
      </c>
      <c r="N44" s="36">
        <f>'[1]People First DIDD'!K8</f>
        <v>13921.540799999999</v>
      </c>
      <c r="O44" s="36">
        <f>[1]Partners!K8</f>
        <v>772.5</v>
      </c>
      <c r="P44" s="36">
        <f>[1]PASS!K8</f>
        <v>33508.75</v>
      </c>
      <c r="Q44" s="36">
        <f>[1]PTP!K8</f>
        <v>138852.43</v>
      </c>
      <c r="R44" s="36">
        <f>[1]SDM!K8</f>
        <v>130000</v>
      </c>
      <c r="S44" s="36">
        <f>[1]PreETS!K8</f>
        <v>10263.666000000001</v>
      </c>
      <c r="T44" s="36">
        <f>'[1]Empowering Parents'!K8</f>
        <v>652031.57270000002</v>
      </c>
      <c r="U44" s="36">
        <f>[1]Census!K8</f>
        <v>0</v>
      </c>
      <c r="V44" s="36">
        <f>[1]Blank!K8</f>
        <v>0</v>
      </c>
      <c r="W44" s="36">
        <f>'[1]Big Ideas'!K8</f>
        <v>0</v>
      </c>
      <c r="X44" s="36">
        <f>[1]Development!K8</f>
        <v>0</v>
      </c>
    </row>
    <row r="45" spans="1:24" x14ac:dyDescent="0.25">
      <c r="A45" s="2"/>
      <c r="B45" s="33" t="str">
        <f>'[1]2019-2020'!B44</f>
        <v xml:space="preserve">Benefits &amp; Taxes </v>
      </c>
      <c r="C45" s="28">
        <f t="shared" ref="C45:C69" si="3">SUM(G45:X45)</f>
        <v>455679.00296999991</v>
      </c>
      <c r="D45" s="34"/>
      <c r="E45" s="57">
        <f>'[1]Admin Indirect'!K9</f>
        <v>69136.191315000004</v>
      </c>
      <c r="F45" s="35">
        <f t="shared" ref="F45:F69" si="4">C45+E45</f>
        <v>524815.19428499998</v>
      </c>
      <c r="G45" s="36">
        <f>'[1]Enabling Tech'!K9</f>
        <v>545.22513030000005</v>
      </c>
      <c r="H45" s="36">
        <f>[1]Advocacy!K9</f>
        <v>126075.09205934999</v>
      </c>
      <c r="I45" s="36">
        <f>[1]ECF!K9</f>
        <v>134.42712210000002</v>
      </c>
      <c r="J45" s="36">
        <f>[1]ST!K9</f>
        <v>0</v>
      </c>
      <c r="K45" s="36">
        <f>[1]NonGrant!K9</f>
        <v>3464.5404000000003</v>
      </c>
      <c r="L45" s="36">
        <f>[1]HT!K9</f>
        <v>6018.6960399999998</v>
      </c>
      <c r="M45" s="36">
        <f>[1]AIMHiTN!K9</f>
        <v>11661.80092</v>
      </c>
      <c r="N45" s="36">
        <f>'[1]People First DIDD'!K9</f>
        <v>6493.820299699998</v>
      </c>
      <c r="O45" s="36">
        <f>[1]Partners!K9</f>
        <v>325.04871999999995</v>
      </c>
      <c r="P45" s="36">
        <f>[1]PASS!K9</f>
        <v>12768.926999999998</v>
      </c>
      <c r="Q45" s="36">
        <f>[1]PTP!K9</f>
        <v>28727.882759999997</v>
      </c>
      <c r="R45" s="36">
        <f>[1]SDM!K9</f>
        <v>25017.436000000002</v>
      </c>
      <c r="S45" s="36">
        <f>[1]PreETS!K9</f>
        <v>3463.4317063000003</v>
      </c>
      <c r="T45" s="36">
        <f>'[1]Empowering Parents'!K9</f>
        <v>230982.67481224993</v>
      </c>
      <c r="U45" s="36">
        <f>[1]Census!K9</f>
        <v>0</v>
      </c>
      <c r="V45" s="36">
        <f>[1]Blank!K9</f>
        <v>0</v>
      </c>
      <c r="W45" s="36">
        <f>'[1]Big Ideas'!K9</f>
        <v>0</v>
      </c>
      <c r="X45" s="36">
        <f>[1]Development!K9</f>
        <v>0</v>
      </c>
    </row>
    <row r="46" spans="1:24" x14ac:dyDescent="0.25">
      <c r="A46" s="2"/>
      <c r="B46" s="33" t="str">
        <f>'[1]2019-2020'!B45</f>
        <v>Professional Fees / Grant Awards</v>
      </c>
      <c r="C46" s="28">
        <f t="shared" si="3"/>
        <v>298003.94</v>
      </c>
      <c r="D46" s="34"/>
      <c r="E46" s="57">
        <f>'[1]Admin Indirect'!K10</f>
        <v>26899</v>
      </c>
      <c r="F46" s="35">
        <f t="shared" si="4"/>
        <v>324902.94</v>
      </c>
      <c r="G46" s="36">
        <f>'[1]Enabling Tech'!K10</f>
        <v>11238</v>
      </c>
      <c r="H46" s="36">
        <f>[1]Advocacy!K10</f>
        <v>5605.48</v>
      </c>
      <c r="I46" s="36">
        <f>[1]ECF!K10</f>
        <v>0</v>
      </c>
      <c r="J46" s="36">
        <f>[1]ST!K10</f>
        <v>0</v>
      </c>
      <c r="K46" s="36">
        <f>[1]NonGrant!K10</f>
        <v>6100</v>
      </c>
      <c r="L46" s="36">
        <f>[1]HT!K10</f>
        <v>136</v>
      </c>
      <c r="M46" s="36">
        <f>[1]AIMHiTN!K10</f>
        <v>308</v>
      </c>
      <c r="N46" s="36">
        <f>'[1]People First DIDD'!K10</f>
        <v>2042</v>
      </c>
      <c r="O46" s="36">
        <f>[1]Partners!K10</f>
        <v>20017.3</v>
      </c>
      <c r="P46" s="36">
        <f>[1]PASS!K10</f>
        <v>82128.399999999994</v>
      </c>
      <c r="Q46" s="36">
        <f>[1]PTP!K10</f>
        <v>10884</v>
      </c>
      <c r="R46" s="36">
        <f>[1]SDM!K10</f>
        <v>13635</v>
      </c>
      <c r="S46" s="36">
        <f>[1]PreETS!K10</f>
        <v>102</v>
      </c>
      <c r="T46" s="36">
        <f>'[1]Empowering Parents'!K10</f>
        <v>138307.76</v>
      </c>
      <c r="U46" s="36">
        <f>[1]Census!K10</f>
        <v>0</v>
      </c>
      <c r="V46" s="36">
        <f>[1]Blank!K10</f>
        <v>0</v>
      </c>
      <c r="W46" s="36">
        <f>'[1]Big Ideas'!K10</f>
        <v>2500</v>
      </c>
      <c r="X46" s="36">
        <f>[1]Development!K10</f>
        <v>5000</v>
      </c>
    </row>
    <row r="47" spans="1:24" x14ac:dyDescent="0.25">
      <c r="A47" s="2"/>
      <c r="B47" s="33" t="str">
        <f>'[1]2019-2020'!B46</f>
        <v>Supplies</v>
      </c>
      <c r="C47" s="28">
        <f t="shared" si="3"/>
        <v>46349.64</v>
      </c>
      <c r="D47" s="34"/>
      <c r="E47" s="57">
        <f>'[1]Admin Indirect'!K11</f>
        <v>6800</v>
      </c>
      <c r="F47" s="35">
        <f t="shared" si="4"/>
        <v>53149.64</v>
      </c>
      <c r="G47" s="36">
        <f>'[1]Enabling Tech'!K11</f>
        <v>9510</v>
      </c>
      <c r="H47" s="36">
        <f>[1]Advocacy!K11</f>
        <v>3703.6</v>
      </c>
      <c r="I47" s="36">
        <f>[1]ECF!K11</f>
        <v>81.5</v>
      </c>
      <c r="J47" s="36">
        <f>[1]ST!K11</f>
        <v>0</v>
      </c>
      <c r="K47" s="36">
        <f>[1]NonGrant!K11</f>
        <v>1460</v>
      </c>
      <c r="L47" s="36">
        <f>[1]HT!K11</f>
        <v>0</v>
      </c>
      <c r="M47" s="36">
        <f>[1]AIMHiTN!K11</f>
        <v>0</v>
      </c>
      <c r="N47" s="36">
        <f>'[1]People First DIDD'!K11</f>
        <v>1000</v>
      </c>
      <c r="O47" s="36">
        <f>[1]Partners!K11</f>
        <v>550</v>
      </c>
      <c r="P47" s="36">
        <f>[1]PASS!K11</f>
        <v>2255.7399999999998</v>
      </c>
      <c r="Q47" s="36">
        <f>[1]PTP!K11</f>
        <v>1300</v>
      </c>
      <c r="R47" s="36">
        <f>[1]SDM!K11</f>
        <v>9969.5</v>
      </c>
      <c r="S47" s="36">
        <f>[1]PreETS!K11</f>
        <v>500</v>
      </c>
      <c r="T47" s="36">
        <f>'[1]Empowering Parents'!K11</f>
        <v>14519.3</v>
      </c>
      <c r="U47" s="36">
        <f>[1]Census!K11</f>
        <v>0</v>
      </c>
      <c r="V47" s="36">
        <f>[1]Blank!K11</f>
        <v>0</v>
      </c>
      <c r="W47" s="36">
        <f>'[1]Big Ideas'!K11</f>
        <v>0</v>
      </c>
      <c r="X47" s="36">
        <f>[1]Development!K11</f>
        <v>1500</v>
      </c>
    </row>
    <row r="48" spans="1:24" x14ac:dyDescent="0.25">
      <c r="A48" s="2"/>
      <c r="B48" s="33" t="str">
        <f>'[1]2019-2020'!B47</f>
        <v>Communication</v>
      </c>
      <c r="C48" s="28">
        <f t="shared" si="3"/>
        <v>34881.455384615387</v>
      </c>
      <c r="D48" s="34"/>
      <c r="E48" s="57">
        <f>'[1]Admin Indirect'!K12</f>
        <v>10957.538461538463</v>
      </c>
      <c r="F48" s="35">
        <f t="shared" si="4"/>
        <v>45838.993846153848</v>
      </c>
      <c r="G48" s="36">
        <f>'[1]Enabling Tech'!K12</f>
        <v>773.07692307692321</v>
      </c>
      <c r="H48" s="36">
        <f>[1]Advocacy!K12</f>
        <v>6569.8153846153846</v>
      </c>
      <c r="I48" s="36">
        <f>[1]ECF!K12</f>
        <v>18</v>
      </c>
      <c r="J48" s="36">
        <f>[1]ST!K12</f>
        <v>0</v>
      </c>
      <c r="K48" s="36">
        <f>[1]NonGrant!K12</f>
        <v>171.69230769230771</v>
      </c>
      <c r="L48" s="36">
        <f>[1]HT!K12</f>
        <v>274.70769230769235</v>
      </c>
      <c r="M48" s="36">
        <f>[1]AIMHiTN!K12</f>
        <v>881.35384615384623</v>
      </c>
      <c r="N48" s="36">
        <f>'[1]People First DIDD'!K12</f>
        <v>1849</v>
      </c>
      <c r="O48" s="36">
        <f>[1]Partners!K12</f>
        <v>0</v>
      </c>
      <c r="P48" s="36">
        <f>[1]PASS!K12</f>
        <v>453.23076923076923</v>
      </c>
      <c r="Q48" s="36">
        <f>[1]PTP!K12</f>
        <v>2700</v>
      </c>
      <c r="R48" s="36">
        <f>[1]SDM!K12</f>
        <v>2745.9553846153849</v>
      </c>
      <c r="S48" s="36">
        <f>[1]PreETS!K12</f>
        <v>1204.5538461538463</v>
      </c>
      <c r="T48" s="36">
        <f>'[1]Empowering Parents'!K12</f>
        <v>15540.06923076923</v>
      </c>
      <c r="U48" s="36">
        <f>[1]Census!K12</f>
        <v>0</v>
      </c>
      <c r="V48" s="36">
        <f>[1]Blank!K12</f>
        <v>0</v>
      </c>
      <c r="W48" s="36">
        <f>'[1]Big Ideas'!K12</f>
        <v>0</v>
      </c>
      <c r="X48" s="36">
        <f>[1]Development!K12</f>
        <v>1700</v>
      </c>
    </row>
    <row r="49" spans="1:25" x14ac:dyDescent="0.25">
      <c r="A49" s="2"/>
      <c r="B49" s="33" t="str">
        <f>'[1]2019-2020'!B48</f>
        <v>Postage &amp; Shipping</v>
      </c>
      <c r="C49" s="28">
        <f t="shared" si="3"/>
        <v>6785</v>
      </c>
      <c r="D49" s="34"/>
      <c r="E49" s="57">
        <f>'[1]Admin Indirect'!K13</f>
        <v>2200</v>
      </c>
      <c r="F49" s="35">
        <f t="shared" si="4"/>
        <v>8985</v>
      </c>
      <c r="G49" s="36">
        <f>'[1]Enabling Tech'!K13</f>
        <v>0</v>
      </c>
      <c r="H49" s="36">
        <f>[1]Advocacy!K13</f>
        <v>2800</v>
      </c>
      <c r="I49" s="36">
        <f>[1]ECF!K13</f>
        <v>0</v>
      </c>
      <c r="J49" s="36">
        <f>[1]ST!K13</f>
        <v>0</v>
      </c>
      <c r="K49" s="36">
        <f>[1]NonGrant!K13</f>
        <v>0</v>
      </c>
      <c r="L49" s="36">
        <f>[1]HT!K13</f>
        <v>0</v>
      </c>
      <c r="M49" s="36">
        <f>[1]AIMHiTN!K13</f>
        <v>0</v>
      </c>
      <c r="N49" s="36">
        <f>'[1]People First DIDD'!K13</f>
        <v>1000</v>
      </c>
      <c r="O49" s="36">
        <f>[1]Partners!K13</f>
        <v>0</v>
      </c>
      <c r="P49" s="36">
        <f>[1]PASS!K13</f>
        <v>0</v>
      </c>
      <c r="Q49" s="36">
        <f>[1]PTP!K13</f>
        <v>325</v>
      </c>
      <c r="R49" s="36">
        <f>[1]SDM!K13</f>
        <v>160</v>
      </c>
      <c r="S49" s="36">
        <f>[1]PreETS!K13</f>
        <v>200</v>
      </c>
      <c r="T49" s="36">
        <f>'[1]Empowering Parents'!K13</f>
        <v>2050</v>
      </c>
      <c r="U49" s="36">
        <f>[1]Census!K13</f>
        <v>0</v>
      </c>
      <c r="V49" s="36">
        <f>[1]Blank!K13</f>
        <v>0</v>
      </c>
      <c r="W49" s="36">
        <f>'[1]Big Ideas'!K13</f>
        <v>0</v>
      </c>
      <c r="X49" s="36">
        <f>[1]Development!K13</f>
        <v>250</v>
      </c>
    </row>
    <row r="50" spans="1:25" x14ac:dyDescent="0.25">
      <c r="A50" s="2"/>
      <c r="B50" s="33" t="str">
        <f>'[1]2019-2020'!B49</f>
        <v>Occupancy</v>
      </c>
      <c r="C50" s="28">
        <f t="shared" si="3"/>
        <v>29121.506890624994</v>
      </c>
      <c r="D50" s="34"/>
      <c r="E50" s="57">
        <f>'[1]Admin Indirect'!K14</f>
        <v>43440.386094374997</v>
      </c>
      <c r="F50" s="35">
        <f t="shared" si="4"/>
        <v>72561.892984999984</v>
      </c>
      <c r="G50" s="36">
        <f>'[1]Enabling Tech'!K14</f>
        <v>1455.3029078750003</v>
      </c>
      <c r="H50" s="36">
        <f>[1]Advocacy!K14</f>
        <v>5506.1660852499999</v>
      </c>
      <c r="I50" s="36">
        <f>[1]ECF!K14</f>
        <v>0</v>
      </c>
      <c r="J50" s="36">
        <f>[1]ST!K14</f>
        <v>0</v>
      </c>
      <c r="K50" s="36">
        <f>[1]NonGrant!K14</f>
        <v>364.89564374999998</v>
      </c>
      <c r="L50" s="36">
        <f>[1]HT!K14</f>
        <v>557.05200524999998</v>
      </c>
      <c r="M50" s="36">
        <f>[1]AIMHiTN!K14</f>
        <v>853.48863600000004</v>
      </c>
      <c r="N50" s="36">
        <f>'[1]People First DIDD'!K14</f>
        <v>0</v>
      </c>
      <c r="O50" s="36">
        <f>[1]Partners!K14</f>
        <v>0</v>
      </c>
      <c r="P50" s="36">
        <f>[1]PASS!K14</f>
        <v>107.8775</v>
      </c>
      <c r="Q50" s="36">
        <f>[1]PTP!K14</f>
        <v>2702.6550075</v>
      </c>
      <c r="R50" s="36">
        <f>[1]SDM!K14</f>
        <v>5328.9750000000004</v>
      </c>
      <c r="S50" s="36">
        <f>[1]PreETS!K14</f>
        <v>246.0685775</v>
      </c>
      <c r="T50" s="36">
        <f>'[1]Empowering Parents'!K14</f>
        <v>11999.0255275</v>
      </c>
      <c r="U50" s="36">
        <f>[1]Census!K14</f>
        <v>0</v>
      </c>
      <c r="V50" s="36">
        <f>[1]Blank!K14</f>
        <v>0</v>
      </c>
      <c r="W50" s="36">
        <f>'[1]Big Ideas'!K14</f>
        <v>0</v>
      </c>
      <c r="X50" s="36">
        <f>[1]Development!K14</f>
        <v>0</v>
      </c>
    </row>
    <row r="51" spans="1:25" x14ac:dyDescent="0.25">
      <c r="A51" s="2"/>
      <c r="B51" s="33" t="str">
        <f>'[1]2019-2020'!B50</f>
        <v>Equipment Rental &amp; Maintenance</v>
      </c>
      <c r="C51" s="28">
        <f t="shared" si="3"/>
        <v>10102.63756923077</v>
      </c>
      <c r="D51" s="34"/>
      <c r="E51" s="57">
        <f>'[1]Admin Indirect'!K15</f>
        <v>9283.3826153846148</v>
      </c>
      <c r="F51" s="35">
        <f t="shared" si="4"/>
        <v>19386.020184615387</v>
      </c>
      <c r="G51" s="36">
        <f>'[1]Enabling Tech'!K15</f>
        <v>116.09843076923076</v>
      </c>
      <c r="H51" s="36">
        <f>[1]Advocacy!K15</f>
        <v>3230.578646153846</v>
      </c>
      <c r="I51" s="36">
        <f>[1]ECF!K15</f>
        <v>0</v>
      </c>
      <c r="J51" s="36">
        <f>[1]ST!K15</f>
        <v>0</v>
      </c>
      <c r="K51" s="36">
        <f>[1]NonGrant!K15</f>
        <v>54.104123076923074</v>
      </c>
      <c r="L51" s="36">
        <f>[1]HT!K15</f>
        <v>173.58406153846153</v>
      </c>
      <c r="M51" s="36">
        <f>[1]AIMHiTN!K15</f>
        <v>173.58406153846153</v>
      </c>
      <c r="N51" s="36">
        <f>'[1]People First DIDD'!K15</f>
        <v>377</v>
      </c>
      <c r="O51" s="36">
        <f>[1]Partners!K15</f>
        <v>0</v>
      </c>
      <c r="P51" s="36">
        <f>[1]PASS!K15</f>
        <v>625.66541538461536</v>
      </c>
      <c r="Q51" s="36">
        <f>[1]PTP!K15</f>
        <v>1675.6654153846152</v>
      </c>
      <c r="R51" s="36">
        <f>[1]SDM!K15</f>
        <v>545.77384615384608</v>
      </c>
      <c r="S51" s="36">
        <f>[1]PreETS!K15</f>
        <v>27.052061538461537</v>
      </c>
      <c r="T51" s="36">
        <f>'[1]Empowering Parents'!K15</f>
        <v>2603.531507692308</v>
      </c>
      <c r="U51" s="36">
        <f>[1]Census!K15</f>
        <v>0</v>
      </c>
      <c r="V51" s="36">
        <f>[1]Blank!K15</f>
        <v>0</v>
      </c>
      <c r="W51" s="36">
        <f>'[1]Big Ideas'!K15</f>
        <v>0</v>
      </c>
      <c r="X51" s="36">
        <f>[1]Development!K15</f>
        <v>500</v>
      </c>
    </row>
    <row r="52" spans="1:25" x14ac:dyDescent="0.25">
      <c r="A52" s="2"/>
      <c r="B52" s="33" t="str">
        <f>'[1]2019-2020'!B51</f>
        <v>Printing &amp; Publications</v>
      </c>
      <c r="C52" s="28">
        <f t="shared" si="3"/>
        <v>14996.4</v>
      </c>
      <c r="D52" s="34"/>
      <c r="E52" s="57">
        <f>'[1]Admin Indirect'!K16</f>
        <v>1050</v>
      </c>
      <c r="F52" s="35">
        <f t="shared" si="4"/>
        <v>16046.4</v>
      </c>
      <c r="G52" s="36">
        <f>'[1]Enabling Tech'!K16</f>
        <v>1587</v>
      </c>
      <c r="H52" s="36">
        <f>[1]Advocacy!K16</f>
        <v>10000</v>
      </c>
      <c r="I52" s="36">
        <f>[1]ECF!K16</f>
        <v>0</v>
      </c>
      <c r="J52" s="36">
        <f>[1]ST!K16</f>
        <v>0</v>
      </c>
      <c r="K52" s="36">
        <f>[1]NonGrant!K16</f>
        <v>0</v>
      </c>
      <c r="L52" s="36">
        <f>[1]HT!K16</f>
        <v>0</v>
      </c>
      <c r="M52" s="36">
        <f>[1]AIMHiTN!K16</f>
        <v>0</v>
      </c>
      <c r="N52" s="36">
        <f>'[1]People First DIDD'!K16</f>
        <v>379.4</v>
      </c>
      <c r="O52" s="36">
        <f>[1]Partners!K16</f>
        <v>2000</v>
      </c>
      <c r="P52" s="36">
        <f>[1]PASS!K16</f>
        <v>0</v>
      </c>
      <c r="Q52" s="36">
        <f>[1]PTP!K16</f>
        <v>300</v>
      </c>
      <c r="R52" s="36">
        <f>[1]SDM!K16</f>
        <v>0</v>
      </c>
      <c r="S52" s="36">
        <f>[1]PreETS!K16</f>
        <v>0</v>
      </c>
      <c r="T52" s="36">
        <f>'[1]Empowering Parents'!K16</f>
        <v>630</v>
      </c>
      <c r="U52" s="36">
        <f>[1]Census!K16</f>
        <v>0</v>
      </c>
      <c r="V52" s="36">
        <f>[1]Blank!K16</f>
        <v>0</v>
      </c>
      <c r="W52" s="36">
        <f>'[1]Big Ideas'!K16</f>
        <v>0</v>
      </c>
      <c r="X52" s="36">
        <f>[1]Development!K16</f>
        <v>100</v>
      </c>
    </row>
    <row r="53" spans="1:25" x14ac:dyDescent="0.25">
      <c r="A53" s="2"/>
      <c r="B53" s="33" t="str">
        <f>'[1]2019-2020'!B52</f>
        <v>Travel / Conferences &amp; Meetings</v>
      </c>
      <c r="C53" s="28">
        <f t="shared" si="3"/>
        <v>286684.40000000002</v>
      </c>
      <c r="D53" s="34"/>
      <c r="E53" s="57">
        <f>'[1]Admin Indirect'!K17</f>
        <v>11825</v>
      </c>
      <c r="F53" s="35">
        <f t="shared" si="4"/>
        <v>298509.40000000002</v>
      </c>
      <c r="G53" s="36">
        <f>'[1]Enabling Tech'!K17</f>
        <v>2700</v>
      </c>
      <c r="H53" s="36">
        <f>[1]Advocacy!K17</f>
        <v>67272.5</v>
      </c>
      <c r="I53" s="36">
        <f>[1]ECF!K17</f>
        <v>686.5</v>
      </c>
      <c r="J53" s="36">
        <f>[1]ST!K17</f>
        <v>0</v>
      </c>
      <c r="K53" s="36">
        <f>[1]NonGrant!K17</f>
        <v>1000</v>
      </c>
      <c r="L53" s="36">
        <f>[1]HT!K17</f>
        <v>2173.8000000000002</v>
      </c>
      <c r="M53" s="36">
        <f>[1]AIMHiTN!K17</f>
        <v>0</v>
      </c>
      <c r="N53" s="36">
        <f>'[1]People First DIDD'!K17</f>
        <v>2890.4</v>
      </c>
      <c r="O53" s="36">
        <f>[1]Partners!K17</f>
        <v>0</v>
      </c>
      <c r="P53" s="36">
        <f>[1]PASS!K17</f>
        <v>361</v>
      </c>
      <c r="Q53" s="36">
        <f>[1]PTP!K17</f>
        <v>20372.2</v>
      </c>
      <c r="R53" s="36">
        <f>[1]SDM!K17</f>
        <v>5175</v>
      </c>
      <c r="S53" s="36">
        <f>[1]PreETS!K17</f>
        <v>4500</v>
      </c>
      <c r="T53" s="36">
        <f>'[1]Empowering Parents'!K17</f>
        <v>164553</v>
      </c>
      <c r="U53" s="36">
        <f>[1]Census!K17</f>
        <v>0</v>
      </c>
      <c r="V53" s="36">
        <f>[1]Blank!K17</f>
        <v>0</v>
      </c>
      <c r="W53" s="36">
        <f>'[1]Big Ideas'!K17</f>
        <v>12000</v>
      </c>
      <c r="X53" s="36">
        <f>[1]Development!K17</f>
        <v>3000</v>
      </c>
    </row>
    <row r="54" spans="1:25" x14ac:dyDescent="0.25">
      <c r="A54" s="2"/>
      <c r="B54" s="33" t="str">
        <f>'[1]2019-2020'!B53</f>
        <v>Interest</v>
      </c>
      <c r="C54" s="28">
        <f t="shared" si="3"/>
        <v>0</v>
      </c>
      <c r="D54" s="34"/>
      <c r="E54" s="57">
        <f>'[1]Admin Indirect'!K18</f>
        <v>0</v>
      </c>
      <c r="F54" s="35">
        <f t="shared" si="4"/>
        <v>0</v>
      </c>
      <c r="G54" s="36">
        <f>'[1]Enabling Tech'!K18</f>
        <v>0</v>
      </c>
      <c r="H54" s="36">
        <f>[1]Advocacy!K18</f>
        <v>0</v>
      </c>
      <c r="I54" s="36">
        <f>[1]ECF!K18</f>
        <v>0</v>
      </c>
      <c r="J54" s="36">
        <f>[1]ST!K18</f>
        <v>0</v>
      </c>
      <c r="K54" s="36">
        <f>[1]NonGrant!K18</f>
        <v>0</v>
      </c>
      <c r="L54" s="36">
        <f>[1]HT!K18</f>
        <v>0</v>
      </c>
      <c r="M54" s="36">
        <f>[1]AIMHiTN!K18</f>
        <v>0</v>
      </c>
      <c r="N54" s="36">
        <f>'[1]People First DIDD'!K18</f>
        <v>0</v>
      </c>
      <c r="O54" s="36">
        <f>[1]Partners!K18</f>
        <v>0</v>
      </c>
      <c r="P54" s="36">
        <f>[1]PASS!K18</f>
        <v>0</v>
      </c>
      <c r="Q54" s="36">
        <f>[1]PTP!K18</f>
        <v>0</v>
      </c>
      <c r="R54" s="36">
        <f>[1]SDM!K18</f>
        <v>0</v>
      </c>
      <c r="S54" s="36">
        <f>[1]PreETS!K18</f>
        <v>0</v>
      </c>
      <c r="T54" s="36">
        <f>'[1]Empowering Parents'!K18</f>
        <v>0</v>
      </c>
      <c r="U54" s="36">
        <f>[1]Census!K18</f>
        <v>0</v>
      </c>
      <c r="V54" s="36">
        <f>[1]Blank!K18</f>
        <v>0</v>
      </c>
      <c r="W54" s="36">
        <f>'[1]Big Ideas'!K18</f>
        <v>0</v>
      </c>
      <c r="X54" s="36">
        <f>[1]Development!K18</f>
        <v>0</v>
      </c>
    </row>
    <row r="55" spans="1:25" x14ac:dyDescent="0.25">
      <c r="A55" s="2"/>
      <c r="B55" s="33" t="str">
        <f>'[1]2019-2020'!B54</f>
        <v>Insurance</v>
      </c>
      <c r="C55" s="28">
        <f t="shared" si="3"/>
        <v>0</v>
      </c>
      <c r="D55" s="34"/>
      <c r="E55" s="57">
        <f>'[1]Admin Indirect'!K19</f>
        <v>8000</v>
      </c>
      <c r="F55" s="35">
        <f t="shared" si="4"/>
        <v>8000</v>
      </c>
      <c r="G55" s="36">
        <f>'[1]Enabling Tech'!K19</f>
        <v>0</v>
      </c>
      <c r="H55" s="36">
        <f>[1]Advocacy!K19</f>
        <v>0</v>
      </c>
      <c r="I55" s="36">
        <f>[1]ECF!K19</f>
        <v>0</v>
      </c>
      <c r="J55" s="36">
        <f>[1]ST!K19</f>
        <v>0</v>
      </c>
      <c r="K55" s="36">
        <f>[1]NonGrant!K19</f>
        <v>0</v>
      </c>
      <c r="L55" s="36">
        <f>[1]HT!K19</f>
        <v>0</v>
      </c>
      <c r="M55" s="36">
        <f>[1]AIMHiTN!K19</f>
        <v>0</v>
      </c>
      <c r="N55" s="36">
        <f>'[1]People First DIDD'!K19</f>
        <v>0</v>
      </c>
      <c r="O55" s="36">
        <f>[1]Partners!K19</f>
        <v>0</v>
      </c>
      <c r="P55" s="36">
        <f>[1]PASS!K19</f>
        <v>0</v>
      </c>
      <c r="Q55" s="36">
        <f>[1]PTP!K19</f>
        <v>0</v>
      </c>
      <c r="R55" s="36">
        <f>[1]SDM!K19</f>
        <v>0</v>
      </c>
      <c r="S55" s="36">
        <f>[1]PreETS!K19</f>
        <v>0</v>
      </c>
      <c r="T55" s="36">
        <f>'[1]Empowering Parents'!K19</f>
        <v>0</v>
      </c>
      <c r="U55" s="36">
        <f>[1]Census!K19</f>
        <v>0</v>
      </c>
      <c r="V55" s="36">
        <f>[1]Blank!K19</f>
        <v>0</v>
      </c>
      <c r="W55" s="36">
        <f>'[1]Big Ideas'!K19</f>
        <v>0</v>
      </c>
      <c r="X55" s="36">
        <f>[1]Development!K19</f>
        <v>0</v>
      </c>
    </row>
    <row r="56" spans="1:25" x14ac:dyDescent="0.25">
      <c r="A56" s="2"/>
      <c r="B56" s="33" t="str">
        <f>'[1]2019-2020'!B55</f>
        <v>Specific Assistance to Individuals</v>
      </c>
      <c r="C56" s="28">
        <f t="shared" si="3"/>
        <v>42500</v>
      </c>
      <c r="D56" s="34"/>
      <c r="E56" s="57">
        <f>'[1]Admin Indirect'!K20</f>
        <v>0</v>
      </c>
      <c r="F56" s="35">
        <f t="shared" si="4"/>
        <v>42500</v>
      </c>
      <c r="G56" s="36">
        <f>'[1]Enabling Tech'!K20</f>
        <v>0</v>
      </c>
      <c r="H56" s="36">
        <f>[1]Advocacy!K20</f>
        <v>8000</v>
      </c>
      <c r="I56" s="36">
        <f>[1]ECF!K20</f>
        <v>0</v>
      </c>
      <c r="J56" s="36">
        <f>[1]ST!K20</f>
        <v>0</v>
      </c>
      <c r="K56" s="36">
        <f>[1]NonGrant!K20</f>
        <v>500</v>
      </c>
      <c r="L56" s="36">
        <f>[1]HT!K20</f>
        <v>2000</v>
      </c>
      <c r="M56" s="36">
        <f>[1]AIMHiTN!K20</f>
        <v>0</v>
      </c>
      <c r="N56" s="36">
        <f>'[1]People First DIDD'!K20</f>
        <v>0</v>
      </c>
      <c r="O56" s="36">
        <f>[1]Partners!K20</f>
        <v>32000</v>
      </c>
      <c r="P56" s="36">
        <f>[1]PASS!K20</f>
        <v>0</v>
      </c>
      <c r="Q56" s="36">
        <f>[1]PTP!K20</f>
        <v>0</v>
      </c>
      <c r="R56" s="36">
        <f>[1]SDM!K20</f>
        <v>0</v>
      </c>
      <c r="S56" s="36">
        <f>[1]PreETS!K20</f>
        <v>0</v>
      </c>
      <c r="T56" s="36">
        <f>'[1]Empowering Parents'!K20</f>
        <v>0</v>
      </c>
      <c r="U56" s="36">
        <f>[1]Census!K20</f>
        <v>0</v>
      </c>
      <c r="V56" s="36">
        <f>[1]Blank!K20</f>
        <v>0</v>
      </c>
      <c r="W56" s="36">
        <f>'[1]Big Ideas'!K20</f>
        <v>0</v>
      </c>
      <c r="X56" s="36">
        <f>[1]Development!K20</f>
        <v>0</v>
      </c>
    </row>
    <row r="57" spans="1:25" x14ac:dyDescent="0.25">
      <c r="A57" s="2"/>
      <c r="B57" s="33" t="str">
        <f>'[1]2019-2020'!B56</f>
        <v>Depreciation</v>
      </c>
      <c r="C57" s="28">
        <f t="shared" si="3"/>
        <v>0</v>
      </c>
      <c r="D57" s="34"/>
      <c r="E57" s="57">
        <f>'[1]Admin Indirect'!K21</f>
        <v>0</v>
      </c>
      <c r="F57" s="35">
        <f t="shared" si="4"/>
        <v>0</v>
      </c>
      <c r="G57" s="36">
        <f>'[1]Enabling Tech'!K21</f>
        <v>0</v>
      </c>
      <c r="H57" s="36">
        <f>[1]Advocacy!K21</f>
        <v>0</v>
      </c>
      <c r="I57" s="36">
        <f>[1]ECF!K21</f>
        <v>0</v>
      </c>
      <c r="J57" s="36">
        <f>[1]ST!K21</f>
        <v>0</v>
      </c>
      <c r="K57" s="36">
        <f>[1]NonGrant!K21</f>
        <v>0</v>
      </c>
      <c r="L57" s="36">
        <f>[1]HT!K21</f>
        <v>0</v>
      </c>
      <c r="M57" s="36">
        <f>[1]AIMHiTN!K21</f>
        <v>0</v>
      </c>
      <c r="N57" s="36">
        <f>'[1]People First DIDD'!K21</f>
        <v>0</v>
      </c>
      <c r="O57" s="36">
        <f>[1]Partners!K21</f>
        <v>0</v>
      </c>
      <c r="P57" s="36">
        <f>[1]PASS!K21</f>
        <v>0</v>
      </c>
      <c r="Q57" s="36">
        <f>[1]PTP!K21</f>
        <v>0</v>
      </c>
      <c r="R57" s="36">
        <f>[1]SDM!K21</f>
        <v>0</v>
      </c>
      <c r="S57" s="36">
        <f>[1]PreETS!K21</f>
        <v>0</v>
      </c>
      <c r="T57" s="36">
        <f>'[1]Empowering Parents'!K21</f>
        <v>0</v>
      </c>
      <c r="U57" s="36">
        <f>[1]Census!K21</f>
        <v>0</v>
      </c>
      <c r="V57" s="36">
        <f>[1]Blank!K21</f>
        <v>0</v>
      </c>
      <c r="W57" s="36">
        <f>'[1]Big Ideas'!K21</f>
        <v>0</v>
      </c>
      <c r="X57" s="36">
        <f>[1]Development!K21</f>
        <v>0</v>
      </c>
    </row>
    <row r="58" spans="1:25" x14ac:dyDescent="0.25">
      <c r="A58" s="2"/>
      <c r="B58" s="33" t="str">
        <f>'[1]2019-2020'!B57</f>
        <v>Other Non-Personnel</v>
      </c>
      <c r="C58" s="28">
        <f t="shared" si="3"/>
        <v>14396</v>
      </c>
      <c r="D58" s="34"/>
      <c r="E58" s="57">
        <f>'[1]Admin Indirect'!K22</f>
        <v>0</v>
      </c>
      <c r="F58" s="35">
        <f t="shared" si="4"/>
        <v>14396</v>
      </c>
      <c r="G58" s="36">
        <f>'[1]Enabling Tech'!K22</f>
        <v>0</v>
      </c>
      <c r="H58" s="36">
        <f>[1]Advocacy!K22</f>
        <v>0</v>
      </c>
      <c r="I58" s="36">
        <f>[1]ECF!K22</f>
        <v>0</v>
      </c>
      <c r="J58" s="36">
        <f>[1]ST!K22</f>
        <v>0</v>
      </c>
      <c r="K58" s="36">
        <f>[1]NonGrant!K22</f>
        <v>14396</v>
      </c>
      <c r="L58" s="36">
        <f>[1]HT!K22</f>
        <v>0</v>
      </c>
      <c r="M58" s="36">
        <f>[1]AIMHiTN!K22</f>
        <v>0</v>
      </c>
      <c r="N58" s="36">
        <f>'[1]People First DIDD'!K22</f>
        <v>0</v>
      </c>
      <c r="O58" s="36">
        <f>[1]Partners!K22</f>
        <v>0</v>
      </c>
      <c r="P58" s="36">
        <f>[1]PASS!K22</f>
        <v>0</v>
      </c>
      <c r="Q58" s="36">
        <f>[1]PTP!K22</f>
        <v>0</v>
      </c>
      <c r="R58" s="36">
        <f>[1]SDM!K22</f>
        <v>0</v>
      </c>
      <c r="S58" s="36">
        <f>[1]PreETS!K22</f>
        <v>0</v>
      </c>
      <c r="T58" s="36">
        <f>'[1]Empowering Parents'!K22</f>
        <v>0</v>
      </c>
      <c r="U58" s="36">
        <f>[1]Census!K22</f>
        <v>0</v>
      </c>
      <c r="V58" s="36">
        <f>[1]Blank!K22</f>
        <v>0</v>
      </c>
      <c r="W58" s="36">
        <f>'[1]Big Ideas'!K22</f>
        <v>0</v>
      </c>
      <c r="X58" s="36">
        <f>[1]Development!K22</f>
        <v>0</v>
      </c>
    </row>
    <row r="59" spans="1:25" x14ac:dyDescent="0.25">
      <c r="A59" s="2"/>
      <c r="B59" s="33" t="str">
        <f>'[1]2019-2020'!B58</f>
        <v>Capital Purchase</v>
      </c>
      <c r="C59" s="28">
        <f t="shared" si="3"/>
        <v>0</v>
      </c>
      <c r="D59" s="34"/>
      <c r="E59" s="57">
        <f>'[1]Admin Indirect'!K23</f>
        <v>0</v>
      </c>
      <c r="F59" s="35">
        <f t="shared" si="4"/>
        <v>0</v>
      </c>
      <c r="G59" s="36">
        <f>'[1]Enabling Tech'!K23</f>
        <v>0</v>
      </c>
      <c r="H59" s="36">
        <f>[1]Advocacy!K23</f>
        <v>0</v>
      </c>
      <c r="I59" s="36">
        <f>[1]ECF!K23</f>
        <v>0</v>
      </c>
      <c r="J59" s="36">
        <f>[1]ST!K23</f>
        <v>0</v>
      </c>
      <c r="K59" s="36">
        <f>[1]NonGrant!K23</f>
        <v>0</v>
      </c>
      <c r="L59" s="36">
        <f>[1]HT!K23</f>
        <v>0</v>
      </c>
      <c r="M59" s="36">
        <f>[1]AIMHiTN!K23</f>
        <v>0</v>
      </c>
      <c r="N59" s="36">
        <f>'[1]People First DIDD'!K23</f>
        <v>0</v>
      </c>
      <c r="O59" s="36">
        <f>[1]Partners!K23</f>
        <v>0</v>
      </c>
      <c r="P59" s="36">
        <f>[1]PASS!K23</f>
        <v>0</v>
      </c>
      <c r="Q59" s="36">
        <f>[1]PTP!K23</f>
        <v>0</v>
      </c>
      <c r="R59" s="36">
        <f>[1]SDM!K23</f>
        <v>0</v>
      </c>
      <c r="S59" s="36">
        <f>[1]PreETS!K23</f>
        <v>0</v>
      </c>
      <c r="T59" s="36">
        <f>'[1]Empowering Parents'!K23</f>
        <v>0</v>
      </c>
      <c r="U59" s="36">
        <f>[1]Census!K23</f>
        <v>0</v>
      </c>
      <c r="V59" s="36">
        <f>[1]Blank!K23</f>
        <v>0</v>
      </c>
      <c r="W59" s="36">
        <f>'[1]Big Ideas'!K23</f>
        <v>0</v>
      </c>
      <c r="X59" s="36">
        <f>[1]Development!K23</f>
        <v>0</v>
      </c>
    </row>
    <row r="60" spans="1:25" x14ac:dyDescent="0.25">
      <c r="A60" s="2"/>
      <c r="B60" s="33" t="str">
        <f>'[1]2019-2020'!B59</f>
        <v xml:space="preserve">Indirect Cost </v>
      </c>
      <c r="C60" s="28">
        <f t="shared" si="3"/>
        <v>384520.14148629806</v>
      </c>
      <c r="D60" s="34"/>
      <c r="E60" s="57">
        <f>'[1]Admin Indirect'!K24</f>
        <v>0</v>
      </c>
      <c r="F60" s="35">
        <v>0</v>
      </c>
      <c r="G60" s="36">
        <f>'[1]Enabling Tech'!K24</f>
        <v>7294.963037732191</v>
      </c>
      <c r="H60" s="36">
        <f>[1]Advocacy!K24</f>
        <v>127662.77250807299</v>
      </c>
      <c r="I60" s="36">
        <f>[1]ECF!K24</f>
        <v>364.74349951202498</v>
      </c>
      <c r="J60" s="36">
        <f>[1]ST!K24</f>
        <v>0</v>
      </c>
      <c r="K60" s="36">
        <f>[1]NonGrant!K24</f>
        <v>0</v>
      </c>
      <c r="L60" s="36">
        <f>[1]HT!K24</f>
        <v>6460.9306016712808</v>
      </c>
      <c r="M60" s="36">
        <f>[1]AIMHiTN!K24</f>
        <v>5669.048619553846</v>
      </c>
      <c r="N60" s="36">
        <f>'[1]People First DIDD'!K24</f>
        <v>6681.209078908475</v>
      </c>
      <c r="O60" s="36">
        <f>[1]Partners!K24</f>
        <v>8349.7273079999995</v>
      </c>
      <c r="P60" s="36">
        <f>[1]PASS!K24</f>
        <v>29490.039954736952</v>
      </c>
      <c r="Q60" s="36">
        <f>[1]PTP!K24</f>
        <v>46359.760687636393</v>
      </c>
      <c r="R60" s="36">
        <f>[1]SDM!K24</f>
        <v>42955.448809624046</v>
      </c>
      <c r="S60" s="36">
        <f>[1]PreETS!K24</f>
        <v>4574.1426785928961</v>
      </c>
      <c r="T60" s="36">
        <f>'[1]Empowering Parents'!K24</f>
        <v>98657.35470225694</v>
      </c>
      <c r="U60" s="36">
        <f>[1]Census!K24</f>
        <v>0</v>
      </c>
      <c r="V60" s="36">
        <f>[1]Blank!K24</f>
        <v>0</v>
      </c>
      <c r="W60" s="36">
        <f>'[1]Big Ideas'!K24</f>
        <v>0</v>
      </c>
      <c r="X60" s="36">
        <f>[1]Development!K24</f>
        <v>0</v>
      </c>
      <c r="Y60" s="58">
        <f>SUM(G60:X60)</f>
        <v>384520.14148629806</v>
      </c>
    </row>
    <row r="61" spans="1:25" x14ac:dyDescent="0.25">
      <c r="A61" s="2"/>
      <c r="B61" s="33" t="str">
        <f>'[1]2019-2020'!B60</f>
        <v>In-Kind Expense</v>
      </c>
      <c r="C61" s="28">
        <f t="shared" si="3"/>
        <v>115837</v>
      </c>
      <c r="D61" s="34"/>
      <c r="E61" s="57">
        <f>'[1]Admin Indirect'!K25</f>
        <v>0</v>
      </c>
      <c r="F61" s="35">
        <f t="shared" si="4"/>
        <v>115837</v>
      </c>
      <c r="G61" s="36">
        <f>'[1]Enabling Tech'!K25</f>
        <v>0</v>
      </c>
      <c r="H61" s="36">
        <f>[1]Advocacy!K25</f>
        <v>0</v>
      </c>
      <c r="I61" s="36">
        <f>[1]ECF!K25</f>
        <v>0</v>
      </c>
      <c r="J61" s="36">
        <f>[1]ST!K25</f>
        <v>0</v>
      </c>
      <c r="K61" s="36">
        <f>[1]NonGrant!K25</f>
        <v>0</v>
      </c>
      <c r="L61" s="36">
        <f>[1]HT!K25</f>
        <v>0</v>
      </c>
      <c r="M61" s="36">
        <f>[1]AIMHiTN!K25</f>
        <v>0</v>
      </c>
      <c r="N61" s="36">
        <f>'[1]People First DIDD'!K25</f>
        <v>0</v>
      </c>
      <c r="O61" s="36">
        <f>[1]Partners!K25</f>
        <v>44370</v>
      </c>
      <c r="P61" s="36">
        <f>[1]PASS!K25</f>
        <v>0</v>
      </c>
      <c r="Q61" s="36">
        <f>[1]PTP!K25</f>
        <v>0</v>
      </c>
      <c r="R61" s="36">
        <f>[1]SDM!K25</f>
        <v>71467</v>
      </c>
      <c r="S61" s="36">
        <f>[1]PreETS!K25</f>
        <v>0</v>
      </c>
      <c r="T61" s="36">
        <f>'[1]Empowering Parents'!K25</f>
        <v>0</v>
      </c>
      <c r="U61" s="36">
        <f>[1]Census!K25</f>
        <v>0</v>
      </c>
      <c r="V61" s="36">
        <f>[1]Blank!K25</f>
        <v>0</v>
      </c>
      <c r="W61" s="36">
        <f>'[1]Big Ideas'!K25</f>
        <v>0</v>
      </c>
      <c r="X61" s="36">
        <f>[1]Development!K25</f>
        <v>0</v>
      </c>
    </row>
    <row r="62" spans="1:25" x14ac:dyDescent="0.25">
      <c r="A62" s="2"/>
      <c r="B62" s="33" t="str">
        <f>'[1]2019-2020'!B61</f>
        <v>Miscellaneous</v>
      </c>
      <c r="C62" s="28">
        <f t="shared" si="3"/>
        <v>0</v>
      </c>
      <c r="D62" s="34"/>
      <c r="E62" s="57">
        <v>0</v>
      </c>
      <c r="F62" s="35">
        <f t="shared" si="4"/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</row>
    <row r="63" spans="1:25" x14ac:dyDescent="0.25">
      <c r="A63" s="2"/>
      <c r="B63" s="33" t="str">
        <f>'[1]2019-2020'!B62</f>
        <v>Lobbying Expenses</v>
      </c>
      <c r="C63" s="28">
        <f t="shared" si="3"/>
        <v>2000</v>
      </c>
      <c r="D63" s="34"/>
      <c r="E63" s="57">
        <v>0</v>
      </c>
      <c r="F63" s="35">
        <f t="shared" si="4"/>
        <v>2000</v>
      </c>
      <c r="G63" s="36">
        <v>0</v>
      </c>
      <c r="H63" s="36">
        <v>0</v>
      </c>
      <c r="I63" s="36">
        <v>0</v>
      </c>
      <c r="J63" s="36">
        <v>0</v>
      </c>
      <c r="K63" s="36">
        <v>2000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</row>
    <row r="64" spans="1:25" x14ac:dyDescent="0.25">
      <c r="A64" s="2"/>
      <c r="B64" s="33" t="str">
        <f>'[1]2019-2020'!B63</f>
        <v>Edith Wright Fund</v>
      </c>
      <c r="C64" s="28">
        <f t="shared" si="3"/>
        <v>0</v>
      </c>
      <c r="D64" s="34"/>
      <c r="E64" s="57">
        <v>0</v>
      </c>
      <c r="F64" s="35">
        <f t="shared" si="4"/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</row>
    <row r="65" spans="1:24" x14ac:dyDescent="0.25">
      <c r="A65" s="2"/>
      <c r="B65" s="33" t="str">
        <f>'[1]2019-2020'!B64</f>
        <v>Roger Blue Fund</v>
      </c>
      <c r="C65" s="28">
        <f t="shared" si="3"/>
        <v>0</v>
      </c>
      <c r="D65" s="34"/>
      <c r="E65" s="57">
        <v>0</v>
      </c>
      <c r="F65" s="35">
        <f t="shared" si="4"/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</row>
    <row r="66" spans="1:24" x14ac:dyDescent="0.25">
      <c r="A66" s="2"/>
      <c r="B66" s="33">
        <f>'[1]2019-2020'!B65</f>
        <v>0</v>
      </c>
      <c r="C66" s="28">
        <f t="shared" si="3"/>
        <v>0</v>
      </c>
      <c r="D66" s="34"/>
      <c r="E66" s="57">
        <v>0</v>
      </c>
      <c r="F66" s="35">
        <f t="shared" si="4"/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</row>
    <row r="67" spans="1:24" x14ac:dyDescent="0.25">
      <c r="A67" s="2"/>
      <c r="B67" s="33">
        <f>'[1]2019-2020'!B66</f>
        <v>0</v>
      </c>
      <c r="C67" s="28">
        <f t="shared" si="3"/>
        <v>0</v>
      </c>
      <c r="D67" s="34"/>
      <c r="E67" s="57">
        <v>0</v>
      </c>
      <c r="F67" s="35">
        <f t="shared" si="4"/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</row>
    <row r="68" spans="1:24" x14ac:dyDescent="0.25">
      <c r="A68" s="2"/>
      <c r="B68" s="33">
        <f>'[1]2019-2020'!B67</f>
        <v>0</v>
      </c>
      <c r="C68" s="28">
        <f t="shared" si="3"/>
        <v>0</v>
      </c>
      <c r="D68" s="34"/>
      <c r="E68" s="57">
        <v>0</v>
      </c>
      <c r="F68" s="35">
        <f t="shared" si="4"/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</row>
    <row r="69" spans="1:24" x14ac:dyDescent="0.25">
      <c r="A69" s="2"/>
      <c r="B69" s="40">
        <f>'[1]2019-2020'!B68</f>
        <v>0</v>
      </c>
      <c r="C69" s="28">
        <f t="shared" si="3"/>
        <v>0</v>
      </c>
      <c r="D69" s="41"/>
      <c r="E69" s="59">
        <v>0</v>
      </c>
      <c r="F69" s="42">
        <f t="shared" si="4"/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</row>
    <row r="70" spans="1:24" x14ac:dyDescent="0.25">
      <c r="A70" s="60" t="s">
        <v>11</v>
      </c>
      <c r="B70" s="61"/>
      <c r="C70" s="47">
        <f>SUM(C44:C69)</f>
        <v>3116073.4413007693</v>
      </c>
      <c r="D70" s="48"/>
      <c r="E70" s="62">
        <f>SUM(E44:E69)</f>
        <v>384520.141486298</v>
      </c>
      <c r="F70" s="49">
        <f>SUM(F44:F69)</f>
        <v>3116073.4413007684</v>
      </c>
      <c r="G70" s="50">
        <f>SUM(G44:G69)</f>
        <v>39999.702629753345</v>
      </c>
      <c r="H70" s="50">
        <f t="shared" ref="H70:X70" si="5">SUM(H44:H69)</f>
        <v>699999.83698344219</v>
      </c>
      <c r="I70" s="50">
        <f t="shared" si="5"/>
        <v>1999.9596216120251</v>
      </c>
      <c r="J70" s="50">
        <f t="shared" si="5"/>
        <v>0</v>
      </c>
      <c r="K70" s="50">
        <f t="shared" si="5"/>
        <v>43761.232474519231</v>
      </c>
      <c r="L70" s="50">
        <f t="shared" si="5"/>
        <v>35426.540400767437</v>
      </c>
      <c r="M70" s="50">
        <f t="shared" si="5"/>
        <v>43462.706083246158</v>
      </c>
      <c r="N70" s="50">
        <f t="shared" si="5"/>
        <v>36634.370178608471</v>
      </c>
      <c r="O70" s="50">
        <f t="shared" si="5"/>
        <v>108384.576028</v>
      </c>
      <c r="P70" s="50">
        <f t="shared" si="5"/>
        <v>161699.63063935231</v>
      </c>
      <c r="Q70" s="50">
        <f t="shared" si="5"/>
        <v>254199.593870521</v>
      </c>
      <c r="R70" s="50">
        <f t="shared" si="5"/>
        <v>307000.08904039324</v>
      </c>
      <c r="S70" s="50">
        <f t="shared" si="5"/>
        <v>25080.914870085206</v>
      </c>
      <c r="T70" s="50">
        <f t="shared" si="5"/>
        <v>1331874.2884804686</v>
      </c>
      <c r="U70" s="50">
        <f>SUM(U44:U69)</f>
        <v>0</v>
      </c>
      <c r="V70" s="50">
        <f>SUM(V44:V69)</f>
        <v>0</v>
      </c>
      <c r="W70" s="50">
        <f t="shared" si="5"/>
        <v>14500</v>
      </c>
      <c r="X70" s="50">
        <f t="shared" si="5"/>
        <v>12050</v>
      </c>
    </row>
    <row r="71" spans="1:24" x14ac:dyDescent="0.25">
      <c r="A71" s="2"/>
      <c r="B71" s="2"/>
      <c r="C71" s="51"/>
      <c r="D71" s="52"/>
      <c r="E71" s="52"/>
      <c r="F71" s="53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</row>
    <row r="72" spans="1:24" ht="17.399999999999999" x14ac:dyDescent="0.3">
      <c r="A72" s="60" t="s">
        <v>12</v>
      </c>
      <c r="B72" s="61"/>
      <c r="C72" s="47">
        <f>C41-C70</f>
        <v>-663.94130076933652</v>
      </c>
      <c r="D72" s="48"/>
      <c r="E72" s="62">
        <f>E41-E70</f>
        <v>-384520.141486298</v>
      </c>
      <c r="F72" s="63">
        <f>F41-F70</f>
        <v>-663.9413007684052</v>
      </c>
      <c r="G72" s="50">
        <f>G41-G70</f>
        <v>0.29737024665519129</v>
      </c>
      <c r="H72" s="50">
        <f t="shared" ref="H72:X72" si="6">H41-H70</f>
        <v>0.16301655780989677</v>
      </c>
      <c r="I72" s="50">
        <f t="shared" si="6"/>
        <v>4.0378387974897123E-2</v>
      </c>
      <c r="J72" s="50">
        <f t="shared" si="6"/>
        <v>0</v>
      </c>
      <c r="K72" s="50">
        <f t="shared" si="6"/>
        <v>-13011.232474519231</v>
      </c>
      <c r="L72" s="50">
        <f t="shared" si="6"/>
        <v>4573.4595992325631</v>
      </c>
      <c r="M72" s="50">
        <f t="shared" si="6"/>
        <v>1537.2939167538425</v>
      </c>
      <c r="N72" s="50">
        <f t="shared" si="6"/>
        <v>-11634.370178608471</v>
      </c>
      <c r="O72" s="50">
        <f t="shared" si="6"/>
        <v>0.42397200000414159</v>
      </c>
      <c r="P72" s="50">
        <f t="shared" si="6"/>
        <v>0.36936064768815413</v>
      </c>
      <c r="Q72" s="50">
        <f t="shared" si="6"/>
        <v>0.40612947900081053</v>
      </c>
      <c r="R72" s="50">
        <f t="shared" si="6"/>
        <v>-8.9040393242612481E-2</v>
      </c>
      <c r="S72" s="50">
        <f t="shared" si="6"/>
        <v>14919.085129914794</v>
      </c>
      <c r="T72" s="50">
        <f t="shared" si="6"/>
        <v>0.21151953143998981</v>
      </c>
      <c r="U72" s="50">
        <f>U41-U70</f>
        <v>0</v>
      </c>
      <c r="V72" s="50">
        <f>V41-V70</f>
        <v>0</v>
      </c>
      <c r="W72" s="50">
        <f t="shared" si="6"/>
        <v>0</v>
      </c>
      <c r="X72" s="50">
        <f t="shared" si="6"/>
        <v>2950</v>
      </c>
    </row>
    <row r="73" spans="1:24" x14ac:dyDescent="0.25">
      <c r="A73" s="2"/>
      <c r="B73" s="2"/>
      <c r="C73" s="64"/>
      <c r="D73" s="65"/>
      <c r="E73" s="66"/>
      <c r="F73" s="66"/>
      <c r="G73" s="67"/>
      <c r="H73" s="67"/>
      <c r="I73" s="67"/>
      <c r="J73" s="68"/>
      <c r="K73" s="69"/>
      <c r="L73" s="67"/>
      <c r="M73" s="67"/>
      <c r="N73" s="67"/>
      <c r="O73" s="67"/>
      <c r="P73" s="67"/>
      <c r="Q73" s="67"/>
      <c r="R73" s="67"/>
    </row>
    <row r="74" spans="1:24" x14ac:dyDescent="0.25">
      <c r="B74" s="2" t="s">
        <v>13</v>
      </c>
      <c r="E74" s="70"/>
      <c r="L74">
        <v>6585</v>
      </c>
    </row>
    <row r="75" spans="1:24" x14ac:dyDescent="0.25">
      <c r="B75" s="2"/>
      <c r="E75" s="70">
        <f>(E70+K70+X70)/C70</f>
        <v>0.14130969062686979</v>
      </c>
      <c r="F75" s="70"/>
      <c r="L75" s="58">
        <f>L74+L72</f>
        <v>11158.459599232563</v>
      </c>
      <c r="M75" s="58">
        <f>M72-M74</f>
        <v>1537.2939167538425</v>
      </c>
      <c r="N75" s="58"/>
    </row>
    <row r="76" spans="1:24" ht="36" customHeight="1" x14ac:dyDescent="0.2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89"/>
      <c r="P76" s="89"/>
      <c r="Q76" s="89"/>
      <c r="R76" s="89"/>
    </row>
    <row r="77" spans="1:24" x14ac:dyDescent="0.25">
      <c r="C77" s="2"/>
      <c r="F77" s="58"/>
    </row>
  </sheetData>
  <mergeCells count="5">
    <mergeCell ref="B1:R1"/>
    <mergeCell ref="A3:T3"/>
    <mergeCell ref="A4:T4"/>
    <mergeCell ref="A5:T5"/>
    <mergeCell ref="B76:R76"/>
  </mergeCells>
  <printOptions horizontalCentered="1"/>
  <pageMargins left="0.26" right="0.18" top="0.3" bottom="0.24" header="0.17" footer="0.17"/>
  <pageSetup scale="49" fitToWidth="2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6233-6F6F-43DD-8DC2-6A9736CF9D8F}">
  <sheetPr>
    <pageSetUpPr fitToPage="1"/>
  </sheetPr>
  <dimension ref="A1:S79"/>
  <sheetViews>
    <sheetView zoomScale="85" zoomScaleNormal="85" workbookViewId="0">
      <selection activeCell="A3" sqref="A3:G3"/>
    </sheetView>
  </sheetViews>
  <sheetFormatPr defaultRowHeight="13.2" x14ac:dyDescent="0.25"/>
  <cols>
    <col min="1" max="2" width="1.6640625" customWidth="1"/>
    <col min="3" max="3" width="44.33203125" customWidth="1"/>
    <col min="4" max="4" width="12.109375" customWidth="1"/>
    <col min="5" max="5" width="11.44140625" customWidth="1"/>
    <col min="6" max="6" width="16.5546875" customWidth="1"/>
    <col min="7" max="7" width="48.5546875" customWidth="1"/>
  </cols>
  <sheetData>
    <row r="1" spans="1:7" ht="15.6" x14ac:dyDescent="0.3">
      <c r="A1" s="91" t="s">
        <v>14</v>
      </c>
      <c r="B1" s="91"/>
      <c r="C1" s="92"/>
      <c r="D1" s="92"/>
      <c r="E1" s="92"/>
      <c r="F1" s="92"/>
      <c r="G1" s="93"/>
    </row>
    <row r="2" spans="1:7" ht="15.6" x14ac:dyDescent="0.3">
      <c r="A2" s="91" t="s">
        <v>15</v>
      </c>
      <c r="B2" s="91"/>
      <c r="C2" s="93"/>
      <c r="D2" s="93"/>
      <c r="E2" s="93"/>
      <c r="F2" s="93"/>
      <c r="G2" s="93"/>
    </row>
    <row r="3" spans="1:7" ht="15.6" x14ac:dyDescent="0.3">
      <c r="A3" s="94" t="s">
        <v>1</v>
      </c>
      <c r="B3" s="94"/>
      <c r="C3" s="93"/>
      <c r="D3" s="93"/>
      <c r="E3" s="93"/>
      <c r="F3" s="93"/>
      <c r="G3" s="93"/>
    </row>
    <row r="4" spans="1:7" ht="11.25" customHeight="1" x14ac:dyDescent="0.25">
      <c r="A4" s="11"/>
      <c r="B4" s="11"/>
      <c r="C4" s="16"/>
      <c r="D4" s="95"/>
      <c r="E4" s="93"/>
      <c r="F4" s="2"/>
    </row>
    <row r="5" spans="1:7" ht="24" customHeight="1" x14ac:dyDescent="0.25">
      <c r="A5" s="21" t="s">
        <v>7</v>
      </c>
      <c r="B5" s="21"/>
      <c r="C5" s="22"/>
      <c r="D5" s="18" t="s">
        <v>5</v>
      </c>
      <c r="E5" s="18" t="s">
        <v>16</v>
      </c>
      <c r="F5" s="3" t="s">
        <v>17</v>
      </c>
      <c r="G5" s="71"/>
    </row>
    <row r="6" spans="1:7" x14ac:dyDescent="0.25">
      <c r="A6" s="2"/>
      <c r="B6" s="2"/>
      <c r="C6" s="27" t="str">
        <f>'[1]2019-2020'!B10</f>
        <v>Gum Vending</v>
      </c>
      <c r="D6" s="30">
        <v>32000</v>
      </c>
      <c r="E6" s="32">
        <f>'Budget Page'!C11</f>
        <v>0</v>
      </c>
      <c r="F6" s="32">
        <f>E6-D6</f>
        <v>-32000</v>
      </c>
      <c r="G6" s="72" t="s">
        <v>18</v>
      </c>
    </row>
    <row r="7" spans="1:7" x14ac:dyDescent="0.25">
      <c r="A7" s="2"/>
      <c r="B7" s="2"/>
      <c r="C7" s="33" t="str">
        <f>'[1]2019-2020'!B11</f>
        <v>Affiliation-TN</v>
      </c>
      <c r="D7" s="30">
        <v>11500</v>
      </c>
      <c r="E7" s="32">
        <f>'Budget Page'!C12</f>
        <v>12500</v>
      </c>
      <c r="F7" s="32">
        <f t="shared" ref="F7:F33" si="0">E7-D7</f>
        <v>1000</v>
      </c>
      <c r="G7" s="73"/>
    </row>
    <row r="8" spans="1:7" x14ac:dyDescent="0.25">
      <c r="A8" s="2"/>
      <c r="B8" s="2"/>
      <c r="C8" s="33" t="str">
        <f>'[1]2019-2020'!B12</f>
        <v>Contributions</v>
      </c>
      <c r="D8" s="30">
        <v>0</v>
      </c>
      <c r="E8" s="32">
        <f>'Budget Page'!C13</f>
        <v>0</v>
      </c>
      <c r="F8" s="32">
        <f t="shared" si="0"/>
        <v>0</v>
      </c>
      <c r="G8" s="73"/>
    </row>
    <row r="9" spans="1:7" x14ac:dyDescent="0.25">
      <c r="A9" s="2"/>
      <c r="B9" s="2"/>
      <c r="C9" s="33" t="str">
        <f>'[1]2019-2020'!B13</f>
        <v>Contributions - Individual Assistance</v>
      </c>
      <c r="D9" s="30">
        <v>0</v>
      </c>
      <c r="E9" s="32"/>
      <c r="F9" s="32"/>
      <c r="G9" s="73"/>
    </row>
    <row r="10" spans="1:7" x14ac:dyDescent="0.25">
      <c r="A10" s="2"/>
      <c r="B10" s="2"/>
      <c r="C10" s="33" t="str">
        <f>'[1]2019-2020'!B14</f>
        <v>Registrations</v>
      </c>
      <c r="D10" s="30">
        <v>0</v>
      </c>
      <c r="E10" s="32">
        <f>'Budget Page'!C15</f>
        <v>0</v>
      </c>
      <c r="F10" s="32">
        <f t="shared" si="0"/>
        <v>0</v>
      </c>
      <c r="G10" s="73"/>
    </row>
    <row r="11" spans="1:7" x14ac:dyDescent="0.25">
      <c r="A11" s="2"/>
      <c r="B11" s="2"/>
      <c r="C11" s="33" t="str">
        <f>'[1]2019-2020'!B15</f>
        <v>Meetings/Conferences</v>
      </c>
      <c r="D11" s="30">
        <v>500</v>
      </c>
      <c r="E11" s="32">
        <f>'Budget Page'!C16</f>
        <v>500</v>
      </c>
      <c r="F11" s="32">
        <f t="shared" si="0"/>
        <v>0</v>
      </c>
      <c r="G11" s="73"/>
    </row>
    <row r="12" spans="1:7" x14ac:dyDescent="0.25">
      <c r="A12" s="2"/>
      <c r="B12" s="2"/>
      <c r="C12" s="33" t="str">
        <f>'[1]2019-2020'!B16</f>
        <v>Memberships</v>
      </c>
      <c r="D12" s="30">
        <v>2500</v>
      </c>
      <c r="E12" s="32">
        <f>'Budget Page'!C17</f>
        <v>2500</v>
      </c>
      <c r="F12" s="32">
        <f t="shared" si="0"/>
        <v>0</v>
      </c>
      <c r="G12" s="73"/>
    </row>
    <row r="13" spans="1:7" x14ac:dyDescent="0.25">
      <c r="A13" s="2"/>
      <c r="B13" s="2"/>
      <c r="C13" s="33" t="str">
        <f>'[1]2019-2020'!B17</f>
        <v>Interest</v>
      </c>
      <c r="D13" s="30">
        <v>250</v>
      </c>
      <c r="E13" s="32">
        <f>'Budget Page'!C18</f>
        <v>250</v>
      </c>
      <c r="F13" s="32">
        <f t="shared" si="0"/>
        <v>0</v>
      </c>
      <c r="G13" s="73"/>
    </row>
    <row r="14" spans="1:7" x14ac:dyDescent="0.25">
      <c r="A14" s="2"/>
      <c r="B14" s="2"/>
      <c r="C14" s="33" t="str">
        <f>'[1]2019-2020'!B18</f>
        <v>Mega Conference</v>
      </c>
      <c r="D14" s="30">
        <v>15000</v>
      </c>
      <c r="E14" s="32">
        <f>'Budget Page'!C19</f>
        <v>15000</v>
      </c>
      <c r="F14" s="32">
        <f t="shared" si="0"/>
        <v>0</v>
      </c>
      <c r="G14" s="73"/>
    </row>
    <row r="15" spans="1:7" x14ac:dyDescent="0.25">
      <c r="A15" s="2"/>
      <c r="B15" s="2"/>
      <c r="C15" s="33" t="str">
        <f>'[1]2019-2020'!B19</f>
        <v>Rent</v>
      </c>
      <c r="D15" s="30">
        <v>0</v>
      </c>
      <c r="E15" s="32">
        <f>'Budget Page'!C20</f>
        <v>0</v>
      </c>
      <c r="F15" s="32">
        <f t="shared" si="0"/>
        <v>0</v>
      </c>
      <c r="G15" s="72"/>
    </row>
    <row r="16" spans="1:7" x14ac:dyDescent="0.25">
      <c r="A16" s="2"/>
      <c r="B16" s="2"/>
      <c r="C16" s="33" t="str">
        <f>'[1]2019-2020'!B20</f>
        <v>Other</v>
      </c>
      <c r="D16" s="30">
        <v>0</v>
      </c>
      <c r="E16" s="32">
        <f>'Budget Page'!C21</f>
        <v>0</v>
      </c>
      <c r="F16" s="32">
        <f t="shared" si="0"/>
        <v>0</v>
      </c>
      <c r="G16" s="73"/>
    </row>
    <row r="17" spans="1:7" x14ac:dyDescent="0.25">
      <c r="A17" s="2"/>
      <c r="B17" s="2"/>
      <c r="C17" s="33" t="str">
        <f>'[1]2019-2020'!B21</f>
        <v>Enabling Technology</v>
      </c>
      <c r="D17" s="30">
        <v>40000</v>
      </c>
      <c r="E17" s="32">
        <f>'Budget Page'!C22</f>
        <v>40000</v>
      </c>
      <c r="F17" s="32">
        <f t="shared" si="0"/>
        <v>0</v>
      </c>
      <c r="G17" s="73"/>
    </row>
    <row r="18" spans="1:7" x14ac:dyDescent="0.25">
      <c r="A18" s="2"/>
      <c r="B18" s="2"/>
      <c r="C18" s="33" t="str">
        <f>'[1]2019-2020'!B22</f>
        <v>Advocacy</v>
      </c>
      <c r="D18" s="30">
        <v>700000</v>
      </c>
      <c r="E18" s="32">
        <f>'Budget Page'!C23</f>
        <v>700000</v>
      </c>
      <c r="F18" s="32">
        <f t="shared" si="0"/>
        <v>0</v>
      </c>
      <c r="G18" s="72"/>
    </row>
    <row r="19" spans="1:7" x14ac:dyDescent="0.25">
      <c r="A19" s="2"/>
      <c r="B19" s="2"/>
      <c r="C19" s="33" t="str">
        <f>'Budget Page'!B24</f>
        <v>ECF</v>
      </c>
      <c r="D19" s="30">
        <v>2000</v>
      </c>
      <c r="E19" s="32">
        <f>'Budget Page'!C24</f>
        <v>2000</v>
      </c>
      <c r="F19" s="32">
        <f t="shared" si="0"/>
        <v>0</v>
      </c>
      <c r="G19" s="73"/>
    </row>
    <row r="20" spans="1:7" x14ac:dyDescent="0.25">
      <c r="A20" s="2"/>
      <c r="B20" s="2"/>
      <c r="C20" s="33" t="str">
        <f>'[1]2019-2020'!B24</f>
        <v>Secondary Transition</v>
      </c>
      <c r="D20" s="30">
        <v>176000</v>
      </c>
      <c r="E20" s="32">
        <f>'Budget Page'!C25</f>
        <v>0</v>
      </c>
      <c r="F20" s="32">
        <f t="shared" si="0"/>
        <v>-176000</v>
      </c>
      <c r="G20" s="72" t="s">
        <v>19</v>
      </c>
    </row>
    <row r="21" spans="1:7" x14ac:dyDescent="0.25">
      <c r="A21" s="2"/>
      <c r="B21" s="2"/>
      <c r="C21" s="33" t="str">
        <f>'[1]2019-2020'!B25</f>
        <v>Non Grant</v>
      </c>
      <c r="D21" s="30">
        <v>0</v>
      </c>
      <c r="E21" s="32">
        <f>'Budget Page'!C26</f>
        <v>0</v>
      </c>
      <c r="F21" s="32">
        <f t="shared" si="0"/>
        <v>0</v>
      </c>
      <c r="G21" s="73"/>
    </row>
    <row r="22" spans="1:7" x14ac:dyDescent="0.25">
      <c r="A22" s="2"/>
      <c r="B22" s="2"/>
      <c r="C22" s="33" t="str">
        <f>'[1]2019-2020'!B26</f>
        <v>Healing Trust</v>
      </c>
      <c r="D22" s="30">
        <v>30000</v>
      </c>
      <c r="E22" s="32">
        <f>'Budget Page'!C27</f>
        <v>40000</v>
      </c>
      <c r="F22" s="32">
        <f t="shared" si="0"/>
        <v>10000</v>
      </c>
      <c r="G22" s="72"/>
    </row>
    <row r="23" spans="1:7" x14ac:dyDescent="0.25">
      <c r="A23" s="2"/>
      <c r="B23" s="2"/>
      <c r="C23" s="33" t="str">
        <f>'[1]2019-2020'!B27</f>
        <v>AIMHiTN</v>
      </c>
      <c r="D23" s="30">
        <v>46800</v>
      </c>
      <c r="E23" s="32">
        <f>'Budget Page'!C28</f>
        <v>45000</v>
      </c>
      <c r="F23" s="32">
        <f t="shared" si="0"/>
        <v>-1800</v>
      </c>
      <c r="G23" s="72"/>
    </row>
    <row r="24" spans="1:7" x14ac:dyDescent="0.25">
      <c r="A24" s="2"/>
      <c r="B24" s="2"/>
      <c r="C24" s="33" t="str">
        <f>'[1]2019-2020'!B28</f>
        <v>People First</v>
      </c>
      <c r="D24" s="30">
        <v>75000</v>
      </c>
      <c r="E24" s="32">
        <f>'Budget Page'!C29</f>
        <v>25000</v>
      </c>
      <c r="F24" s="32">
        <f t="shared" si="0"/>
        <v>-50000</v>
      </c>
      <c r="G24" s="72" t="s">
        <v>20</v>
      </c>
    </row>
    <row r="25" spans="1:7" x14ac:dyDescent="0.25">
      <c r="A25" s="2"/>
      <c r="B25" s="2"/>
      <c r="C25" s="33" t="str">
        <f>'[1]2019-2020'!B29</f>
        <v>Partners</v>
      </c>
      <c r="D25" s="30">
        <v>64015</v>
      </c>
      <c r="E25" s="32">
        <f>'Budget Page'!C30</f>
        <v>64015</v>
      </c>
      <c r="F25" s="32">
        <f t="shared" si="0"/>
        <v>0</v>
      </c>
      <c r="G25" s="73"/>
    </row>
    <row r="26" spans="1:7" x14ac:dyDescent="0.25">
      <c r="A26" s="2"/>
      <c r="B26" s="2"/>
      <c r="C26" s="33" t="str">
        <f>'[1]2019-2020'!B30</f>
        <v>PASS</v>
      </c>
      <c r="D26" s="30">
        <v>161700</v>
      </c>
      <c r="E26" s="32">
        <f>'Budget Page'!C31</f>
        <v>161700</v>
      </c>
      <c r="F26" s="32">
        <f t="shared" si="0"/>
        <v>0</v>
      </c>
      <c r="G26" s="73"/>
    </row>
    <row r="27" spans="1:7" x14ac:dyDescent="0.25">
      <c r="A27" s="2"/>
      <c r="B27" s="2"/>
      <c r="C27" s="33" t="str">
        <f>'[1]2019-2020'!B31</f>
        <v>PTP</v>
      </c>
      <c r="D27" s="30">
        <v>254200</v>
      </c>
      <c r="E27" s="32">
        <f>'Budget Page'!C32</f>
        <v>254200</v>
      </c>
      <c r="F27" s="32">
        <f t="shared" si="0"/>
        <v>0</v>
      </c>
      <c r="G27" s="73"/>
    </row>
    <row r="28" spans="1:7" x14ac:dyDescent="0.25">
      <c r="A28" s="2"/>
      <c r="B28" s="2"/>
      <c r="C28" s="33" t="str">
        <f>'[1]2019-2020'!B32</f>
        <v>Supported Decision Making</v>
      </c>
      <c r="D28" s="30">
        <v>14000</v>
      </c>
      <c r="E28" s="32">
        <f>'Budget Page'!C33</f>
        <v>220221</v>
      </c>
      <c r="F28" s="32">
        <f t="shared" si="0"/>
        <v>206221</v>
      </c>
      <c r="G28" s="72" t="s">
        <v>21</v>
      </c>
    </row>
    <row r="29" spans="1:7" x14ac:dyDescent="0.25">
      <c r="A29" s="2"/>
      <c r="B29" s="2"/>
      <c r="C29" s="33" t="str">
        <f>'[1]2019-2020'!B33</f>
        <v>PreEmployment Transition Services</v>
      </c>
      <c r="D29" s="30">
        <v>40000</v>
      </c>
      <c r="E29" s="32">
        <f>'Budget Page'!C34</f>
        <v>40000</v>
      </c>
      <c r="F29" s="32">
        <f t="shared" si="0"/>
        <v>0</v>
      </c>
      <c r="G29" s="73" t="s">
        <v>22</v>
      </c>
    </row>
    <row r="30" spans="1:7" x14ac:dyDescent="0.25">
      <c r="A30" s="2"/>
      <c r="B30" s="2"/>
      <c r="C30" s="33" t="str">
        <f>'[1]2019-2020'!B34</f>
        <v>Family Engagement</v>
      </c>
      <c r="D30" s="30">
        <v>235337</v>
      </c>
      <c r="E30" s="32">
        <f>'Budget Page'!C35</f>
        <v>1331874.5</v>
      </c>
      <c r="F30" s="32">
        <f t="shared" si="0"/>
        <v>1096537.5</v>
      </c>
      <c r="G30" s="72" t="s">
        <v>23</v>
      </c>
    </row>
    <row r="31" spans="1:7" x14ac:dyDescent="0.25">
      <c r="A31" s="2"/>
      <c r="B31" s="2"/>
      <c r="C31" s="33" t="str">
        <f>'[1]2019-2020'!B35</f>
        <v>Development</v>
      </c>
      <c r="D31" s="30">
        <v>30000</v>
      </c>
      <c r="E31" s="32">
        <f>'Budget Page'!C36</f>
        <v>15000</v>
      </c>
      <c r="F31" s="32">
        <f t="shared" si="0"/>
        <v>-15000</v>
      </c>
      <c r="G31" s="72" t="s">
        <v>24</v>
      </c>
    </row>
    <row r="32" spans="1:7" x14ac:dyDescent="0.25">
      <c r="A32" s="2"/>
      <c r="B32" s="2"/>
      <c r="C32" s="33" t="str">
        <f>'[1]2019-2020'!B38</f>
        <v>Big Ideas Event</v>
      </c>
      <c r="D32" s="30">
        <v>14500</v>
      </c>
      <c r="E32" s="32">
        <f>'Budget Page'!C39</f>
        <v>14500</v>
      </c>
      <c r="F32" s="32">
        <f t="shared" si="0"/>
        <v>0</v>
      </c>
      <c r="G32" s="73"/>
    </row>
    <row r="33" spans="1:7" x14ac:dyDescent="0.25">
      <c r="A33" s="2"/>
      <c r="B33" s="2"/>
      <c r="C33" s="40" t="str">
        <f>'[1]2019-2020'!B39</f>
        <v>In Kind</v>
      </c>
      <c r="D33" s="30">
        <v>44370</v>
      </c>
      <c r="E33" s="32">
        <f>'Budget Page'!C40</f>
        <v>131149</v>
      </c>
      <c r="F33" s="32">
        <f t="shared" si="0"/>
        <v>86779</v>
      </c>
      <c r="G33" s="74" t="s">
        <v>25</v>
      </c>
    </row>
    <row r="34" spans="1:7" x14ac:dyDescent="0.25">
      <c r="A34" s="45" t="s">
        <v>9</v>
      </c>
      <c r="B34" s="75"/>
      <c r="C34" s="46"/>
      <c r="D34" s="76">
        <f>SUM(D6:D33)</f>
        <v>1989672</v>
      </c>
      <c r="E34" s="76">
        <f>SUM(E6:E33)</f>
        <v>3115409.5</v>
      </c>
      <c r="F34" s="77">
        <f>SUM(F6:F33)</f>
        <v>1125737.5</v>
      </c>
      <c r="G34" s="78"/>
    </row>
    <row r="35" spans="1:7" ht="9.75" customHeight="1" x14ac:dyDescent="0.25">
      <c r="A35" s="21"/>
      <c r="B35" s="21"/>
      <c r="C35" s="21"/>
      <c r="D35" s="79"/>
      <c r="E35" s="80"/>
      <c r="F35" s="80"/>
      <c r="G35" s="81"/>
    </row>
    <row r="36" spans="1:7" x14ac:dyDescent="0.25">
      <c r="A36" s="21" t="s">
        <v>10</v>
      </c>
      <c r="B36" s="21"/>
      <c r="C36" s="21"/>
      <c r="D36" s="79"/>
      <c r="E36" s="80"/>
      <c r="F36" s="80"/>
      <c r="G36" s="82"/>
    </row>
    <row r="37" spans="1:7" x14ac:dyDescent="0.25">
      <c r="A37" s="2"/>
      <c r="B37" s="2"/>
      <c r="C37" s="27" t="str">
        <f>'[1]2019-2020'!B43</f>
        <v>Salaries</v>
      </c>
      <c r="D37" s="30">
        <v>883533</v>
      </c>
      <c r="E37" s="83">
        <f>'Budget Page'!C44</f>
        <v>1374216.3169999998</v>
      </c>
      <c r="F37" s="83">
        <f t="shared" ref="F37:F62" si="1">E37-D37</f>
        <v>490683.31699999981</v>
      </c>
      <c r="G37" s="84" t="s">
        <v>26</v>
      </c>
    </row>
    <row r="38" spans="1:7" x14ac:dyDescent="0.25">
      <c r="A38" s="2"/>
      <c r="B38" s="2"/>
      <c r="C38" s="33" t="str">
        <f>'[1]2019-2020'!B44</f>
        <v xml:space="preserve">Benefits &amp; Taxes </v>
      </c>
      <c r="D38" s="30">
        <v>269521</v>
      </c>
      <c r="E38" s="83">
        <f>'Budget Page'!C45</f>
        <v>455679.00296999991</v>
      </c>
      <c r="F38" s="83">
        <f t="shared" si="1"/>
        <v>186158.00296999991</v>
      </c>
      <c r="G38" s="84" t="s">
        <v>26</v>
      </c>
    </row>
    <row r="39" spans="1:7" x14ac:dyDescent="0.25">
      <c r="A39" s="2"/>
      <c r="B39" s="2"/>
      <c r="C39" s="33" t="str">
        <f>'[1]2019-2020'!B45</f>
        <v>Professional Fees / Grant Awards</v>
      </c>
      <c r="D39" s="30">
        <v>161889</v>
      </c>
      <c r="E39" s="83">
        <f>'Budget Page'!C46</f>
        <v>298003.94</v>
      </c>
      <c r="F39" s="83">
        <f t="shared" si="1"/>
        <v>136114.94</v>
      </c>
      <c r="G39" s="72" t="s">
        <v>27</v>
      </c>
    </row>
    <row r="40" spans="1:7" x14ac:dyDescent="0.25">
      <c r="A40" s="2"/>
      <c r="B40" s="2"/>
      <c r="C40" s="33" t="str">
        <f>'[1]2019-2020'!B46</f>
        <v>Supplies</v>
      </c>
      <c r="D40" s="30">
        <v>30806</v>
      </c>
      <c r="E40" s="83">
        <f>'Budget Page'!C47</f>
        <v>46349.64</v>
      </c>
      <c r="F40" s="83">
        <f t="shared" si="1"/>
        <v>15543.64</v>
      </c>
      <c r="G40" s="72" t="s">
        <v>27</v>
      </c>
    </row>
    <row r="41" spans="1:7" x14ac:dyDescent="0.25">
      <c r="A41" s="2"/>
      <c r="B41" s="2"/>
      <c r="C41" s="33" t="str">
        <f>'[1]2019-2020'!B47</f>
        <v>Communication</v>
      </c>
      <c r="D41" s="30">
        <v>24586</v>
      </c>
      <c r="E41" s="83">
        <f>'Budget Page'!C48</f>
        <v>34881.455384615387</v>
      </c>
      <c r="F41" s="83">
        <f t="shared" si="1"/>
        <v>10295.455384615387</v>
      </c>
      <c r="G41" s="72" t="s">
        <v>27</v>
      </c>
    </row>
    <row r="42" spans="1:7" x14ac:dyDescent="0.25">
      <c r="A42" s="2"/>
      <c r="B42" s="2"/>
      <c r="C42" s="33" t="str">
        <f>'[1]2019-2020'!B48</f>
        <v>Postage &amp; Shipping</v>
      </c>
      <c r="D42" s="30">
        <v>6485</v>
      </c>
      <c r="E42" s="83">
        <f>'Budget Page'!C49</f>
        <v>6785</v>
      </c>
      <c r="F42" s="83">
        <f t="shared" si="1"/>
        <v>300</v>
      </c>
      <c r="G42" s="73"/>
    </row>
    <row r="43" spans="1:7" x14ac:dyDescent="0.25">
      <c r="A43" s="2"/>
      <c r="B43" s="2"/>
      <c r="C43" s="33" t="str">
        <f>'[1]2019-2020'!B49</f>
        <v>Occupancy</v>
      </c>
      <c r="D43" s="30">
        <v>15484</v>
      </c>
      <c r="E43" s="83">
        <f>'Budget Page'!C50</f>
        <v>29121.506890624994</v>
      </c>
      <c r="F43" s="83">
        <f t="shared" si="1"/>
        <v>13637.506890624994</v>
      </c>
      <c r="G43" s="72" t="s">
        <v>27</v>
      </c>
    </row>
    <row r="44" spans="1:7" x14ac:dyDescent="0.25">
      <c r="A44" s="2"/>
      <c r="B44" s="2"/>
      <c r="C44" s="33" t="str">
        <f>'[1]2019-2020'!B50</f>
        <v>Equipment Rental &amp; Maintenance</v>
      </c>
      <c r="D44" s="30">
        <v>9592</v>
      </c>
      <c r="E44" s="83">
        <f>'Budget Page'!C51</f>
        <v>10102.63756923077</v>
      </c>
      <c r="F44" s="83">
        <f t="shared" si="1"/>
        <v>510.63756923077017</v>
      </c>
      <c r="G44" s="73"/>
    </row>
    <row r="45" spans="1:7" x14ac:dyDescent="0.25">
      <c r="A45" s="2"/>
      <c r="B45" s="2"/>
      <c r="C45" s="33" t="str">
        <f>'[1]2019-2020'!B51</f>
        <v>Printing &amp; Publications</v>
      </c>
      <c r="D45" s="30">
        <v>14566</v>
      </c>
      <c r="E45" s="83">
        <f>'Budget Page'!C52</f>
        <v>14996.4</v>
      </c>
      <c r="F45" s="83">
        <f t="shared" si="1"/>
        <v>430.39999999999964</v>
      </c>
      <c r="G45" s="73"/>
    </row>
    <row r="46" spans="1:7" x14ac:dyDescent="0.25">
      <c r="A46" s="2"/>
      <c r="B46" s="2"/>
      <c r="C46" s="33" t="str">
        <f>'[1]2019-2020'!B52</f>
        <v>Travel / Conferences &amp; Meetings</v>
      </c>
      <c r="D46" s="30">
        <v>153296</v>
      </c>
      <c r="E46" s="83">
        <f>'Budget Page'!C53</f>
        <v>286684.40000000002</v>
      </c>
      <c r="F46" s="83">
        <f t="shared" si="1"/>
        <v>133388.40000000002</v>
      </c>
      <c r="G46" s="72" t="s">
        <v>27</v>
      </c>
    </row>
    <row r="47" spans="1:7" x14ac:dyDescent="0.25">
      <c r="A47" s="2"/>
      <c r="B47" s="2"/>
      <c r="C47" s="33" t="str">
        <f>'[1]2019-2020'!B53</f>
        <v>Interest</v>
      </c>
      <c r="D47" s="30">
        <v>0</v>
      </c>
      <c r="E47" s="83">
        <f>'Budget Page'!C54</f>
        <v>0</v>
      </c>
      <c r="F47" s="83">
        <f t="shared" si="1"/>
        <v>0</v>
      </c>
      <c r="G47" s="73"/>
    </row>
    <row r="48" spans="1:7" x14ac:dyDescent="0.25">
      <c r="A48" s="2"/>
      <c r="B48" s="2"/>
      <c r="C48" s="33" t="str">
        <f>'[1]2019-2020'!B54</f>
        <v>Insurance</v>
      </c>
      <c r="D48" s="30">
        <v>0</v>
      </c>
      <c r="E48" s="83">
        <f>'Budget Page'!C55</f>
        <v>0</v>
      </c>
      <c r="F48" s="83">
        <f t="shared" si="1"/>
        <v>0</v>
      </c>
      <c r="G48" s="73"/>
    </row>
    <row r="49" spans="1:7" x14ac:dyDescent="0.25">
      <c r="A49" s="2"/>
      <c r="B49" s="2"/>
      <c r="C49" s="33" t="str">
        <f>'[1]2019-2020'!B55</f>
        <v>Specific Assistance to Individuals</v>
      </c>
      <c r="D49" s="30">
        <v>42500</v>
      </c>
      <c r="E49" s="83">
        <f>'Budget Page'!C56</f>
        <v>42500</v>
      </c>
      <c r="F49" s="83">
        <f t="shared" si="1"/>
        <v>0</v>
      </c>
      <c r="G49" s="84"/>
    </row>
    <row r="50" spans="1:7" x14ac:dyDescent="0.25">
      <c r="A50" s="2"/>
      <c r="B50" s="2"/>
      <c r="C50" s="33" t="str">
        <f>'[1]2019-2020'!B56</f>
        <v>Depreciation</v>
      </c>
      <c r="D50" s="30">
        <v>0</v>
      </c>
      <c r="E50" s="83">
        <f>'Budget Page'!C57</f>
        <v>0</v>
      </c>
      <c r="F50" s="83">
        <f t="shared" si="1"/>
        <v>0</v>
      </c>
      <c r="G50" s="73"/>
    </row>
    <row r="51" spans="1:7" x14ac:dyDescent="0.25">
      <c r="A51" s="2"/>
      <c r="B51" s="2"/>
      <c r="C51" s="33" t="str">
        <f>'[1]2019-2020'!B57</f>
        <v>Other Non-Personnel</v>
      </c>
      <c r="D51" s="30">
        <v>13396</v>
      </c>
      <c r="E51" s="83">
        <f>'Budget Page'!C58</f>
        <v>14396</v>
      </c>
      <c r="F51" s="83">
        <f t="shared" si="1"/>
        <v>1000</v>
      </c>
      <c r="G51" s="73"/>
    </row>
    <row r="52" spans="1:7" x14ac:dyDescent="0.25">
      <c r="A52" s="2"/>
      <c r="B52" s="2"/>
      <c r="C52" s="33" t="str">
        <f>'[1]2019-2020'!B58</f>
        <v>Capital Purchase</v>
      </c>
      <c r="D52" s="30">
        <v>0</v>
      </c>
      <c r="E52" s="83">
        <f>'Budget Page'!C59</f>
        <v>0</v>
      </c>
      <c r="F52" s="83">
        <f t="shared" si="1"/>
        <v>0</v>
      </c>
      <c r="G52" s="73"/>
    </row>
    <row r="53" spans="1:7" ht="26.4" x14ac:dyDescent="0.25">
      <c r="A53" s="2"/>
      <c r="B53" s="2"/>
      <c r="C53" s="33" t="str">
        <f>'[1]2019-2020'!B59</f>
        <v xml:space="preserve">Indirect Cost </v>
      </c>
      <c r="D53" s="30">
        <v>302784</v>
      </c>
      <c r="E53" s="83">
        <f>'Budget Page'!C60</f>
        <v>384520.14148629806</v>
      </c>
      <c r="F53" s="83">
        <f t="shared" si="1"/>
        <v>81736.14148629806</v>
      </c>
      <c r="G53" s="84" t="s">
        <v>28</v>
      </c>
    </row>
    <row r="54" spans="1:7" x14ac:dyDescent="0.25">
      <c r="A54" s="2"/>
      <c r="B54" s="2"/>
      <c r="C54" s="33" t="str">
        <f>'[1]2019-2020'!B60</f>
        <v>In-Kind Expense</v>
      </c>
      <c r="D54" s="30">
        <v>44370</v>
      </c>
      <c r="E54" s="83">
        <f>'Budget Page'!C61</f>
        <v>115837</v>
      </c>
      <c r="F54" s="83">
        <f t="shared" si="1"/>
        <v>71467</v>
      </c>
      <c r="G54" s="73"/>
    </row>
    <row r="55" spans="1:7" x14ac:dyDescent="0.25">
      <c r="A55" s="2"/>
      <c r="B55" s="2"/>
      <c r="C55" s="33" t="str">
        <f>'[1]2019-2020'!B61</f>
        <v>Miscellaneous</v>
      </c>
      <c r="D55" s="30">
        <v>0</v>
      </c>
      <c r="E55" s="83">
        <f>'Budget Page'!C62</f>
        <v>0</v>
      </c>
      <c r="F55" s="83">
        <f t="shared" si="1"/>
        <v>0</v>
      </c>
      <c r="G55" s="73"/>
    </row>
    <row r="56" spans="1:7" x14ac:dyDescent="0.25">
      <c r="A56" s="2"/>
      <c r="B56" s="2"/>
      <c r="C56" s="33" t="str">
        <f>'[1]2019-2020'!B62</f>
        <v>Lobbying Expenses</v>
      </c>
      <c r="D56" s="30">
        <v>2000</v>
      </c>
      <c r="E56" s="83">
        <f>'Budget Page'!C63</f>
        <v>2000</v>
      </c>
      <c r="F56" s="83">
        <f t="shared" si="1"/>
        <v>0</v>
      </c>
      <c r="G56" s="73"/>
    </row>
    <row r="57" spans="1:7" x14ac:dyDescent="0.25">
      <c r="A57" s="2"/>
      <c r="B57" s="2"/>
      <c r="C57" s="33" t="str">
        <f>'[1]2019-2020'!B63</f>
        <v>Edith Wright Fund</v>
      </c>
      <c r="D57" s="30">
        <v>0</v>
      </c>
      <c r="E57" s="83">
        <f>'Budget Page'!C64</f>
        <v>0</v>
      </c>
      <c r="F57" s="83">
        <f t="shared" si="1"/>
        <v>0</v>
      </c>
      <c r="G57" s="73"/>
    </row>
    <row r="58" spans="1:7" x14ac:dyDescent="0.25">
      <c r="A58" s="2"/>
      <c r="B58" s="2"/>
      <c r="C58" s="33" t="str">
        <f>'[1]2019-2020'!B64</f>
        <v>Roger Blue Fund</v>
      </c>
      <c r="D58" s="30">
        <v>0</v>
      </c>
      <c r="E58" s="83">
        <f>'Budget Page'!C65</f>
        <v>0</v>
      </c>
      <c r="F58" s="83">
        <f t="shared" si="1"/>
        <v>0</v>
      </c>
      <c r="G58" s="73"/>
    </row>
    <row r="59" spans="1:7" x14ac:dyDescent="0.25">
      <c r="A59" s="2"/>
      <c r="B59" s="2"/>
      <c r="C59" s="33"/>
      <c r="D59" s="30">
        <v>0</v>
      </c>
      <c r="E59" s="83">
        <f>'Budget Page'!C66</f>
        <v>0</v>
      </c>
      <c r="F59" s="83">
        <f t="shared" si="1"/>
        <v>0</v>
      </c>
      <c r="G59" s="73"/>
    </row>
    <row r="60" spans="1:7" x14ac:dyDescent="0.25">
      <c r="A60" s="2"/>
      <c r="B60" s="2"/>
      <c r="C60" s="33"/>
      <c r="D60" s="30">
        <v>0</v>
      </c>
      <c r="E60" s="83">
        <f>'Budget Page'!C67</f>
        <v>0</v>
      </c>
      <c r="F60" s="83">
        <f t="shared" si="1"/>
        <v>0</v>
      </c>
      <c r="G60" s="73"/>
    </row>
    <row r="61" spans="1:7" x14ac:dyDescent="0.25">
      <c r="A61" s="2"/>
      <c r="B61" s="2"/>
      <c r="C61" s="33"/>
      <c r="D61" s="30">
        <v>0</v>
      </c>
      <c r="E61" s="83">
        <f>'Budget Page'!C68</f>
        <v>0</v>
      </c>
      <c r="F61" s="83">
        <f t="shared" si="1"/>
        <v>0</v>
      </c>
      <c r="G61" s="73"/>
    </row>
    <row r="62" spans="1:7" x14ac:dyDescent="0.25">
      <c r="A62" s="2"/>
      <c r="B62" s="2"/>
      <c r="C62" s="40"/>
      <c r="D62" s="30">
        <v>0</v>
      </c>
      <c r="E62" s="83">
        <f>'Budget Page'!C69</f>
        <v>0</v>
      </c>
      <c r="F62" s="83">
        <f t="shared" si="1"/>
        <v>0</v>
      </c>
      <c r="G62" s="85"/>
    </row>
    <row r="63" spans="1:7" x14ac:dyDescent="0.25">
      <c r="A63" s="60" t="s">
        <v>11</v>
      </c>
      <c r="B63" s="86"/>
      <c r="C63" s="61"/>
      <c r="D63" s="76">
        <f>SUM(D37:D62)</f>
        <v>1974808</v>
      </c>
      <c r="E63" s="76">
        <f>SUM(E37:E62)</f>
        <v>3116073.4413007693</v>
      </c>
      <c r="F63" s="76">
        <f>SUM(F37:F62)</f>
        <v>1141265.4413007689</v>
      </c>
      <c r="G63" s="78"/>
    </row>
    <row r="64" spans="1:7" x14ac:dyDescent="0.25">
      <c r="A64" s="2"/>
      <c r="B64" s="2"/>
      <c r="C64" s="2"/>
      <c r="D64" s="80"/>
      <c r="E64" s="80"/>
      <c r="F64" s="80"/>
      <c r="G64" s="78"/>
    </row>
    <row r="65" spans="1:19" x14ac:dyDescent="0.25">
      <c r="A65" s="60" t="s">
        <v>12</v>
      </c>
      <c r="B65" s="86"/>
      <c r="C65" s="61"/>
      <c r="D65" s="76">
        <f>D34-D63</f>
        <v>14864</v>
      </c>
      <c r="E65" s="87">
        <f>E34-E63</f>
        <v>-663.94130076933652</v>
      </c>
      <c r="F65" s="76">
        <f>D65-E65</f>
        <v>15527.941300769337</v>
      </c>
      <c r="G65" s="78"/>
    </row>
    <row r="66" spans="1:19" x14ac:dyDescent="0.25">
      <c r="A66" s="2"/>
      <c r="B66" s="2"/>
      <c r="C66" s="2"/>
      <c r="D66" s="2"/>
      <c r="E66" s="64"/>
      <c r="F66" s="65"/>
    </row>
    <row r="67" spans="1:19" ht="64.2" customHeight="1" x14ac:dyDescent="0.25">
      <c r="C67" s="96" t="s">
        <v>29</v>
      </c>
      <c r="D67" s="96"/>
      <c r="E67" s="96"/>
      <c r="F67" s="96"/>
      <c r="G67" s="96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9" ht="15" customHeight="1" x14ac:dyDescent="0.25"/>
    <row r="71" spans="1:19" x14ac:dyDescent="0.25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3" spans="1:19" x14ac:dyDescent="0.25">
      <c r="D73" s="2"/>
    </row>
    <row r="74" spans="1:19" x14ac:dyDescent="0.25">
      <c r="D74" s="2"/>
    </row>
    <row r="75" spans="1:19" x14ac:dyDescent="0.25">
      <c r="D75" s="2"/>
    </row>
    <row r="77" spans="1:19" x14ac:dyDescent="0.25">
      <c r="D77" s="2"/>
    </row>
    <row r="78" spans="1:19" x14ac:dyDescent="0.25">
      <c r="D78" s="2"/>
    </row>
    <row r="79" spans="1:19" x14ac:dyDescent="0.25">
      <c r="D79" s="2"/>
    </row>
  </sheetData>
  <mergeCells count="6">
    <mergeCell ref="C71:S71"/>
    <mergeCell ref="A1:G1"/>
    <mergeCell ref="A2:G2"/>
    <mergeCell ref="A3:G3"/>
    <mergeCell ref="D4:E4"/>
    <mergeCell ref="C67:G67"/>
  </mergeCells>
  <printOptions horizontalCentered="1"/>
  <pageMargins left="0.26" right="0.18" top="0.3" bottom="0.24" header="0.17" footer="0.17"/>
  <pageSetup scale="7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Page</vt:lpstr>
      <vt:lpstr>Budget ChangeLY</vt:lpstr>
      <vt:lpstr>'Budget ChangeLY'!Print_Area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Ramsey</dc:creator>
  <cp:lastModifiedBy>Loria Hubbard</cp:lastModifiedBy>
  <dcterms:created xsi:type="dcterms:W3CDTF">2020-05-19T17:07:57Z</dcterms:created>
  <dcterms:modified xsi:type="dcterms:W3CDTF">2020-05-19T17:12:40Z</dcterms:modified>
</cp:coreProperties>
</file>