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mBrown\OneDrive - Pastoral Counseling &amp; Consultation\Documents\Budget\2022\"/>
    </mc:Choice>
  </mc:AlternateContent>
  <xr:revisionPtr revIDLastSave="0" documentId="8_{4D0EB50F-7423-4018-B22C-11A6380C1614}" xr6:coauthVersionLast="47" xr6:coauthVersionMax="47" xr10:uidLastSave="{00000000-0000-0000-0000-000000000000}"/>
  <bookViews>
    <workbookView xWindow="-120" yWindow="-120" windowWidth="20730" windowHeight="11160" xr2:uid="{9FED4398-A644-413C-B10B-B86516969B4E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4" i="1" l="1"/>
  <c r="M13" i="1"/>
  <c r="L13" i="1"/>
  <c r="K13" i="1"/>
  <c r="J13" i="1"/>
  <c r="I13" i="1"/>
  <c r="H13" i="1"/>
  <c r="G13" i="1"/>
  <c r="F13" i="1"/>
  <c r="E13" i="1"/>
  <c r="D13" i="1"/>
  <c r="C13" i="1"/>
  <c r="B13" i="1"/>
  <c r="N13" i="1" s="1"/>
  <c r="M12" i="1"/>
  <c r="M14" i="1" s="1"/>
  <c r="L12" i="1"/>
  <c r="K12" i="1"/>
  <c r="K14" i="1" s="1"/>
  <c r="J12" i="1"/>
  <c r="I12" i="1"/>
  <c r="H12" i="1"/>
  <c r="G12" i="1"/>
  <c r="F12" i="1"/>
  <c r="E12" i="1"/>
  <c r="E14" i="1" s="1"/>
  <c r="D12" i="1"/>
  <c r="C12" i="1"/>
  <c r="C14" i="1" s="1"/>
  <c r="B12" i="1"/>
  <c r="N12" i="1" s="1"/>
  <c r="M11" i="1"/>
  <c r="L11" i="1"/>
  <c r="L14" i="1" s="1"/>
  <c r="L15" i="1" s="1"/>
  <c r="K11" i="1"/>
  <c r="J11" i="1"/>
  <c r="J14" i="1" s="1"/>
  <c r="I11" i="1"/>
  <c r="H11" i="1"/>
  <c r="H14" i="1" s="1"/>
  <c r="G11" i="1"/>
  <c r="G14" i="1" s="1"/>
  <c r="F11" i="1"/>
  <c r="F14" i="1" s="1"/>
  <c r="E11" i="1"/>
  <c r="D11" i="1"/>
  <c r="D14" i="1" s="1"/>
  <c r="D15" i="1" s="1"/>
  <c r="C11" i="1"/>
  <c r="B11" i="1"/>
  <c r="B14" i="1" s="1"/>
  <c r="N10" i="1"/>
  <c r="M9" i="1"/>
  <c r="M15" i="1" s="1"/>
  <c r="L9" i="1"/>
  <c r="K9" i="1"/>
  <c r="J9" i="1"/>
  <c r="I9" i="1"/>
  <c r="I15" i="1" s="1"/>
  <c r="H9" i="1"/>
  <c r="G9" i="1"/>
  <c r="F9" i="1"/>
  <c r="N9" i="1" s="1"/>
  <c r="E9" i="1"/>
  <c r="E15" i="1" s="1"/>
  <c r="D9" i="1"/>
  <c r="C9" i="1"/>
  <c r="B9" i="1"/>
  <c r="M8" i="1"/>
  <c r="L8" i="1"/>
  <c r="K8" i="1"/>
  <c r="J8" i="1"/>
  <c r="I8" i="1"/>
  <c r="H8" i="1"/>
  <c r="G8" i="1"/>
  <c r="F8" i="1"/>
  <c r="E8" i="1"/>
  <c r="D8" i="1"/>
  <c r="C8" i="1"/>
  <c r="B8" i="1"/>
  <c r="N8" i="1" s="1"/>
  <c r="M7" i="1"/>
  <c r="L7" i="1"/>
  <c r="K7" i="1"/>
  <c r="J7" i="1"/>
  <c r="I7" i="1"/>
  <c r="H7" i="1"/>
  <c r="G7" i="1"/>
  <c r="F7" i="1"/>
  <c r="E7" i="1"/>
  <c r="D7" i="1"/>
  <c r="C7" i="1"/>
  <c r="B7" i="1"/>
  <c r="N7" i="1" s="1"/>
  <c r="M6" i="1"/>
  <c r="L6" i="1"/>
  <c r="K6" i="1"/>
  <c r="J6" i="1"/>
  <c r="I6" i="1"/>
  <c r="H6" i="1"/>
  <c r="G6" i="1"/>
  <c r="F6" i="1"/>
  <c r="E6" i="1"/>
  <c r="D6" i="1"/>
  <c r="C6" i="1"/>
  <c r="B6" i="1"/>
  <c r="N6" i="1" s="1"/>
  <c r="H15" i="1" l="1"/>
  <c r="G15" i="1"/>
  <c r="J15" i="1"/>
  <c r="N14" i="1"/>
  <c r="B15" i="1"/>
  <c r="C15" i="1"/>
  <c r="K15" i="1"/>
  <c r="F15" i="1"/>
  <c r="N11" i="1"/>
  <c r="N15" i="1" l="1"/>
</calcChain>
</file>

<file path=xl/sharedStrings.xml><?xml version="1.0" encoding="utf-8"?>
<sst xmlns="http://schemas.openxmlformats.org/spreadsheetml/2006/main" count="26" uniqueCount="26">
  <si>
    <t>INSIGHT COUNSELING CENTERS</t>
  </si>
  <si>
    <t>2022 Budget Summary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</si>
  <si>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</si>
  <si>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</si>
  <si>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</si>
  <si>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</si>
  <si>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</si>
  <si>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</si>
  <si>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</si>
  <si>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</si>
  <si>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</si>
  <si>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</si>
  <si>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</si>
  <si>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</si>
  <si>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</si>
  <si>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Revenue</t>
  </si>
  <si>
    <t xml:space="preserve">   Total 40000 Contributions</t>
  </si>
  <si>
    <t xml:space="preserve">   46000 Income from Fees</t>
  </si>
  <si>
    <t xml:space="preserve">   Miscellaneous Income</t>
  </si>
  <si>
    <t>Total Revenue</t>
  </si>
  <si>
    <t>Expenses</t>
  </si>
  <si>
    <t xml:space="preserve">   Total 60000 Program Payroll</t>
  </si>
  <si>
    <t xml:space="preserve">   Total 60200 Admin Payroll</t>
  </si>
  <si>
    <t xml:space="preserve">   Other Expenditures</t>
  </si>
  <si>
    <t>Total Expenditures</t>
  </si>
  <si>
    <t>Net 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</si>
</sst>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4" fillId="0" borderId="0" xfId="0" applyFont="1"/>
    <xf numFmtId="0" fontId="2" fillId="0" borderId="4" xfId="0" applyFont="1" applyBorder="1" applyAlignment="1">
      <alignment horizontal="left" wrapText="1"/>
    </xf>
    <xf numFmtId="43" fontId="2" fillId="0" borderId="4" xfId="0" applyNumberFormat="1" applyFont="1" applyBorder="1" applyAlignment="1">
      <alignment wrapText="1"/>
    </xf>
    <xf numFmtId="43" fontId="2" fillId="0" borderId="0" xfId="0" applyNumberFormat="1" applyFont="1" applyAlignment="1">
      <alignment wrapText="1"/>
    </xf>
    <xf numFmtId="43" fontId="2" fillId="0" borderId="5" xfId="0" applyNumberFormat="1" applyFont="1" applyBorder="1" applyAlignment="1">
      <alignment wrapText="1"/>
    </xf>
    <xf numFmtId="43" fontId="2" fillId="0" borderId="4" xfId="0" applyNumberFormat="1" applyFont="1" applyBorder="1" applyAlignment="1">
      <alignment horizontal="right" wrapText="1"/>
    </xf>
    <xf numFmtId="43" fontId="2" fillId="0" borderId="0" xfId="0" applyNumberFormat="1" applyFont="1" applyAlignment="1">
      <alignment horizontal="right" wrapText="1"/>
    </xf>
    <xf numFmtId="43" fontId="2" fillId="0" borderId="5" xfId="0" applyNumberFormat="1" applyFont="1" applyBorder="1" applyAlignment="1">
      <alignment horizontal="right" wrapText="1"/>
    </xf>
    <xf numFmtId="43" fontId="0" fillId="0" borderId="0" xfId="0" applyNumberFormat="1"/>
    <xf numFmtId="0" fontId="3" fillId="2" borderId="1" xfId="0" applyFont="1" applyFill="1" applyBorder="1" applyAlignment="1">
      <alignment horizontal="left" wrapText="1"/>
    </xf>
    <xf numFmtId="43" fontId="3" fillId="2" borderId="1" xfId="0" applyNumberFormat="1" applyFont="1" applyFill="1" applyBorder="1" applyAlignment="1">
      <alignment horizontal="right" wrapText="1"/>
    </xf>
    <xf numFmtId="43" fontId="3" fillId="2" borderId="2" xfId="0" applyNumberFormat="1" applyFont="1" applyFill="1" applyBorder="1" applyAlignment="1">
      <alignment horizontal="right" wrapText="1"/>
    </xf>
    <xf numFmtId="43" fontId="3" fillId="2" borderId="3" xfId="0" applyNumberFormat="1" applyFont="1" applyFill="1" applyBorder="1" applyAlignment="1">
      <alignment horizontal="right" wrapText="1"/>
    </xf>
    <xf numFmtId="0" fontId="3" fillId="3" borderId="1" xfId="0" applyFont="1" applyFill="1" applyBorder="1" applyAlignment="1">
      <alignment horizontal="left" wrapText="1"/>
    </xf>
    <xf numFmtId="43" fontId="3" fillId="3" borderId="1" xfId="0" applyNumberFormat="1" applyFont="1" applyFill="1" applyBorder="1" applyAlignment="1">
      <alignment horizontal="right" wrapText="1"/>
    </xf>
    <xf numFmtId="43" fontId="3" fillId="3" borderId="2" xfId="0" applyNumberFormat="1" applyFont="1" applyFill="1" applyBorder="1" applyAlignment="1">
      <alignment horizontal="right" wrapText="1"/>
    </xf>
    <xf numFmtId="43" fontId="3" fillId="3" borderId="3" xfId="0" applyNumberFormat="1" applyFont="1" applyFill="1" applyBorder="1" applyAlignment="1">
      <alignment horizontal="right" wrapText="1"/>
    </xf>
    <xf numFmtId="0" fontId="3" fillId="4" borderId="6" xfId="0" applyFont="1" applyFill="1" applyBorder="1" applyAlignment="1">
      <alignment horizontal="left" wrapText="1"/>
    </xf>
    <xf numFmtId="43" fontId="3" fillId="4" borderId="6" xfId="0" applyNumberFormat="1" applyFont="1" applyFill="1" applyBorder="1" applyAlignment="1">
      <alignment horizontal="right" wrapText="1"/>
    </xf>
    <xf numFmtId="43" fontId="3" fillId="4" borderId="7" xfId="0" applyNumberFormat="1" applyFont="1" applyFill="1" applyBorder="1" applyAlignment="1">
      <alignment horizontal="right" wrapText="1"/>
    </xf>
    <xf numFmtId="43" fontId="3" fillId="4" borderId="8" xfId="0" applyNumberFormat="1" applyFont="1" applyFill="1" applyBorder="1" applyAlignment="1">
      <alignment horizontal="right" wrapText="1"/>
    </xf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2%20Approved%20Budget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keting 2022"/>
      <sheetName val="Contributions 2022"/>
      <sheetName val="Program Inc &amp; Exp"/>
      <sheetName val="Admin Personnel Exp"/>
      <sheetName val="2022 Budget Summary"/>
      <sheetName val="Rolled up Summary"/>
    </sheetNames>
    <sheetDataSet>
      <sheetData sheetId="0"/>
      <sheetData sheetId="1"/>
      <sheetData sheetId="2"/>
      <sheetData sheetId="3"/>
      <sheetData sheetId="4">
        <row r="19">
          <cell r="B19">
            <v>11823</v>
          </cell>
          <cell r="C19">
            <v>4627</v>
          </cell>
          <cell r="D19">
            <v>1935</v>
          </cell>
          <cell r="E19">
            <v>13258</v>
          </cell>
          <cell r="F19">
            <v>29196</v>
          </cell>
          <cell r="G19">
            <v>55358</v>
          </cell>
          <cell r="H19">
            <v>56733</v>
          </cell>
          <cell r="I19">
            <v>15962</v>
          </cell>
          <cell r="J19">
            <v>36326</v>
          </cell>
          <cell r="K19">
            <v>2155</v>
          </cell>
          <cell r="L19">
            <v>23552</v>
          </cell>
          <cell r="M19">
            <v>27589</v>
          </cell>
        </row>
        <row r="20">
          <cell r="B20">
            <v>39944.5</v>
          </cell>
          <cell r="C20">
            <v>41857</v>
          </cell>
          <cell r="D20">
            <v>44088.25</v>
          </cell>
          <cell r="E20">
            <v>43450.75</v>
          </cell>
          <cell r="F20">
            <v>42175.75</v>
          </cell>
          <cell r="G20">
            <v>42048.25</v>
          </cell>
          <cell r="H20">
            <v>43004.5</v>
          </cell>
          <cell r="I20">
            <v>45044.5</v>
          </cell>
          <cell r="J20">
            <v>46319.5</v>
          </cell>
          <cell r="K20">
            <v>47594.5</v>
          </cell>
          <cell r="L20">
            <v>46957</v>
          </cell>
          <cell r="M20">
            <v>45682</v>
          </cell>
        </row>
        <row r="21">
          <cell r="B21">
            <v>0</v>
          </cell>
          <cell r="C21">
            <v>4500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4500</v>
          </cell>
          <cell r="K21">
            <v>0</v>
          </cell>
          <cell r="L21">
            <v>0</v>
          </cell>
          <cell r="M21">
            <v>0</v>
          </cell>
        </row>
        <row r="22">
          <cell r="B22">
            <v>5750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5750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B23">
            <v>1200</v>
          </cell>
          <cell r="C23">
            <v>1200</v>
          </cell>
          <cell r="D23">
            <v>1200</v>
          </cell>
          <cell r="E23">
            <v>1200</v>
          </cell>
          <cell r="F23">
            <v>1200</v>
          </cell>
          <cell r="G23">
            <v>1200</v>
          </cell>
          <cell r="H23">
            <v>1200</v>
          </cell>
          <cell r="I23">
            <v>1200</v>
          </cell>
          <cell r="J23">
            <v>1200</v>
          </cell>
          <cell r="K23">
            <v>1200</v>
          </cell>
          <cell r="L23">
            <v>1200</v>
          </cell>
          <cell r="M23">
            <v>1200</v>
          </cell>
        </row>
        <row r="24">
          <cell r="B24">
            <v>1219.2570000000001</v>
          </cell>
          <cell r="C24">
            <v>1236.4820000000002</v>
          </cell>
          <cell r="D24">
            <v>1177.4945</v>
          </cell>
          <cell r="E24">
            <v>1160.9195000000002</v>
          </cell>
          <cell r="F24">
            <v>1127.7695000000001</v>
          </cell>
          <cell r="G24">
            <v>1124.4545000000001</v>
          </cell>
          <cell r="H24">
            <v>1298.817</v>
          </cell>
          <cell r="I24">
            <v>1202.3570000000002</v>
          </cell>
          <cell r="J24">
            <v>1352.5070000000001</v>
          </cell>
          <cell r="K24">
            <v>1268.6570000000002</v>
          </cell>
          <cell r="L24">
            <v>1252.0820000000001</v>
          </cell>
          <cell r="M24">
            <v>1218.932</v>
          </cell>
        </row>
        <row r="28">
          <cell r="B28">
            <v>59951.756999999998</v>
          </cell>
          <cell r="C28">
            <v>53435.482000000004</v>
          </cell>
          <cell r="D28">
            <v>48415.744500000001</v>
          </cell>
          <cell r="E28">
            <v>59084.669500000004</v>
          </cell>
          <cell r="F28">
            <v>73714.519499999995</v>
          </cell>
          <cell r="G28">
            <v>99745.704499999993</v>
          </cell>
          <cell r="H28">
            <v>108001.31700000001</v>
          </cell>
          <cell r="I28">
            <v>63423.857000000004</v>
          </cell>
          <cell r="J28">
            <v>89713.006999999998</v>
          </cell>
          <cell r="K28">
            <v>52233.156999999999</v>
          </cell>
          <cell r="L28">
            <v>72976.081999999995</v>
          </cell>
          <cell r="M28">
            <v>75704.932000000001</v>
          </cell>
        </row>
        <row r="40">
          <cell r="B40">
            <v>33317.07067375</v>
          </cell>
          <cell r="C40">
            <v>33947.07067375</v>
          </cell>
          <cell r="D40">
            <v>34577.07067375</v>
          </cell>
          <cell r="E40">
            <v>34997.07067375</v>
          </cell>
          <cell r="F40">
            <v>35417.07067375</v>
          </cell>
          <cell r="G40">
            <v>34505.07067375</v>
          </cell>
          <cell r="H40">
            <v>34715.07067375</v>
          </cell>
          <cell r="I40">
            <v>35837.07067375</v>
          </cell>
          <cell r="J40">
            <v>35837.07067375</v>
          </cell>
          <cell r="K40">
            <v>35837.07067375</v>
          </cell>
          <cell r="L40">
            <v>35837.07067375</v>
          </cell>
          <cell r="M40">
            <v>35837.07067375</v>
          </cell>
        </row>
        <row r="48">
          <cell r="B48">
            <v>18222.385018749999</v>
          </cell>
          <cell r="C48">
            <v>18222.385018749999</v>
          </cell>
          <cell r="D48">
            <v>18222.385018749999</v>
          </cell>
          <cell r="E48">
            <v>18222.385018749999</v>
          </cell>
          <cell r="F48">
            <v>18222.385018749999</v>
          </cell>
          <cell r="G48">
            <v>18222.385018749999</v>
          </cell>
          <cell r="H48">
            <v>18222.385018749999</v>
          </cell>
          <cell r="I48">
            <v>18222.385018749999</v>
          </cell>
          <cell r="J48">
            <v>18223.385018749999</v>
          </cell>
          <cell r="K48">
            <v>18224.385018749999</v>
          </cell>
          <cell r="L48">
            <v>18225.385018749999</v>
          </cell>
          <cell r="M48">
            <v>18226.385018749999</v>
          </cell>
        </row>
        <row r="99">
          <cell r="B99">
            <v>66320.031109166652</v>
          </cell>
          <cell r="C99">
            <v>66852.199859166663</v>
          </cell>
          <cell r="D99">
            <v>66821.396734166658</v>
          </cell>
          <cell r="E99">
            <v>67727.340484166663</v>
          </cell>
          <cell r="F99">
            <v>74930.227984166675</v>
          </cell>
          <cell r="G99">
            <v>71243.416734166676</v>
          </cell>
          <cell r="H99">
            <v>68153.501109166667</v>
          </cell>
          <cell r="I99">
            <v>69497.481109166663</v>
          </cell>
          <cell r="J99">
            <v>73418.593609166681</v>
          </cell>
          <cell r="K99">
            <v>70047.706109166669</v>
          </cell>
          <cell r="L99">
            <v>69267.649859166675</v>
          </cell>
          <cell r="M99">
            <v>68220.537359166658</v>
          </cell>
        </row>
      </sheetData>
      <sheetData sheetId="5">
        <row r="11">
          <cell r="B11">
            <v>33317.07067375</v>
          </cell>
          <cell r="C11">
            <v>33947.07067375</v>
          </cell>
          <cell r="D11">
            <v>34577.07067375</v>
          </cell>
          <cell r="E11">
            <v>34997.07067375</v>
          </cell>
          <cell r="F11">
            <v>35417.07067375</v>
          </cell>
          <cell r="G11">
            <v>34505.07067375</v>
          </cell>
          <cell r="H11">
            <v>34715.07067375</v>
          </cell>
          <cell r="I11">
            <v>35837.07067375</v>
          </cell>
          <cell r="J11">
            <v>35837.07067375</v>
          </cell>
          <cell r="K11">
            <v>35837.07067375</v>
          </cell>
          <cell r="L11">
            <v>35837.07067375</v>
          </cell>
          <cell r="M11">
            <v>35837.07067375</v>
          </cell>
        </row>
        <row r="12">
          <cell r="B12">
            <v>18222.385018749999</v>
          </cell>
          <cell r="C12">
            <v>18222.385018749999</v>
          </cell>
          <cell r="D12">
            <v>18222.385018749999</v>
          </cell>
          <cell r="E12">
            <v>18222.385018749999</v>
          </cell>
          <cell r="F12">
            <v>18222.385018749999</v>
          </cell>
          <cell r="G12">
            <v>18222.385018749999</v>
          </cell>
          <cell r="H12">
            <v>18222.385018749999</v>
          </cell>
          <cell r="I12">
            <v>18222.385018749999</v>
          </cell>
          <cell r="J12">
            <v>18223.385018749999</v>
          </cell>
          <cell r="K12">
            <v>18224.385018749999</v>
          </cell>
          <cell r="L12">
            <v>18225.385018749999</v>
          </cell>
          <cell r="M12">
            <v>18226.385018749999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73F28C-7E03-44AF-AC5C-99CE4FF65CB8}">
  <dimension ref="A1:O19"/>
  <sheetViews>
    <sheetView tabSelected="1" workbookViewId="0">
      <selection sqref="A1:XFD1048576"/>
    </sheetView>
  </sheetViews>
  <sheetFormatPr defaultColWidth="9.140625" defaultRowHeight="15" x14ac:dyDescent="0.25"/>
  <cols>
    <col min="1" max="1" width="27.42578125" customWidth="1"/>
    <col min="2" max="7" width="9.7109375" customWidth="1"/>
    <col min="8" max="8" width="10" bestFit="1" customWidth="1"/>
    <col min="9" max="13" width="9.7109375" customWidth="1"/>
    <col min="14" max="14" width="10.140625" customWidth="1"/>
    <col min="15" max="15" width="11.42578125" customWidth="1"/>
  </cols>
  <sheetData>
    <row r="1" spans="1:15" s="3" customFormat="1" ht="15.7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5" s="3" customFormat="1" ht="15.75" x14ac:dyDescent="0.2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5" ht="16.5" customHeight="1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5" s="9" customFormat="1" ht="16.5" customHeight="1" x14ac:dyDescent="0.25">
      <c r="A4" s="5"/>
      <c r="B4" s="6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7" t="s">
        <v>10</v>
      </c>
      <c r="K4" s="7" t="s">
        <v>11</v>
      </c>
      <c r="L4" s="7" t="s">
        <v>12</v>
      </c>
      <c r="M4" s="7" t="s">
        <v>13</v>
      </c>
      <c r="N4" s="8" t="s">
        <v>14</v>
      </c>
    </row>
    <row r="5" spans="1:15" ht="16.5" customHeight="1" x14ac:dyDescent="0.25">
      <c r="A5" s="10" t="s">
        <v>15</v>
      </c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5" x14ac:dyDescent="0.25">
      <c r="A6" s="10" t="s">
        <v>16</v>
      </c>
      <c r="B6" s="14">
        <f>'[1]2022 Budget Summary'!B19</f>
        <v>11823</v>
      </c>
      <c r="C6" s="15">
        <f>'[1]2022 Budget Summary'!C19</f>
        <v>4627</v>
      </c>
      <c r="D6" s="15">
        <f>'[1]2022 Budget Summary'!D19</f>
        <v>1935</v>
      </c>
      <c r="E6" s="15">
        <f>'[1]2022 Budget Summary'!E19</f>
        <v>13258</v>
      </c>
      <c r="F6" s="15">
        <f>'[1]2022 Budget Summary'!F19</f>
        <v>29196</v>
      </c>
      <c r="G6" s="15">
        <f>'[1]2022 Budget Summary'!G19</f>
        <v>55358</v>
      </c>
      <c r="H6" s="15">
        <f>'[1]2022 Budget Summary'!H19</f>
        <v>56733</v>
      </c>
      <c r="I6" s="15">
        <f>'[1]2022 Budget Summary'!I19</f>
        <v>15962</v>
      </c>
      <c r="J6" s="15">
        <f>'[1]2022 Budget Summary'!J19</f>
        <v>36326</v>
      </c>
      <c r="K6" s="15">
        <f>'[1]2022 Budget Summary'!K19</f>
        <v>2155</v>
      </c>
      <c r="L6" s="15">
        <f>'[1]2022 Budget Summary'!L19</f>
        <v>23552</v>
      </c>
      <c r="M6" s="15">
        <f>'[1]2022 Budget Summary'!M19</f>
        <v>27589</v>
      </c>
      <c r="N6" s="16">
        <f>SUM(B6:M6)</f>
        <v>278514</v>
      </c>
    </row>
    <row r="7" spans="1:15" x14ac:dyDescent="0.25">
      <c r="A7" s="10" t="s">
        <v>17</v>
      </c>
      <c r="B7" s="14">
        <f>'[1]2022 Budget Summary'!B20+'[1]2022 Budget Summary'!B21+'[1]2022 Budget Summary'!B22+'[1]2022 Budget Summary'!B23</f>
        <v>46894.5</v>
      </c>
      <c r="C7" s="15">
        <f>'[1]2022 Budget Summary'!C20+'[1]2022 Budget Summary'!C21+'[1]2022 Budget Summary'!C22+'[1]2022 Budget Summary'!C23</f>
        <v>47557</v>
      </c>
      <c r="D7" s="15">
        <f>'[1]2022 Budget Summary'!D20+'[1]2022 Budget Summary'!D21+'[1]2022 Budget Summary'!D22+'[1]2022 Budget Summary'!D23</f>
        <v>45288.25</v>
      </c>
      <c r="E7" s="15">
        <f>'[1]2022 Budget Summary'!E20+'[1]2022 Budget Summary'!E21+'[1]2022 Budget Summary'!E22+'[1]2022 Budget Summary'!E23</f>
        <v>44650.75</v>
      </c>
      <c r="F7" s="15">
        <f>'[1]2022 Budget Summary'!F20+'[1]2022 Budget Summary'!F21+'[1]2022 Budget Summary'!F22+'[1]2022 Budget Summary'!F23</f>
        <v>43375.75</v>
      </c>
      <c r="G7" s="15">
        <f>'[1]2022 Budget Summary'!G20+'[1]2022 Budget Summary'!G21+'[1]2022 Budget Summary'!G22+'[1]2022 Budget Summary'!G23</f>
        <v>43248.25</v>
      </c>
      <c r="H7" s="15">
        <f>'[1]2022 Budget Summary'!H20+'[1]2022 Budget Summary'!H21+'[1]2022 Budget Summary'!H22+'[1]2022 Budget Summary'!H23</f>
        <v>49954.5</v>
      </c>
      <c r="I7" s="15">
        <f>'[1]2022 Budget Summary'!I20+'[1]2022 Budget Summary'!I21+'[1]2022 Budget Summary'!I22+'[1]2022 Budget Summary'!I23</f>
        <v>46244.5</v>
      </c>
      <c r="J7" s="15">
        <f>'[1]2022 Budget Summary'!J20+'[1]2022 Budget Summary'!J21+'[1]2022 Budget Summary'!J22+'[1]2022 Budget Summary'!J23</f>
        <v>52019.5</v>
      </c>
      <c r="K7" s="15">
        <f>'[1]2022 Budget Summary'!K20+'[1]2022 Budget Summary'!K21+'[1]2022 Budget Summary'!K22+'[1]2022 Budget Summary'!K23</f>
        <v>48794.5</v>
      </c>
      <c r="L7" s="15">
        <f>'[1]2022 Budget Summary'!L20+'[1]2022 Budget Summary'!L21+'[1]2022 Budget Summary'!L22+'[1]2022 Budget Summary'!L23</f>
        <v>48157</v>
      </c>
      <c r="M7" s="15">
        <f>'[1]2022 Budget Summary'!M20+'[1]2022 Budget Summary'!M21+'[1]2022 Budget Summary'!M22+'[1]2022 Budget Summary'!M23</f>
        <v>46882</v>
      </c>
      <c r="N7" s="16">
        <f>SUM(B7:M7)</f>
        <v>563066.5</v>
      </c>
    </row>
    <row r="8" spans="1:15" x14ac:dyDescent="0.25">
      <c r="A8" s="10" t="s">
        <v>18</v>
      </c>
      <c r="B8" s="14">
        <f>'[1]2022 Budget Summary'!B24</f>
        <v>1219.2570000000001</v>
      </c>
      <c r="C8" s="15">
        <f>'[1]2022 Budget Summary'!C24</f>
        <v>1236.4820000000002</v>
      </c>
      <c r="D8" s="15">
        <f>'[1]2022 Budget Summary'!D24</f>
        <v>1177.4945</v>
      </c>
      <c r="E8" s="15">
        <f>'[1]2022 Budget Summary'!E24</f>
        <v>1160.9195000000002</v>
      </c>
      <c r="F8" s="15">
        <f>'[1]2022 Budget Summary'!F24</f>
        <v>1127.7695000000001</v>
      </c>
      <c r="G8" s="15">
        <f>'[1]2022 Budget Summary'!G24</f>
        <v>1124.4545000000001</v>
      </c>
      <c r="H8" s="15">
        <f>'[1]2022 Budget Summary'!H24</f>
        <v>1298.817</v>
      </c>
      <c r="I8" s="15">
        <f>'[1]2022 Budget Summary'!I24</f>
        <v>1202.3570000000002</v>
      </c>
      <c r="J8" s="15">
        <f>'[1]2022 Budget Summary'!J24</f>
        <v>1352.5070000000001</v>
      </c>
      <c r="K8" s="15">
        <f>'[1]2022 Budget Summary'!K24</f>
        <v>1268.6570000000002</v>
      </c>
      <c r="L8" s="15">
        <f>'[1]2022 Budget Summary'!L24</f>
        <v>1252.0820000000001</v>
      </c>
      <c r="M8" s="15">
        <f>'[1]2022 Budget Summary'!M24</f>
        <v>1218.932</v>
      </c>
      <c r="N8" s="16">
        <f t="shared" ref="N8:N15" si="0">SUM(B8:M8)</f>
        <v>14639.729000000001</v>
      </c>
      <c r="O8" s="17"/>
    </row>
    <row r="9" spans="1:15" s="9" customFormat="1" x14ac:dyDescent="0.25">
      <c r="A9" s="18" t="s">
        <v>19</v>
      </c>
      <c r="B9" s="19">
        <f>'[1]2022 Budget Summary'!B28</f>
        <v>59951.756999999998</v>
      </c>
      <c r="C9" s="20">
        <f>'[1]2022 Budget Summary'!C28</f>
        <v>53435.482000000004</v>
      </c>
      <c r="D9" s="20">
        <f>'[1]2022 Budget Summary'!D28</f>
        <v>48415.744500000001</v>
      </c>
      <c r="E9" s="20">
        <f>'[1]2022 Budget Summary'!E28</f>
        <v>59084.669500000004</v>
      </c>
      <c r="F9" s="20">
        <f>'[1]2022 Budget Summary'!F28</f>
        <v>73714.519499999995</v>
      </c>
      <c r="G9" s="20">
        <f>'[1]2022 Budget Summary'!G28</f>
        <v>99745.704499999993</v>
      </c>
      <c r="H9" s="20">
        <f>'[1]2022 Budget Summary'!H28</f>
        <v>108001.31700000001</v>
      </c>
      <c r="I9" s="20">
        <f>'[1]2022 Budget Summary'!I28</f>
        <v>63423.857000000004</v>
      </c>
      <c r="J9" s="20">
        <f>'[1]2022 Budget Summary'!J28</f>
        <v>89713.006999999998</v>
      </c>
      <c r="K9" s="20">
        <f>'[1]2022 Budget Summary'!K28</f>
        <v>52233.156999999999</v>
      </c>
      <c r="L9" s="20">
        <f>'[1]2022 Budget Summary'!L28</f>
        <v>72976.081999999995</v>
      </c>
      <c r="M9" s="20">
        <f>'[1]2022 Budget Summary'!M28</f>
        <v>75704.932000000001</v>
      </c>
      <c r="N9" s="21">
        <f>SUM(B9:M9)</f>
        <v>856400.22900000005</v>
      </c>
    </row>
    <row r="10" spans="1:15" ht="16.5" customHeight="1" x14ac:dyDescent="0.25">
      <c r="A10" s="10" t="s">
        <v>20</v>
      </c>
      <c r="B10" s="14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6">
        <f t="shared" si="0"/>
        <v>0</v>
      </c>
    </row>
    <row r="11" spans="1:15" x14ac:dyDescent="0.25">
      <c r="A11" s="10" t="s">
        <v>21</v>
      </c>
      <c r="B11" s="14">
        <f>'[1]2022 Budget Summary'!B40</f>
        <v>33317.07067375</v>
      </c>
      <c r="C11" s="15">
        <f>'[1]2022 Budget Summary'!C40</f>
        <v>33947.07067375</v>
      </c>
      <c r="D11" s="15">
        <f>'[1]2022 Budget Summary'!D40</f>
        <v>34577.07067375</v>
      </c>
      <c r="E11" s="15">
        <f>'[1]2022 Budget Summary'!E40</f>
        <v>34997.07067375</v>
      </c>
      <c r="F11" s="15">
        <f>'[1]2022 Budget Summary'!F40</f>
        <v>35417.07067375</v>
      </c>
      <c r="G11" s="15">
        <f>'[1]2022 Budget Summary'!G40</f>
        <v>34505.07067375</v>
      </c>
      <c r="H11" s="15">
        <f>'[1]2022 Budget Summary'!H40</f>
        <v>34715.07067375</v>
      </c>
      <c r="I11" s="15">
        <f>'[1]2022 Budget Summary'!I40</f>
        <v>35837.07067375</v>
      </c>
      <c r="J11" s="15">
        <f>'[1]2022 Budget Summary'!J40</f>
        <v>35837.07067375</v>
      </c>
      <c r="K11" s="15">
        <f>'[1]2022 Budget Summary'!K40</f>
        <v>35837.07067375</v>
      </c>
      <c r="L11" s="15">
        <f>'[1]2022 Budget Summary'!L40</f>
        <v>35837.07067375</v>
      </c>
      <c r="M11" s="15">
        <f>'[1]2022 Budget Summary'!M40</f>
        <v>35837.07067375</v>
      </c>
      <c r="N11" s="16">
        <f t="shared" si="0"/>
        <v>420660.84808500012</v>
      </c>
      <c r="O11" s="17"/>
    </row>
    <row r="12" spans="1:15" x14ac:dyDescent="0.25">
      <c r="A12" s="10" t="s">
        <v>22</v>
      </c>
      <c r="B12" s="14">
        <f>'[1]2022 Budget Summary'!B48</f>
        <v>18222.385018749999</v>
      </c>
      <c r="C12" s="15">
        <f>'[1]2022 Budget Summary'!C48</f>
        <v>18222.385018749999</v>
      </c>
      <c r="D12" s="15">
        <f>'[1]2022 Budget Summary'!D48</f>
        <v>18222.385018749999</v>
      </c>
      <c r="E12" s="15">
        <f>'[1]2022 Budget Summary'!E48</f>
        <v>18222.385018749999</v>
      </c>
      <c r="F12" s="15">
        <f>'[1]2022 Budget Summary'!F48</f>
        <v>18222.385018749999</v>
      </c>
      <c r="G12" s="15">
        <f>'[1]2022 Budget Summary'!G48</f>
        <v>18222.385018749999</v>
      </c>
      <c r="H12" s="15">
        <f>'[1]2022 Budget Summary'!H48</f>
        <v>18222.385018749999</v>
      </c>
      <c r="I12" s="15">
        <f>'[1]2022 Budget Summary'!I48</f>
        <v>18222.385018749999</v>
      </c>
      <c r="J12" s="15">
        <f>'[1]2022 Budget Summary'!J48</f>
        <v>18223.385018749999</v>
      </c>
      <c r="K12" s="15">
        <f>'[1]2022 Budget Summary'!K48</f>
        <v>18224.385018749999</v>
      </c>
      <c r="L12" s="15">
        <f>'[1]2022 Budget Summary'!L48</f>
        <v>18225.385018749999</v>
      </c>
      <c r="M12" s="15">
        <f>'[1]2022 Budget Summary'!M48</f>
        <v>18226.385018749999</v>
      </c>
      <c r="N12" s="16">
        <f t="shared" si="0"/>
        <v>218678.62022500005</v>
      </c>
      <c r="O12" s="17"/>
    </row>
    <row r="13" spans="1:15" x14ac:dyDescent="0.25">
      <c r="A13" s="10" t="s">
        <v>23</v>
      </c>
      <c r="B13" s="14">
        <f>SUM('[1]2022 Budget Summary'!B99-('[1]Rolled up Summary'!B11+'[1]Rolled up Summary'!B12))</f>
        <v>14780.575416666652</v>
      </c>
      <c r="C13" s="15">
        <f>SUM('[1]2022 Budget Summary'!C99-('[1]Rolled up Summary'!C11+'[1]Rolled up Summary'!C12))</f>
        <v>14682.744166666664</v>
      </c>
      <c r="D13" s="15">
        <f>SUM('[1]2022 Budget Summary'!D99-('[1]Rolled up Summary'!D11+'[1]Rolled up Summary'!D12))</f>
        <v>14021.941041666658</v>
      </c>
      <c r="E13" s="15">
        <f>SUM('[1]2022 Budget Summary'!E99-('[1]Rolled up Summary'!E11+'[1]Rolled up Summary'!E12))</f>
        <v>14507.884791666664</v>
      </c>
      <c r="F13" s="15">
        <f>SUM('[1]2022 Budget Summary'!F99-('[1]Rolled up Summary'!F11+'[1]Rolled up Summary'!F12))</f>
        <v>21290.772291666675</v>
      </c>
      <c r="G13" s="15">
        <f>SUM('[1]2022 Budget Summary'!G99-('[1]Rolled up Summary'!G11+'[1]Rolled up Summary'!G12))</f>
        <v>18515.961041666676</v>
      </c>
      <c r="H13" s="15">
        <f>SUM('[1]2022 Budget Summary'!H99-('[1]Rolled up Summary'!H11+'[1]Rolled up Summary'!H12))</f>
        <v>15216.045416666668</v>
      </c>
      <c r="I13" s="15">
        <f>SUM('[1]2022 Budget Summary'!I99-('[1]Rolled up Summary'!I11+'[1]Rolled up Summary'!I12))</f>
        <v>15438.025416666664</v>
      </c>
      <c r="J13" s="15">
        <f>SUM('[1]2022 Budget Summary'!J99-('[1]Rolled up Summary'!J11+'[1]Rolled up Summary'!J12))</f>
        <v>19358.137916666681</v>
      </c>
      <c r="K13" s="15">
        <f>SUM('[1]2022 Budget Summary'!K99-('[1]Rolled up Summary'!K11+'[1]Rolled up Summary'!K12))</f>
        <v>15986.250416666669</v>
      </c>
      <c r="L13" s="15">
        <f>SUM('[1]2022 Budget Summary'!L99-('[1]Rolled up Summary'!L11+'[1]Rolled up Summary'!L12))</f>
        <v>15205.194166666675</v>
      </c>
      <c r="M13" s="15">
        <f>SUM('[1]2022 Budget Summary'!M99-('[1]Rolled up Summary'!M11+'[1]Rolled up Summary'!M12))</f>
        <v>14157.081666666658</v>
      </c>
      <c r="N13" s="16">
        <f t="shared" si="0"/>
        <v>193160.61375000005</v>
      </c>
    </row>
    <row r="14" spans="1:15" s="9" customFormat="1" x14ac:dyDescent="0.25">
      <c r="A14" s="22" t="s">
        <v>24</v>
      </c>
      <c r="B14" s="23">
        <f>SUM(B11:B13)</f>
        <v>66320.031109166652</v>
      </c>
      <c r="C14" s="24">
        <f t="shared" ref="C14:M14" si="1">SUM(C11:C13)</f>
        <v>66852.199859166663</v>
      </c>
      <c r="D14" s="24">
        <f t="shared" si="1"/>
        <v>66821.396734166658</v>
      </c>
      <c r="E14" s="24">
        <f t="shared" si="1"/>
        <v>67727.340484166663</v>
      </c>
      <c r="F14" s="24">
        <f t="shared" si="1"/>
        <v>74930.227984166675</v>
      </c>
      <c r="G14" s="24">
        <f t="shared" si="1"/>
        <v>71243.416734166676</v>
      </c>
      <c r="H14" s="24">
        <f t="shared" si="1"/>
        <v>68153.501109166667</v>
      </c>
      <c r="I14" s="24">
        <f t="shared" si="1"/>
        <v>69497.481109166663</v>
      </c>
      <c r="J14" s="24">
        <f t="shared" si="1"/>
        <v>73418.593609166681</v>
      </c>
      <c r="K14" s="24">
        <f t="shared" si="1"/>
        <v>70047.706109166669</v>
      </c>
      <c r="L14" s="24">
        <f t="shared" si="1"/>
        <v>69267.649859166675</v>
      </c>
      <c r="M14" s="24">
        <f t="shared" si="1"/>
        <v>68220.537359166658</v>
      </c>
      <c r="N14" s="25">
        <f t="shared" si="0"/>
        <v>832500.08205999993</v>
      </c>
    </row>
    <row r="15" spans="1:15" s="9" customFormat="1" x14ac:dyDescent="0.25">
      <c r="A15" s="26" t="s">
        <v>25</v>
      </c>
      <c r="B15" s="27">
        <f>SUM(B9-B14)</f>
        <v>-6368.2741091666539</v>
      </c>
      <c r="C15" s="28">
        <f t="shared" ref="C15:M15" si="2">SUM(C9-C14)</f>
        <v>-13416.71785916666</v>
      </c>
      <c r="D15" s="28">
        <f t="shared" si="2"/>
        <v>-18405.652234166657</v>
      </c>
      <c r="E15" s="28">
        <f t="shared" si="2"/>
        <v>-8642.6709841666598</v>
      </c>
      <c r="F15" s="28">
        <f t="shared" si="2"/>
        <v>-1215.7084841666801</v>
      </c>
      <c r="G15" s="28">
        <f t="shared" si="2"/>
        <v>28502.287765833316</v>
      </c>
      <c r="H15" s="28">
        <f t="shared" si="2"/>
        <v>39847.815890833343</v>
      </c>
      <c r="I15" s="28">
        <f t="shared" si="2"/>
        <v>-6073.6241091666598</v>
      </c>
      <c r="J15" s="28">
        <f t="shared" si="2"/>
        <v>16294.413390833317</v>
      </c>
      <c r="K15" s="28">
        <f t="shared" si="2"/>
        <v>-17814.54910916667</v>
      </c>
      <c r="L15" s="28">
        <f t="shared" si="2"/>
        <v>3708.4321408333199</v>
      </c>
      <c r="M15" s="28">
        <f t="shared" si="2"/>
        <v>7484.3946408333431</v>
      </c>
      <c r="N15" s="29">
        <f t="shared" si="0"/>
        <v>23900.146939999999</v>
      </c>
    </row>
    <row r="16" spans="1:15" ht="16.5" customHeight="1" x14ac:dyDescent="0.25"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1:14" ht="16.5" customHeight="1" x14ac:dyDescent="0.25">
      <c r="A17" s="30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</row>
    <row r="18" spans="1:14" ht="16.5" customHeight="1" x14ac:dyDescent="0.25"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</row>
    <row r="19" spans="1:14" ht="16.5" customHeight="1" x14ac:dyDescent="0.25"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</row>
  </sheetData>
  <mergeCells count="2">
    <mergeCell ref="A1:N1"/>
    <mergeCell ref="A2:N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 Brown</dc:creator>
  <cp:lastModifiedBy>Pam Brown</cp:lastModifiedBy>
  <dcterms:created xsi:type="dcterms:W3CDTF">2022-01-05T18:04:02Z</dcterms:created>
  <dcterms:modified xsi:type="dcterms:W3CDTF">2022-01-05T18:04:40Z</dcterms:modified>
</cp:coreProperties>
</file>