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tar\Desktop\Giving Matters Profile\"/>
    </mc:Choice>
  </mc:AlternateContent>
  <xr:revisionPtr revIDLastSave="0" documentId="8_{BD15647B-B1A8-4B0C-A30C-22DA9A06A435}" xr6:coauthVersionLast="46" xr6:coauthVersionMax="46" xr10:uidLastSave="{00000000-0000-0000-0000-000000000000}"/>
  <bookViews>
    <workbookView xWindow="-120" yWindow="-120" windowWidth="20730" windowHeight="11160" tabRatio="799" xr2:uid="{00000000-000D-0000-FFFF-FFFF00000000}"/>
  </bookViews>
  <sheets>
    <sheet name="Stmt of Activities" sheetId="1" r:id="rId1"/>
    <sheet name="Stmt of Functional Exp - CY" sheetId="5" r:id="rId2"/>
  </sheets>
  <definedNames>
    <definedName name="_xlnm.Print_Area" localSheetId="0">'Stmt of Activities'!$A$1:$D$37</definedName>
    <definedName name="_xlnm.Print_Area" localSheetId="1">'Stmt of Functional Exp - CY'!$A$1:$J$62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B32" i="1"/>
  <c r="B11" i="5"/>
  <c r="F11" i="5"/>
  <c r="H11" i="5"/>
  <c r="B13" i="5"/>
  <c r="F13" i="5"/>
  <c r="H13" i="5"/>
  <c r="B14" i="5"/>
  <c r="F14" i="5"/>
  <c r="H14" i="5"/>
  <c r="B15" i="5"/>
  <c r="F15" i="5"/>
  <c r="H15" i="5"/>
  <c r="B25" i="5"/>
  <c r="F25" i="5"/>
  <c r="H25" i="5"/>
  <c r="B27" i="5"/>
  <c r="F27" i="5"/>
  <c r="H27" i="5"/>
  <c r="B28" i="5"/>
  <c r="F28" i="5"/>
  <c r="H28" i="5"/>
  <c r="B29" i="5"/>
  <c r="F29" i="5"/>
  <c r="H29" i="5"/>
  <c r="B30" i="5"/>
  <c r="F30" i="5"/>
  <c r="H30" i="5"/>
  <c r="D58" i="5"/>
  <c r="J47" i="5"/>
  <c r="J57" i="5"/>
  <c r="J55" i="5"/>
  <c r="J54" i="5"/>
  <c r="J53" i="5"/>
  <c r="J52" i="5"/>
  <c r="J51" i="5"/>
  <c r="J50" i="5"/>
  <c r="J49" i="5"/>
  <c r="J48" i="5"/>
  <c r="J46" i="5"/>
  <c r="J45" i="5"/>
  <c r="J44" i="5"/>
  <c r="J42" i="5"/>
  <c r="J41" i="5"/>
  <c r="J40" i="5"/>
  <c r="J39" i="5"/>
  <c r="J38" i="5"/>
  <c r="J37" i="5"/>
  <c r="J36" i="5"/>
  <c r="J35" i="5"/>
  <c r="J34" i="5"/>
  <c r="J31" i="5"/>
  <c r="J26" i="5"/>
  <c r="J12" i="5"/>
  <c r="J17" i="5"/>
  <c r="J18" i="5"/>
  <c r="J19" i="5"/>
  <c r="J20" i="5"/>
  <c r="J21" i="5"/>
  <c r="J22" i="5"/>
  <c r="J24" i="5"/>
  <c r="J13" i="5" l="1"/>
  <c r="F58" i="5"/>
  <c r="J29" i="5"/>
  <c r="J28" i="5"/>
  <c r="E22" i="1"/>
  <c r="E19" i="1"/>
  <c r="E24" i="1"/>
  <c r="J15" i="5"/>
  <c r="J30" i="5"/>
  <c r="E25" i="1"/>
  <c r="B28" i="1"/>
  <c r="J14" i="5" l="1"/>
  <c r="H58" i="5"/>
  <c r="J27" i="5"/>
  <c r="J25" i="5"/>
  <c r="B58" i="5"/>
  <c r="J11" i="5"/>
  <c r="B34" i="1"/>
  <c r="J58" i="5" l="1"/>
  <c r="B33" i="1"/>
  <c r="D33" i="1"/>
  <c r="D34" i="1"/>
  <c r="D35" i="1" l="1"/>
  <c r="A1" i="5"/>
  <c r="D28" i="1" l="1"/>
  <c r="D37" i="1" s="1"/>
  <c r="B31" i="1" l="1"/>
  <c r="B35" i="1" s="1"/>
  <c r="B37" i="1" s="1"/>
</calcChain>
</file>

<file path=xl/sharedStrings.xml><?xml version="1.0" encoding="utf-8"?>
<sst xmlns="http://schemas.openxmlformats.org/spreadsheetml/2006/main" count="94" uniqueCount="87">
  <si>
    <t>Expenses</t>
  </si>
  <si>
    <t>Program</t>
  </si>
  <si>
    <t>Contributions</t>
  </si>
  <si>
    <t>Program services</t>
  </si>
  <si>
    <t>Administrative supporting services</t>
  </si>
  <si>
    <t>Total expenses</t>
  </si>
  <si>
    <t>Total</t>
  </si>
  <si>
    <t>Services</t>
  </si>
  <si>
    <t>Supporting</t>
  </si>
  <si>
    <t>Administrative</t>
  </si>
  <si>
    <t>Total revenues</t>
  </si>
  <si>
    <t>STATEMENT OF FUNCTIONAL EXPENSES</t>
  </si>
  <si>
    <t>Revenues:</t>
  </si>
  <si>
    <t>Expenses:</t>
  </si>
  <si>
    <t>Fundraising</t>
  </si>
  <si>
    <t>CHANGES IN NET ASSETS WITHOUT DONOR RESTRICTIONS</t>
  </si>
  <si>
    <t>Net change in net assets without donor restrictions</t>
  </si>
  <si>
    <t>MONTGOMERY COUNTY VETERANS COALTION</t>
  </si>
  <si>
    <t>BUDGETED STATEMENT OF ACTIVITIES</t>
  </si>
  <si>
    <t>Ft. Campbell Spouses Club</t>
  </si>
  <si>
    <t>JR Group</t>
  </si>
  <si>
    <t>Fundraising:</t>
  </si>
  <si>
    <t>In-kind:</t>
  </si>
  <si>
    <t>VIP Marketing</t>
  </si>
  <si>
    <t>Office expense:</t>
  </si>
  <si>
    <t>Constant Contact</t>
  </si>
  <si>
    <t>Quickbooks</t>
  </si>
  <si>
    <t>Decorations</t>
  </si>
  <si>
    <t>Giveaways</t>
  </si>
  <si>
    <t>Office supplies - 70/10/20</t>
  </si>
  <si>
    <t>Insurance - 70/10/20</t>
  </si>
  <si>
    <t>Business cards - 70/10/20</t>
  </si>
  <si>
    <t>Brochures - 70/10/20</t>
  </si>
  <si>
    <t>Fees:</t>
  </si>
  <si>
    <t>Center for Nonprofits</t>
  </si>
  <si>
    <t>State of TN</t>
  </si>
  <si>
    <t>Post office box</t>
  </si>
  <si>
    <t>Mission BBQ - food for Dinner</t>
  </si>
  <si>
    <t>YEAR ENDING DECEMBER 31, 2021</t>
  </si>
  <si>
    <t>VIP Office space</t>
  </si>
  <si>
    <t xml:space="preserve">VSO Monthly Meeting Space </t>
  </si>
  <si>
    <t xml:space="preserve">Sound - for dinner </t>
  </si>
  <si>
    <t xml:space="preserve">Tn Valley Brewing - Beer </t>
  </si>
  <si>
    <t xml:space="preserve">Bill's Package Store - Wine </t>
  </si>
  <si>
    <t>Reliant Realty event</t>
  </si>
  <si>
    <t>Special events- MCVC Annual Dinner</t>
  </si>
  <si>
    <t>Food Annual Event</t>
  </si>
  <si>
    <t>Programs</t>
  </si>
  <si>
    <t>Canva</t>
  </si>
  <si>
    <t>Website Redesign/Modernization</t>
  </si>
  <si>
    <t>Website Hosting</t>
  </si>
  <si>
    <t>Food (Meeting)</t>
  </si>
  <si>
    <t>Recognition</t>
  </si>
  <si>
    <t>Communication and Education:</t>
  </si>
  <si>
    <t>Resources Referrals, and Collaboration:</t>
  </si>
  <si>
    <t>Food (Networking &amp; Community Education Events)</t>
  </si>
  <si>
    <t>Venue (Networking &amp; Community Education)</t>
  </si>
  <si>
    <t>Executive Director Contract  - 70/10/20</t>
  </si>
  <si>
    <t xml:space="preserve">Point of Sales </t>
  </si>
  <si>
    <t>Postage/Thank you's - 70/10/20</t>
  </si>
  <si>
    <t>Online credit card fees</t>
  </si>
  <si>
    <t>Reliant Realty Office Space</t>
  </si>
  <si>
    <t>Sound annual event</t>
  </si>
  <si>
    <t xml:space="preserve">Reliant Realty Office Space </t>
  </si>
  <si>
    <t>VSO  hosted coalition monthly meeting room</t>
  </si>
  <si>
    <t xml:space="preserve">Forms + Membership website </t>
  </si>
  <si>
    <t xml:space="preserve">Zoom Fee </t>
  </si>
  <si>
    <t>Motorcycle Run</t>
  </si>
  <si>
    <t xml:space="preserve"> Must have this year-            Have raised this year               </t>
  </si>
  <si>
    <t>Wondershare</t>
  </si>
  <si>
    <t>Adobe</t>
  </si>
  <si>
    <t>C and E Specialist Contract</t>
  </si>
  <si>
    <t>Laptop Computer</t>
  </si>
  <si>
    <t xml:space="preserve">Online Resource Directory </t>
  </si>
  <si>
    <t xml:space="preserve">       Organization Calendar</t>
  </si>
  <si>
    <t xml:space="preserve">       Community intakes assistance </t>
  </si>
  <si>
    <t xml:space="preserve">Community Health Foundation Grant </t>
  </si>
  <si>
    <t xml:space="preserve">500 Folders and Stickers </t>
  </si>
  <si>
    <t xml:space="preserve">       Stickers and Folders</t>
  </si>
  <si>
    <t>Advocacy</t>
  </si>
  <si>
    <t xml:space="preserve">       Printing </t>
  </si>
  <si>
    <t>Total Expenses</t>
  </si>
  <si>
    <t xml:space="preserve">Event Insurance </t>
  </si>
  <si>
    <t>Comm Health</t>
  </si>
  <si>
    <t>Grant</t>
  </si>
  <si>
    <t>Postage</t>
  </si>
  <si>
    <t>Comm Health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</si>
</sst>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yyyy"/>
    <numFmt numFmtId="167" formatCode="&quot;For The Year Ended &quot;mmmm\ d\,\ yyyy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4" applyNumberFormat="0" applyAlignment="0" applyProtection="0"/>
    <xf numFmtId="0" fontId="10" fillId="29" borderId="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4" applyNumberFormat="0" applyAlignment="0" applyProtection="0"/>
    <xf numFmtId="0" fontId="17" fillId="0" borderId="9" applyNumberFormat="0" applyFill="0" applyAlignment="0" applyProtection="0"/>
    <xf numFmtId="0" fontId="18" fillId="32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6" fillId="33" borderId="10" applyNumberFormat="0" applyFont="0" applyAlignment="0" applyProtection="0"/>
    <xf numFmtId="0" fontId="19" fillId="28" borderId="11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/>
    <xf numFmtId="0" fontId="24" fillId="0" borderId="0" xfId="0" applyFont="1" applyFill="1"/>
    <xf numFmtId="41" fontId="24" fillId="0" borderId="0" xfId="0" applyNumberFormat="1" applyFont="1" applyFill="1"/>
    <xf numFmtId="0" fontId="24" fillId="0" borderId="0" xfId="0" applyFont="1" applyFill="1" applyAlignment="1">
      <alignment horizontal="centerContinuous"/>
    </xf>
    <xf numFmtId="1" fontId="24" fillId="0" borderId="0" xfId="0" applyNumberFormat="1" applyFont="1" applyFill="1"/>
    <xf numFmtId="0" fontId="23" fillId="0" borderId="0" xfId="0" applyFont="1" applyFill="1"/>
    <xf numFmtId="0" fontId="24" fillId="0" borderId="0" xfId="0" applyFont="1" applyFill="1" applyAlignment="1">
      <alignment horizontal="left" indent="1"/>
    </xf>
    <xf numFmtId="41" fontId="24" fillId="0" borderId="0" xfId="0" applyNumberFormat="1" applyFont="1" applyFill="1" applyBorder="1"/>
    <xf numFmtId="0" fontId="24" fillId="0" borderId="0" xfId="0" applyFont="1" applyFill="1" applyAlignment="1">
      <alignment horizontal="left" indent="2"/>
    </xf>
    <xf numFmtId="0" fontId="24" fillId="0" borderId="0" xfId="0" applyFont="1" applyFill="1" applyAlignment="1">
      <alignment horizontal="left"/>
    </xf>
    <xf numFmtId="42" fontId="24" fillId="0" borderId="3" xfId="46" applyNumberFormat="1" applyFont="1" applyFill="1" applyBorder="1"/>
    <xf numFmtId="165" fontId="24" fillId="0" borderId="3" xfId="46" applyNumberFormat="1" applyFont="1" applyFill="1" applyBorder="1" applyAlignment="1"/>
    <xf numFmtId="165" fontId="24" fillId="0" borderId="0" xfId="46" applyNumberFormat="1" applyFont="1" applyFill="1" applyBorder="1" applyAlignment="1"/>
    <xf numFmtId="0" fontId="24" fillId="0" borderId="0" xfId="0" applyFont="1"/>
    <xf numFmtId="164" fontId="23" fillId="34" borderId="0" xfId="0" applyNumberFormat="1" applyFont="1" applyFill="1" applyBorder="1" applyAlignment="1">
      <alignment horizontal="center"/>
    </xf>
    <xf numFmtId="0" fontId="24" fillId="34" borderId="0" xfId="0" applyFont="1" applyFill="1"/>
    <xf numFmtId="0" fontId="24" fillId="0" borderId="0" xfId="0" applyFont="1" applyFill="1" applyBorder="1"/>
    <xf numFmtId="0" fontId="23" fillId="0" borderId="0" xfId="0" applyNumberFormat="1" applyFont="1" applyFill="1" applyBorder="1" applyAlignment="1">
      <alignment horizontal="centerContinuous"/>
    </xf>
    <xf numFmtId="164" fontId="24" fillId="0" borderId="0" xfId="0" applyNumberFormat="1" applyFont="1" applyFill="1" applyBorder="1" applyAlignment="1">
      <alignment horizontal="centerContinuous"/>
    </xf>
    <xf numFmtId="41" fontId="24" fillId="0" borderId="2" xfId="28" applyNumberFormat="1" applyFont="1" applyFill="1" applyBorder="1"/>
    <xf numFmtId="41" fontId="24" fillId="0" borderId="0" xfId="28" applyNumberFormat="1" applyFont="1" applyFill="1" applyBorder="1"/>
    <xf numFmtId="0" fontId="24" fillId="34" borderId="0" xfId="0" applyFont="1" applyFill="1" applyAlignment="1">
      <alignment horizontal="centerContinuous"/>
    </xf>
    <xf numFmtId="164" fontId="23" fillId="34" borderId="0" xfId="0" applyNumberFormat="1" applyFont="1" applyFill="1" applyBorder="1" applyAlignment="1">
      <alignment horizontal="centerContinuous"/>
    </xf>
    <xf numFmtId="167" fontId="24" fillId="34" borderId="0" xfId="0" applyNumberFormat="1" applyFont="1" applyFill="1" applyBorder="1" applyAlignment="1">
      <alignment horizontal="center"/>
    </xf>
    <xf numFmtId="166" fontId="24" fillId="34" borderId="1" xfId="0" applyNumberFormat="1" applyFont="1" applyFill="1" applyBorder="1" applyAlignment="1">
      <alignment horizontal="center"/>
    </xf>
    <xf numFmtId="0" fontId="24" fillId="34" borderId="0" xfId="0" applyFont="1" applyFill="1" applyBorder="1"/>
    <xf numFmtId="41" fontId="24" fillId="34" borderId="0" xfId="0" applyNumberFormat="1" applyFont="1" applyFill="1" applyBorder="1"/>
    <xf numFmtId="41" fontId="24" fillId="2" borderId="0" xfId="61" applyNumberFormat="1" applyFont="1" applyFill="1"/>
    <xf numFmtId="41" fontId="24" fillId="34" borderId="0" xfId="0" applyNumberFormat="1" applyFont="1" applyFill="1"/>
    <xf numFmtId="38" fontId="24" fillId="2" borderId="0" xfId="61" applyNumberFormat="1" applyFont="1" applyFill="1"/>
    <xf numFmtId="42" fontId="24" fillId="0" borderId="0" xfId="0" applyNumberFormat="1" applyFont="1" applyFill="1" applyBorder="1" applyAlignment="1"/>
    <xf numFmtId="42" fontId="24" fillId="0" borderId="0" xfId="0" applyNumberFormat="1" applyFont="1" applyFill="1" applyBorder="1"/>
    <xf numFmtId="41" fontId="24" fillId="0" borderId="0" xfId="0" applyNumberFormat="1" applyFont="1" applyFill="1" applyBorder="1" applyAlignment="1"/>
    <xf numFmtId="38" fontId="24" fillId="0" borderId="0" xfId="0" applyNumberFormat="1" applyFont="1" applyFill="1" applyBorder="1" applyAlignment="1"/>
    <xf numFmtId="38" fontId="24" fillId="0" borderId="0" xfId="0" applyNumberFormat="1" applyFont="1" applyFill="1" applyBorder="1"/>
    <xf numFmtId="41" fontId="24" fillId="0" borderId="1" xfId="28" applyNumberFormat="1" applyFont="1" applyFill="1" applyBorder="1"/>
    <xf numFmtId="41" fontId="24" fillId="0" borderId="1" xfId="0" applyNumberFormat="1" applyFont="1" applyFill="1" applyBorder="1" applyAlignment="1"/>
    <xf numFmtId="0" fontId="24" fillId="0" borderId="0" xfId="0" applyFont="1" applyFill="1" applyAlignment="1">
      <alignment horizontal="left" indent="3"/>
    </xf>
    <xf numFmtId="0" fontId="23" fillId="0" borderId="0" xfId="0" applyFont="1" applyFill="1" applyBorder="1"/>
    <xf numFmtId="38" fontId="24" fillId="0" borderId="0" xfId="28" applyNumberFormat="1" applyFont="1" applyFill="1" applyBorder="1"/>
    <xf numFmtId="0" fontId="24" fillId="0" borderId="0" xfId="0" applyFont="1" applyFill="1" applyBorder="1" applyAlignment="1">
      <alignment horizontal="left" indent="1"/>
    </xf>
    <xf numFmtId="0" fontId="24" fillId="0" borderId="0" xfId="0" applyFont="1" applyFill="1" applyBorder="1" applyAlignment="1">
      <alignment horizontal="left" indent="3"/>
    </xf>
    <xf numFmtId="0" fontId="24" fillId="0" borderId="1" xfId="28" quotePrefix="1" applyNumberFormat="1" applyFont="1" applyFill="1" applyBorder="1" applyAlignment="1">
      <alignment horizontal="center"/>
    </xf>
    <xf numFmtId="165" fontId="24" fillId="2" borderId="0" xfId="46" applyNumberFormat="1" applyFont="1" applyFill="1"/>
    <xf numFmtId="38" fontId="24" fillId="2" borderId="0" xfId="61" applyNumberFormat="1" applyFont="1" applyFill="1" applyBorder="1"/>
    <xf numFmtId="41" fontId="24" fillId="2" borderId="0" xfId="61" applyNumberFormat="1" applyFont="1" applyFill="1" applyBorder="1"/>
    <xf numFmtId="0" fontId="25" fillId="34" borderId="0" xfId="0" applyFont="1" applyFill="1"/>
    <xf numFmtId="0" fontId="24" fillId="34" borderId="0" xfId="0" applyFont="1" applyFill="1" applyAlignment="1">
      <alignment horizontal="left" indent="2"/>
    </xf>
    <xf numFmtId="3" fontId="24" fillId="0" borderId="0" xfId="0" applyNumberFormat="1" applyFont="1"/>
    <xf numFmtId="0" fontId="26" fillId="0" borderId="0" xfId="0" applyFont="1" applyFill="1"/>
    <xf numFmtId="41" fontId="26" fillId="0" borderId="0" xfId="0" applyNumberFormat="1" applyFont="1" applyFill="1"/>
    <xf numFmtId="0" fontId="26" fillId="0" borderId="0" xfId="0" applyFont="1"/>
    <xf numFmtId="38" fontId="26" fillId="34" borderId="0" xfId="0" applyNumberFormat="1" applyFont="1" applyFill="1"/>
    <xf numFmtId="41" fontId="24" fillId="0" borderId="1" xfId="0" applyNumberFormat="1" applyFont="1" applyFill="1" applyBorder="1"/>
    <xf numFmtId="3" fontId="24" fillId="34" borderId="0" xfId="0" applyNumberFormat="1" applyFont="1" applyFill="1"/>
    <xf numFmtId="42" fontId="24" fillId="2" borderId="0" xfId="46" applyNumberFormat="1" applyFont="1" applyFill="1"/>
    <xf numFmtId="41" fontId="24" fillId="34" borderId="1" xfId="0" applyNumberFormat="1" applyFont="1" applyFill="1" applyBorder="1"/>
    <xf numFmtId="41" fontId="24" fillId="0" borderId="0" xfId="0" applyNumberFormat="1" applyFont="1" applyFill="1" applyAlignment="1">
      <alignment horizontal="centerContinuous"/>
    </xf>
    <xf numFmtId="42" fontId="24" fillId="0" borderId="0" xfId="46" applyNumberFormat="1" applyFont="1" applyFill="1" applyBorder="1" applyAlignment="1"/>
    <xf numFmtId="0" fontId="23" fillId="0" borderId="0" xfId="0" applyNumberFormat="1" applyFont="1" applyFill="1" applyAlignment="1">
      <alignment horizontal="center"/>
    </xf>
    <xf numFmtId="0" fontId="23" fillId="0" borderId="0" xfId="0" quotePrefix="1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34" borderId="0" xfId="0" applyNumberFormat="1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</cellXfs>
  <cellStyles count="9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 xr:uid="{00000000-0005-0000-0000-00001C000000}"/>
    <cellStyle name="Comma 2 2 2" xfId="30" xr:uid="{00000000-0005-0000-0000-00001D000000}"/>
    <cellStyle name="Comma 2 3" xfId="31" xr:uid="{00000000-0005-0000-0000-00001E000000}"/>
    <cellStyle name="Comma 2 3 2" xfId="32" xr:uid="{00000000-0005-0000-0000-00001F000000}"/>
    <cellStyle name="Comma 3" xfId="33" xr:uid="{00000000-0005-0000-0000-000020000000}"/>
    <cellStyle name="Comma 3 2" xfId="34" xr:uid="{00000000-0005-0000-0000-000021000000}"/>
    <cellStyle name="Comma 3 2 2" xfId="35" xr:uid="{00000000-0005-0000-0000-000022000000}"/>
    <cellStyle name="Comma 3 2 3" xfId="36" xr:uid="{00000000-0005-0000-0000-000023000000}"/>
    <cellStyle name="Comma 3 3" xfId="37" xr:uid="{00000000-0005-0000-0000-000024000000}"/>
    <cellStyle name="Comma 4" xfId="38" xr:uid="{00000000-0005-0000-0000-000025000000}"/>
    <cellStyle name="Comma 4 2" xfId="39" xr:uid="{00000000-0005-0000-0000-000026000000}"/>
    <cellStyle name="Comma 5" xfId="40" xr:uid="{00000000-0005-0000-0000-000027000000}"/>
    <cellStyle name="Comma 5 2" xfId="41" xr:uid="{00000000-0005-0000-0000-000028000000}"/>
    <cellStyle name="Comma 6" xfId="42" xr:uid="{00000000-0005-0000-0000-000029000000}"/>
    <cellStyle name="Comma 6 2" xfId="43" xr:uid="{00000000-0005-0000-0000-00002A000000}"/>
    <cellStyle name="Comma 7" xfId="44" xr:uid="{00000000-0005-0000-0000-00002B000000}"/>
    <cellStyle name="Comma 8" xfId="45" xr:uid="{00000000-0005-0000-0000-00002C000000}"/>
    <cellStyle name="Currency" xfId="46" builtinId="4"/>
    <cellStyle name="Currency 2 2" xfId="47" xr:uid="{00000000-0005-0000-0000-00002E000000}"/>
    <cellStyle name="Currency 2 3" xfId="48" xr:uid="{00000000-0005-0000-0000-00002F000000}"/>
    <cellStyle name="Currency 2 3 2" xfId="49" xr:uid="{00000000-0005-0000-0000-000030000000}"/>
    <cellStyle name="Currency 2 4" xfId="50" xr:uid="{00000000-0005-0000-0000-000031000000}"/>
    <cellStyle name="Currency 2 4 2" xfId="51" xr:uid="{00000000-0005-0000-0000-000032000000}"/>
    <cellStyle name="Currency 3" xfId="52" xr:uid="{00000000-0005-0000-0000-000033000000}"/>
    <cellStyle name="Currency 3 2" xfId="53" xr:uid="{00000000-0005-0000-0000-000034000000}"/>
    <cellStyle name="Currency 3 2 2" xfId="54" xr:uid="{00000000-0005-0000-0000-000035000000}"/>
    <cellStyle name="Currency 3 2 3" xfId="55" xr:uid="{00000000-0005-0000-0000-000036000000}"/>
    <cellStyle name="Currency 3 3" xfId="56" xr:uid="{00000000-0005-0000-0000-000037000000}"/>
    <cellStyle name="Currency 4" xfId="57" xr:uid="{00000000-0005-0000-0000-000038000000}"/>
    <cellStyle name="Currency 4 2" xfId="58" xr:uid="{00000000-0005-0000-0000-000039000000}"/>
    <cellStyle name="Currency 5" xfId="59" xr:uid="{00000000-0005-0000-0000-00003A000000}"/>
    <cellStyle name="Currency 5 2" xfId="60" xr:uid="{00000000-0005-0000-0000-00003B000000}"/>
    <cellStyle name="Currency 5 3" xfId="61" xr:uid="{00000000-0005-0000-0000-00003C000000}"/>
    <cellStyle name="Currency 6" xfId="62" xr:uid="{00000000-0005-0000-0000-00003D000000}"/>
    <cellStyle name="Currency 7" xfId="63" xr:uid="{00000000-0005-0000-0000-00003E000000}"/>
    <cellStyle name="Currency 8" xfId="64" xr:uid="{00000000-0005-0000-0000-00003F000000}"/>
    <cellStyle name="Explanatory Text" xfId="65" builtinId="53" customBuiltin="1"/>
    <cellStyle name="Good" xfId="66" builtinId="26" customBuiltin="1"/>
    <cellStyle name="Heading 1" xfId="67" builtinId="16" customBuiltin="1"/>
    <cellStyle name="Heading 2" xfId="68" builtinId="17" customBuiltin="1"/>
    <cellStyle name="Heading 3" xfId="69" builtinId="18" customBuiltin="1"/>
    <cellStyle name="Heading 4" xfId="70" builtinId="19" customBuiltin="1"/>
    <cellStyle name="Input" xfId="71" builtinId="20" customBuiltin="1"/>
    <cellStyle name="Linked Cell" xfId="72" builtinId="24" customBuiltin="1"/>
    <cellStyle name="Neutral" xfId="73" builtinId="28" customBuiltin="1"/>
    <cellStyle name="Normal" xfId="0" builtinId="0"/>
    <cellStyle name="Normal 2" xfId="74" xr:uid="{00000000-0005-0000-0000-00004A000000}"/>
    <cellStyle name="Normal 2 2" xfId="75" xr:uid="{00000000-0005-0000-0000-00004B000000}"/>
    <cellStyle name="Normal 2 2 2" xfId="76" xr:uid="{00000000-0005-0000-0000-00004C000000}"/>
    <cellStyle name="Normal 2 3" xfId="77" xr:uid="{00000000-0005-0000-0000-00004D000000}"/>
    <cellStyle name="Normal 2 4" xfId="78" xr:uid="{00000000-0005-0000-0000-00004E000000}"/>
    <cellStyle name="Normal 3" xfId="79" xr:uid="{00000000-0005-0000-0000-00004F000000}"/>
    <cellStyle name="Normal 3 2" xfId="80" xr:uid="{00000000-0005-0000-0000-000050000000}"/>
    <cellStyle name="Normal 4" xfId="81" xr:uid="{00000000-0005-0000-0000-000051000000}"/>
    <cellStyle name="Normal 4 2" xfId="82" xr:uid="{00000000-0005-0000-0000-000052000000}"/>
    <cellStyle name="Normal 5" xfId="83" xr:uid="{00000000-0005-0000-0000-000053000000}"/>
    <cellStyle name="Note 2" xfId="84" xr:uid="{00000000-0005-0000-0000-000054000000}"/>
    <cellStyle name="Output" xfId="85" builtinId="21" customBuiltin="1"/>
    <cellStyle name="Percent 2" xfId="86" xr:uid="{00000000-0005-0000-0000-000057000000}"/>
    <cellStyle name="Percent 2 2" xfId="87" xr:uid="{00000000-0005-0000-0000-000058000000}"/>
    <cellStyle name="Percent 2 2 2" xfId="88" xr:uid="{00000000-0005-0000-0000-000059000000}"/>
    <cellStyle name="Percent 2 3" xfId="89" xr:uid="{00000000-0005-0000-0000-00005A000000}"/>
    <cellStyle name="Percent 3" xfId="90" xr:uid="{00000000-0005-0000-0000-00005B000000}"/>
    <cellStyle name="Percent 3 2" xfId="91" xr:uid="{00000000-0005-0000-0000-00005C000000}"/>
    <cellStyle name="Percent 4" xfId="92" xr:uid="{00000000-0005-0000-0000-00005D000000}"/>
    <cellStyle name="Title" xfId="93" builtinId="15" customBuiltin="1"/>
    <cellStyle name="Total" xfId="94" builtinId="25" customBuiltin="1"/>
    <cellStyle name="Warning Text" xfId="9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showGridLines="0" tabSelected="1" zoomScaleNormal="100" zoomScaleSheetLayoutView="100" workbookViewId="0">
      <selection activeCell="A18" sqref="A18"/>
    </sheetView>
  </sheetViews>
  <sheetFormatPr defaultColWidth="9.140625" defaultRowHeight="15" customHeight="1" x14ac:dyDescent="0.25"/>
  <cols>
    <col min="1" max="1" width="58.7109375" style="1" customWidth="1"/>
    <col min="2" max="2" width="14.140625" style="1" customWidth="1"/>
    <col min="3" max="3" width="2.7109375" style="1" customWidth="1"/>
    <col min="4" max="4" width="14.140625" style="1" hidden="1" customWidth="1"/>
    <col min="5" max="16384" width="9.140625" style="1"/>
  </cols>
  <sheetData>
    <row r="1" spans="1:4" ht="15" customHeight="1" x14ac:dyDescent="0.25">
      <c r="A1" s="59" t="s">
        <v>17</v>
      </c>
      <c r="B1" s="59"/>
      <c r="C1" s="59"/>
      <c r="D1" s="59"/>
    </row>
    <row r="2" spans="1:4" ht="15" customHeight="1" x14ac:dyDescent="0.25">
      <c r="A2" s="61" t="s">
        <v>18</v>
      </c>
      <c r="B2" s="61"/>
      <c r="C2" s="61"/>
      <c r="D2" s="61"/>
    </row>
    <row r="3" spans="1:4" ht="15" customHeight="1" x14ac:dyDescent="0.25">
      <c r="A3" s="60" t="s">
        <v>38</v>
      </c>
      <c r="B3" s="60"/>
      <c r="C3" s="60"/>
      <c r="D3" s="60"/>
    </row>
    <row r="4" spans="1:4" ht="15" customHeight="1" x14ac:dyDescent="0.25">
      <c r="A4" s="17"/>
      <c r="B4" s="18"/>
      <c r="C4" s="18"/>
      <c r="D4" s="18"/>
    </row>
    <row r="5" spans="1:4" ht="15" customHeight="1" x14ac:dyDescent="0.25">
      <c r="A5" s="17"/>
    </row>
    <row r="6" spans="1:4" ht="15" customHeight="1" x14ac:dyDescent="0.25">
      <c r="A6" s="5" t="s">
        <v>15</v>
      </c>
      <c r="B6" s="42">
        <v>2021</v>
      </c>
      <c r="C6" s="4"/>
      <c r="D6" s="42">
        <v>2019</v>
      </c>
    </row>
    <row r="7" spans="1:4" ht="15" customHeight="1" x14ac:dyDescent="0.25">
      <c r="A7" s="9" t="s">
        <v>12</v>
      </c>
      <c r="B7" s="20"/>
      <c r="C7" s="20"/>
      <c r="D7" s="20"/>
    </row>
    <row r="8" spans="1:4" ht="15" customHeight="1" x14ac:dyDescent="0.25">
      <c r="A8" s="9"/>
      <c r="B8" s="20"/>
      <c r="C8" s="20"/>
      <c r="D8" s="20"/>
    </row>
    <row r="9" spans="1:4" ht="15" customHeight="1" x14ac:dyDescent="0.25">
      <c r="A9" s="8" t="s">
        <v>19</v>
      </c>
      <c r="B9" s="58">
        <v>305</v>
      </c>
      <c r="C9" s="31"/>
      <c r="D9" s="30"/>
    </row>
    <row r="10" spans="1:4" ht="15" customHeight="1" x14ac:dyDescent="0.25">
      <c r="A10" s="8" t="s">
        <v>76</v>
      </c>
      <c r="B10" s="32">
        <v>46899</v>
      </c>
      <c r="C10" s="31"/>
      <c r="D10" s="30"/>
    </row>
    <row r="11" spans="1:4" ht="15" customHeight="1" x14ac:dyDescent="0.25">
      <c r="A11" s="8" t="s">
        <v>44</v>
      </c>
      <c r="B11" s="32">
        <v>8577</v>
      </c>
      <c r="C11" s="32"/>
      <c r="D11" s="32"/>
    </row>
    <row r="12" spans="1:4" ht="15" customHeight="1" x14ac:dyDescent="0.25">
      <c r="A12" s="8" t="s">
        <v>20</v>
      </c>
      <c r="B12" s="32">
        <v>2000</v>
      </c>
      <c r="C12" s="32"/>
      <c r="D12" s="33"/>
    </row>
    <row r="13" spans="1:4" ht="15" customHeight="1" x14ac:dyDescent="0.25">
      <c r="A13" s="8" t="s">
        <v>2</v>
      </c>
      <c r="B13" s="32">
        <v>6000</v>
      </c>
      <c r="C13" s="20"/>
      <c r="D13" s="32"/>
    </row>
    <row r="14" spans="1:4" ht="15" customHeight="1" x14ac:dyDescent="0.25">
      <c r="A14" s="8" t="s">
        <v>67</v>
      </c>
      <c r="B14" s="32">
        <v>4000</v>
      </c>
      <c r="C14" s="20"/>
      <c r="D14" s="32"/>
    </row>
    <row r="15" spans="1:4" ht="15" customHeight="1" x14ac:dyDescent="0.25">
      <c r="A15" s="6" t="s">
        <v>21</v>
      </c>
      <c r="B15" s="32"/>
      <c r="C15" s="32"/>
      <c r="D15" s="33"/>
    </row>
    <row r="16" spans="1:4" ht="15" customHeight="1" x14ac:dyDescent="0.25">
      <c r="A16" s="8" t="s">
        <v>58</v>
      </c>
      <c r="B16" s="32">
        <f>1940+775</f>
        <v>2715</v>
      </c>
      <c r="C16" s="32"/>
      <c r="D16" s="33"/>
    </row>
    <row r="17" spans="1:8" ht="15" customHeight="1" x14ac:dyDescent="0.25">
      <c r="A17" s="8" t="s">
        <v>45</v>
      </c>
      <c r="B17" s="32">
        <v>16500</v>
      </c>
      <c r="C17" s="20"/>
      <c r="D17" s="33"/>
      <c r="E17" s="49"/>
      <c r="F17" s="49"/>
      <c r="G17" s="49"/>
      <c r="H17" s="49"/>
    </row>
    <row r="18" spans="1:8" ht="15" customHeight="1" x14ac:dyDescent="0.25">
      <c r="A18" s="6" t="s">
        <v>22</v>
      </c>
      <c r="B18" s="33"/>
      <c r="C18" s="20"/>
      <c r="D18" s="33"/>
      <c r="E18" s="49"/>
      <c r="F18" s="49"/>
      <c r="G18" s="49"/>
      <c r="H18" s="49"/>
    </row>
    <row r="19" spans="1:8" ht="15" customHeight="1" x14ac:dyDescent="0.25">
      <c r="A19" s="8" t="s">
        <v>40</v>
      </c>
      <c r="B19" s="33">
        <v>4320</v>
      </c>
      <c r="C19" s="20"/>
      <c r="D19" s="33"/>
      <c r="E19" s="50">
        <f>+'Stmt of Functional Exp - CY'!J21</f>
        <v>4320</v>
      </c>
      <c r="F19" s="49"/>
      <c r="G19" s="49"/>
      <c r="H19" s="49"/>
    </row>
    <row r="20" spans="1:8" ht="15" customHeight="1" x14ac:dyDescent="0.25">
      <c r="A20" s="8" t="s">
        <v>63</v>
      </c>
      <c r="B20" s="33">
        <v>3000</v>
      </c>
      <c r="C20" s="20"/>
      <c r="D20" s="33"/>
      <c r="E20" s="49"/>
      <c r="F20" s="49"/>
      <c r="G20" s="49"/>
      <c r="H20" s="49"/>
    </row>
    <row r="21" spans="1:8" ht="15" customHeight="1" x14ac:dyDescent="0.25">
      <c r="A21" s="8" t="s">
        <v>39</v>
      </c>
      <c r="B21" s="33">
        <v>3000</v>
      </c>
      <c r="C21" s="20"/>
      <c r="D21" s="33"/>
      <c r="E21" s="50"/>
      <c r="F21" s="49"/>
      <c r="G21" s="49"/>
      <c r="H21" s="49"/>
    </row>
    <row r="22" spans="1:8" ht="15" customHeight="1" x14ac:dyDescent="0.25">
      <c r="A22" s="8" t="s">
        <v>23</v>
      </c>
      <c r="B22" s="33">
        <v>7900</v>
      </c>
      <c r="C22" s="20"/>
      <c r="D22" s="33"/>
      <c r="E22" s="50">
        <f>+'Stmt of Functional Exp - CY'!J20</f>
        <v>7900</v>
      </c>
      <c r="F22" s="49"/>
      <c r="G22" s="49"/>
      <c r="H22" s="49"/>
    </row>
    <row r="23" spans="1:8" ht="15" customHeight="1" x14ac:dyDescent="0.25">
      <c r="A23" s="8"/>
      <c r="B23" s="33"/>
      <c r="C23" s="20"/>
      <c r="D23" s="33"/>
      <c r="E23" s="50"/>
      <c r="F23" s="49"/>
      <c r="G23" s="49"/>
      <c r="H23" s="49"/>
    </row>
    <row r="24" spans="1:8" ht="15" customHeight="1" x14ac:dyDescent="0.25">
      <c r="A24" s="8" t="s">
        <v>37</v>
      </c>
      <c r="B24" s="32">
        <v>7500</v>
      </c>
      <c r="C24" s="20"/>
      <c r="D24" s="32"/>
      <c r="E24" s="50">
        <f>+'Stmt of Functional Exp - CY'!J22</f>
        <v>7500</v>
      </c>
      <c r="F24" s="49"/>
      <c r="G24" s="49"/>
      <c r="H24" s="49"/>
    </row>
    <row r="25" spans="1:8" ht="15" customHeight="1" x14ac:dyDescent="0.25">
      <c r="A25" s="8" t="s">
        <v>41</v>
      </c>
      <c r="B25" s="32">
        <v>1000</v>
      </c>
      <c r="C25" s="20"/>
      <c r="D25" s="32"/>
      <c r="E25" s="50">
        <f>+'Stmt of Functional Exp - CY'!J17</f>
        <v>1000</v>
      </c>
      <c r="F25" s="49"/>
      <c r="G25" s="49"/>
      <c r="H25" s="49"/>
    </row>
    <row r="26" spans="1:8" ht="15" customHeight="1" x14ac:dyDescent="0.25">
      <c r="A26" s="8" t="s">
        <v>42</v>
      </c>
      <c r="B26" s="32"/>
      <c r="C26" s="20"/>
      <c r="D26" s="32"/>
    </row>
    <row r="27" spans="1:8" ht="15" customHeight="1" x14ac:dyDescent="0.25">
      <c r="A27" s="8" t="s">
        <v>43</v>
      </c>
      <c r="B27" s="33"/>
      <c r="C27" s="20"/>
      <c r="D27" s="33"/>
    </row>
    <row r="28" spans="1:8" ht="15" customHeight="1" x14ac:dyDescent="0.25">
      <c r="A28" s="8" t="s">
        <v>10</v>
      </c>
      <c r="B28" s="19">
        <f>SUM(B9:B27)</f>
        <v>113716</v>
      </c>
      <c r="C28" s="20"/>
      <c r="D28" s="19">
        <f>SUM(D9:D27)</f>
        <v>0</v>
      </c>
    </row>
    <row r="29" spans="1:8" ht="15" customHeight="1" x14ac:dyDescent="0.25">
      <c r="A29" s="9"/>
      <c r="B29" s="32"/>
      <c r="C29" s="7"/>
      <c r="D29" s="32"/>
    </row>
    <row r="30" spans="1:8" ht="15" customHeight="1" x14ac:dyDescent="0.25">
      <c r="A30" s="9" t="s">
        <v>13</v>
      </c>
      <c r="B30" s="32"/>
      <c r="C30" s="20"/>
      <c r="D30" s="32"/>
    </row>
    <row r="31" spans="1:8" ht="15" customHeight="1" x14ac:dyDescent="0.25">
      <c r="A31" s="6" t="s">
        <v>3</v>
      </c>
      <c r="B31" s="32">
        <f>+'Stmt of Functional Exp - CY'!B58</f>
        <v>38730.9</v>
      </c>
      <c r="C31" s="20"/>
      <c r="D31" s="32"/>
    </row>
    <row r="32" spans="1:8" ht="15" customHeight="1" x14ac:dyDescent="0.25">
      <c r="A32" s="6" t="s">
        <v>86</v>
      </c>
      <c r="B32" s="32">
        <f>+'Stmt of Functional Exp - CY'!D58</f>
        <v>46898.99</v>
      </c>
      <c r="C32" s="20"/>
      <c r="D32" s="32"/>
    </row>
    <row r="33" spans="1:4" ht="15" customHeight="1" x14ac:dyDescent="0.25">
      <c r="A33" s="6" t="s">
        <v>14</v>
      </c>
      <c r="B33" s="20">
        <f>+'Stmt of Functional Exp - CY'!F58</f>
        <v>13158.7</v>
      </c>
      <c r="C33" s="20"/>
      <c r="D33" s="32" t="e">
        <f>#REF!</f>
        <v>#REF!</v>
      </c>
    </row>
    <row r="34" spans="1:4" ht="15" customHeight="1" x14ac:dyDescent="0.25">
      <c r="A34" s="6" t="s">
        <v>4</v>
      </c>
      <c r="B34" s="35">
        <f>+'Stmt of Functional Exp - CY'!H58</f>
        <v>14927.2</v>
      </c>
      <c r="C34" s="20"/>
      <c r="D34" s="20" t="e">
        <f>#REF!</f>
        <v>#REF!</v>
      </c>
    </row>
    <row r="35" spans="1:4" ht="15" customHeight="1" x14ac:dyDescent="0.25">
      <c r="A35" s="37" t="s">
        <v>5</v>
      </c>
      <c r="B35" s="36">
        <f>+SUM(B31:B34)</f>
        <v>113715.79</v>
      </c>
      <c r="C35" s="20"/>
      <c r="D35" s="36" t="e">
        <f>+#REF!+#REF!</f>
        <v>#REF!</v>
      </c>
    </row>
    <row r="36" spans="1:4" ht="15" customHeight="1" x14ac:dyDescent="0.25">
      <c r="A36" s="6"/>
      <c r="B36" s="32"/>
      <c r="C36" s="20"/>
      <c r="D36" s="32"/>
    </row>
    <row r="37" spans="1:4" ht="15" customHeight="1" thickBot="1" x14ac:dyDescent="0.3">
      <c r="A37" s="37" t="s">
        <v>16</v>
      </c>
      <c r="B37" s="11">
        <f>+B28-B35</f>
        <v>0.21000000000640284</v>
      </c>
      <c r="C37" s="20"/>
      <c r="D37" s="32" t="e">
        <f>D28-D35+#REF!</f>
        <v>#REF!</v>
      </c>
    </row>
    <row r="38" spans="1:4" ht="18" customHeight="1" thickTop="1" x14ac:dyDescent="0.25"/>
    <row r="39" spans="1:4" ht="14.1" customHeight="1" x14ac:dyDescent="0.25">
      <c r="A39" s="1" t="s">
        <v>68</v>
      </c>
    </row>
    <row r="43" spans="1:4" ht="15" customHeight="1" x14ac:dyDescent="0.25">
      <c r="B43" s="16"/>
      <c r="C43" s="16"/>
      <c r="D43" s="16"/>
    </row>
    <row r="44" spans="1:4" ht="12.75" customHeight="1" x14ac:dyDescent="0.25">
      <c r="B44" s="7"/>
      <c r="C44" s="7"/>
      <c r="D44" s="7"/>
    </row>
    <row r="45" spans="1:4" ht="20.25" customHeight="1" x14ac:dyDescent="0.25">
      <c r="B45" s="7"/>
      <c r="C45" s="7"/>
      <c r="D45" s="7"/>
    </row>
    <row r="46" spans="1:4" ht="15" customHeight="1" x14ac:dyDescent="0.25">
      <c r="A46" s="38"/>
      <c r="B46" s="39"/>
      <c r="C46" s="7"/>
      <c r="D46" s="34"/>
    </row>
    <row r="47" spans="1:4" ht="15" customHeight="1" x14ac:dyDescent="0.25">
      <c r="A47" s="40"/>
      <c r="B47" s="33"/>
      <c r="C47" s="7"/>
      <c r="D47" s="33"/>
    </row>
    <row r="48" spans="1:4" ht="15" customHeight="1" x14ac:dyDescent="0.25">
      <c r="A48" s="38"/>
      <c r="B48" s="12"/>
      <c r="C48" s="7"/>
      <c r="D48" s="12"/>
    </row>
    <row r="49" spans="1:4" ht="15" customHeight="1" x14ac:dyDescent="0.25">
      <c r="A49" s="41"/>
      <c r="B49" s="16"/>
      <c r="C49" s="16"/>
      <c r="D49" s="16"/>
    </row>
    <row r="50" spans="1:4" ht="15" customHeight="1" x14ac:dyDescent="0.25">
      <c r="A50" s="16"/>
      <c r="B50" s="16"/>
      <c r="C50" s="16"/>
      <c r="D50" s="16"/>
    </row>
  </sheetData>
  <mergeCells count="3">
    <mergeCell ref="A1:D1"/>
    <mergeCell ref="A3:D3"/>
    <mergeCell ref="A2:D2"/>
  </mergeCells>
  <phoneticPr fontId="0" type="noConversion"/>
  <pageMargins left="0.75" right="0.75" top="0.75" bottom="0.5" header="0.5" footer="0.25"/>
  <pageSetup orientation="portrait" blackAndWhite="1" horizontalDpi="360" verticalDpi="360" r:id="rId1"/>
  <headerFooter scaleWithDoc="0" alignWithMargins="0">
    <oddFooter>&amp;C&amp;"Calibri,Regular"&amp;12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showGridLines="0" topLeftCell="A7" zoomScaleNormal="100" zoomScaleSheetLayoutView="85" workbookViewId="0">
      <selection activeCell="J17" sqref="J17:J22"/>
    </sheetView>
  </sheetViews>
  <sheetFormatPr defaultColWidth="9.140625" defaultRowHeight="15.75" x14ac:dyDescent="0.25"/>
  <cols>
    <col min="1" max="1" width="39.42578125" style="15" customWidth="1"/>
    <col min="2" max="2" width="14.85546875" style="15" customWidth="1"/>
    <col min="3" max="3" width="0.7109375" style="15" customWidth="1"/>
    <col min="4" max="4" width="14.7109375" style="15" customWidth="1"/>
    <col min="5" max="5" width="0.7109375" style="15" customWidth="1"/>
    <col min="6" max="6" width="14.42578125" style="15" bestFit="1" customWidth="1"/>
    <col min="7" max="7" width="0.7109375" style="15" customWidth="1"/>
    <col min="8" max="8" width="13.42578125" style="15" customWidth="1"/>
    <col min="9" max="9" width="0.7109375" style="15" customWidth="1"/>
    <col min="10" max="10" width="14.42578125" style="15" bestFit="1" customWidth="1"/>
    <col min="11" max="11" width="7.7109375" style="13" customWidth="1"/>
    <col min="12" max="16384" width="9.140625" style="13"/>
  </cols>
  <sheetData>
    <row r="1" spans="1:15" x14ac:dyDescent="0.25">
      <c r="A1" s="62" t="str">
        <f>+'Stmt of Activities'!A1:B1</f>
        <v>MONTGOMERY COUNTY VETERANS COALTION</v>
      </c>
      <c r="B1" s="62"/>
      <c r="C1" s="62"/>
      <c r="D1" s="62"/>
      <c r="E1" s="62"/>
      <c r="F1" s="62"/>
      <c r="G1" s="62"/>
      <c r="H1" s="62"/>
      <c r="I1" s="62"/>
      <c r="J1" s="62"/>
    </row>
    <row r="2" spans="1:15" x14ac:dyDescent="0.25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</row>
    <row r="3" spans="1:15" x14ac:dyDescent="0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</row>
    <row r="4" spans="1:15" x14ac:dyDescent="0.25">
      <c r="A4" s="14"/>
      <c r="B4" s="14"/>
      <c r="C4" s="21"/>
      <c r="D4" s="21"/>
      <c r="E4" s="21"/>
      <c r="F4" s="21"/>
      <c r="G4" s="21"/>
    </row>
    <row r="5" spans="1:15" x14ac:dyDescent="0.25">
      <c r="A5" s="14"/>
      <c r="B5" s="14"/>
      <c r="C5" s="21"/>
      <c r="D5" s="21"/>
      <c r="E5" s="21"/>
      <c r="F5" s="21"/>
      <c r="G5" s="21"/>
    </row>
    <row r="6" spans="1:15" x14ac:dyDescent="0.25">
      <c r="A6" s="22"/>
      <c r="B6" s="23" t="s">
        <v>6</v>
      </c>
      <c r="C6" s="21"/>
      <c r="D6" s="23"/>
      <c r="E6" s="21"/>
      <c r="F6" s="23"/>
      <c r="G6" s="21"/>
      <c r="H6" s="23" t="s">
        <v>9</v>
      </c>
    </row>
    <row r="7" spans="1:15" x14ac:dyDescent="0.25">
      <c r="A7" s="23"/>
      <c r="B7" s="23" t="s">
        <v>1</v>
      </c>
      <c r="C7" s="21"/>
      <c r="D7" s="23" t="s">
        <v>83</v>
      </c>
      <c r="E7" s="21"/>
      <c r="F7" s="23"/>
      <c r="G7" s="21"/>
      <c r="H7" s="23" t="s">
        <v>8</v>
      </c>
      <c r="J7" s="23" t="s">
        <v>6</v>
      </c>
    </row>
    <row r="8" spans="1:15" x14ac:dyDescent="0.25">
      <c r="B8" s="24" t="s">
        <v>7</v>
      </c>
      <c r="C8" s="21"/>
      <c r="D8" s="24" t="s">
        <v>84</v>
      </c>
      <c r="E8" s="21"/>
      <c r="F8" s="24" t="s">
        <v>14</v>
      </c>
      <c r="G8" s="21"/>
      <c r="H8" s="24" t="s">
        <v>7</v>
      </c>
      <c r="J8" s="24" t="s">
        <v>0</v>
      </c>
    </row>
    <row r="9" spans="1:15" x14ac:dyDescent="0.25">
      <c r="A9" s="25"/>
      <c r="B9" s="26"/>
      <c r="C9" s="21"/>
      <c r="D9" s="26"/>
      <c r="E9" s="21"/>
      <c r="F9" s="25"/>
      <c r="G9" s="21"/>
      <c r="H9" s="25"/>
    </row>
    <row r="10" spans="1:15" x14ac:dyDescent="0.25">
      <c r="A10" s="15" t="s">
        <v>33</v>
      </c>
      <c r="B10" s="27"/>
      <c r="C10" s="27"/>
      <c r="D10" s="27"/>
      <c r="E10" s="27"/>
      <c r="F10" s="27"/>
      <c r="G10" s="27"/>
      <c r="H10" s="27"/>
      <c r="I10" s="2"/>
      <c r="J10" s="28"/>
    </row>
    <row r="11" spans="1:15" x14ac:dyDescent="0.25">
      <c r="A11" s="8" t="s">
        <v>34</v>
      </c>
      <c r="B11" s="43">
        <f>+O11*0.7</f>
        <v>140</v>
      </c>
      <c r="C11" s="27"/>
      <c r="D11" s="55">
        <v>0</v>
      </c>
      <c r="E11" s="27"/>
      <c r="F11" s="43">
        <f>+O11*0.1</f>
        <v>20</v>
      </c>
      <c r="G11" s="27"/>
      <c r="H11" s="43">
        <f>+O11*0.2</f>
        <v>40</v>
      </c>
      <c r="I11" s="2"/>
      <c r="J11" s="29">
        <f>+SUM(B11:H11)</f>
        <v>200</v>
      </c>
      <c r="O11" s="13">
        <v>200</v>
      </c>
    </row>
    <row r="12" spans="1:15" x14ac:dyDescent="0.25">
      <c r="A12" s="8" t="s">
        <v>60</v>
      </c>
      <c r="B12" s="27">
        <v>0</v>
      </c>
      <c r="C12" s="27"/>
      <c r="D12" s="27">
        <v>0</v>
      </c>
      <c r="E12" s="27"/>
      <c r="F12" s="27"/>
      <c r="G12" s="27"/>
      <c r="H12" s="27">
        <v>640</v>
      </c>
      <c r="I12" s="2"/>
      <c r="J12" s="29">
        <f>+SUM(B12:H12)</f>
        <v>640</v>
      </c>
    </row>
    <row r="13" spans="1:15" x14ac:dyDescent="0.25">
      <c r="A13" s="8" t="s">
        <v>36</v>
      </c>
      <c r="B13" s="27">
        <f>+O13*0.7</f>
        <v>107.8</v>
      </c>
      <c r="C13" s="27"/>
      <c r="D13" s="27">
        <v>0</v>
      </c>
      <c r="E13" s="27"/>
      <c r="F13" s="27">
        <f>+O13*0.1</f>
        <v>15.4</v>
      </c>
      <c r="G13" s="27"/>
      <c r="H13" s="27">
        <f>+O13*0.2</f>
        <v>30.8</v>
      </c>
      <c r="I13" s="2"/>
      <c r="J13" s="29">
        <f>+SUM(B13:H13)</f>
        <v>154</v>
      </c>
      <c r="O13" s="13">
        <v>154</v>
      </c>
    </row>
    <row r="14" spans="1:15" x14ac:dyDescent="0.25">
      <c r="A14" s="8" t="s">
        <v>35</v>
      </c>
      <c r="B14" s="27">
        <f>+O14*0.7</f>
        <v>35</v>
      </c>
      <c r="C14" s="27"/>
      <c r="D14" s="27">
        <v>0</v>
      </c>
      <c r="E14" s="27"/>
      <c r="F14" s="27">
        <f>+O14*0.1</f>
        <v>5</v>
      </c>
      <c r="G14" s="27"/>
      <c r="H14" s="27">
        <f>+O14*0.2</f>
        <v>10</v>
      </c>
      <c r="I14" s="2"/>
      <c r="J14" s="29">
        <f>+SUM(B14:H14)</f>
        <v>50</v>
      </c>
      <c r="O14" s="13">
        <v>50</v>
      </c>
    </row>
    <row r="15" spans="1:15" x14ac:dyDescent="0.25">
      <c r="A15" s="15" t="s">
        <v>30</v>
      </c>
      <c r="B15" s="27">
        <f>+O15*0.7</f>
        <v>420</v>
      </c>
      <c r="C15" s="27"/>
      <c r="D15" s="27">
        <v>0</v>
      </c>
      <c r="E15" s="27"/>
      <c r="F15" s="27">
        <f>+O15*0.1</f>
        <v>60</v>
      </c>
      <c r="G15" s="27"/>
      <c r="H15" s="27">
        <f>+O15*0.2</f>
        <v>120</v>
      </c>
      <c r="I15" s="2"/>
      <c r="J15" s="29">
        <f>+SUM(B15:H15)</f>
        <v>600</v>
      </c>
      <c r="O15" s="13">
        <v>600</v>
      </c>
    </row>
    <row r="16" spans="1:15" x14ac:dyDescent="0.25">
      <c r="A16" s="15" t="s">
        <v>22</v>
      </c>
      <c r="B16" s="27"/>
      <c r="C16" s="27"/>
      <c r="D16" s="27"/>
      <c r="E16" s="27"/>
      <c r="F16" s="27"/>
      <c r="G16" s="27"/>
      <c r="H16" s="27"/>
      <c r="I16" s="2"/>
      <c r="J16" s="27"/>
    </row>
    <row r="17" spans="1:16" x14ac:dyDescent="0.25">
      <c r="A17" s="8" t="s">
        <v>62</v>
      </c>
      <c r="B17" s="27">
        <v>0</v>
      </c>
      <c r="C17" s="27"/>
      <c r="D17" s="27">
        <v>0</v>
      </c>
      <c r="E17" s="27"/>
      <c r="F17" s="27">
        <v>1000</v>
      </c>
      <c r="G17" s="27"/>
      <c r="H17" s="27">
        <v>0</v>
      </c>
      <c r="I17" s="2"/>
      <c r="J17" s="29">
        <f t="shared" ref="J17:J22" si="0">+SUM(B17:H17)</f>
        <v>1000</v>
      </c>
      <c r="K17" s="51"/>
      <c r="L17" s="51"/>
      <c r="M17" s="51"/>
      <c r="N17" s="51"/>
    </row>
    <row r="18" spans="1:16" x14ac:dyDescent="0.25">
      <c r="A18" s="8" t="s">
        <v>61</v>
      </c>
      <c r="B18" s="27">
        <v>0</v>
      </c>
      <c r="C18" s="27"/>
      <c r="D18" s="27">
        <v>0</v>
      </c>
      <c r="E18" s="27"/>
      <c r="F18" s="27">
        <v>0</v>
      </c>
      <c r="G18" s="27"/>
      <c r="H18" s="27">
        <v>3000</v>
      </c>
      <c r="I18" s="2"/>
      <c r="J18" s="29">
        <f t="shared" si="0"/>
        <v>3000</v>
      </c>
      <c r="K18" s="51"/>
      <c r="L18" s="51"/>
      <c r="M18" s="51"/>
      <c r="N18" s="51"/>
    </row>
    <row r="19" spans="1:16" x14ac:dyDescent="0.25">
      <c r="A19" s="8" t="s">
        <v>39</v>
      </c>
      <c r="B19" s="27">
        <v>0</v>
      </c>
      <c r="C19" s="27"/>
      <c r="D19" s="27">
        <v>0</v>
      </c>
      <c r="E19" s="27"/>
      <c r="F19" s="27">
        <v>0</v>
      </c>
      <c r="G19" s="27"/>
      <c r="H19" s="27">
        <v>3000</v>
      </c>
      <c r="I19" s="2"/>
      <c r="J19" s="29">
        <f t="shared" si="0"/>
        <v>3000</v>
      </c>
      <c r="K19" s="51"/>
      <c r="L19" s="51"/>
      <c r="M19" s="51"/>
      <c r="N19" s="51"/>
    </row>
    <row r="20" spans="1:16" x14ac:dyDescent="0.25">
      <c r="A20" s="8" t="s">
        <v>23</v>
      </c>
      <c r="B20" s="27">
        <v>7900</v>
      </c>
      <c r="C20" s="27"/>
      <c r="D20" s="27">
        <v>0</v>
      </c>
      <c r="E20" s="27"/>
      <c r="F20" s="27">
        <v>0</v>
      </c>
      <c r="G20" s="27"/>
      <c r="H20" s="27">
        <v>0</v>
      </c>
      <c r="I20" s="2"/>
      <c r="J20" s="29">
        <f t="shared" si="0"/>
        <v>7900</v>
      </c>
      <c r="K20" s="51"/>
      <c r="L20" s="51"/>
      <c r="M20" s="51"/>
      <c r="N20" s="51"/>
    </row>
    <row r="21" spans="1:16" x14ac:dyDescent="0.25">
      <c r="A21" s="8" t="s">
        <v>64</v>
      </c>
      <c r="B21" s="27">
        <v>4320</v>
      </c>
      <c r="C21" s="27"/>
      <c r="D21" s="27">
        <v>0</v>
      </c>
      <c r="E21" s="27"/>
      <c r="F21" s="27">
        <v>0</v>
      </c>
      <c r="G21" s="27"/>
      <c r="H21" s="27">
        <v>0</v>
      </c>
      <c r="I21" s="2"/>
      <c r="J21" s="29">
        <f t="shared" si="0"/>
        <v>4320</v>
      </c>
      <c r="K21" s="51"/>
      <c r="L21" s="51"/>
      <c r="M21" s="51"/>
      <c r="N21" s="51"/>
    </row>
    <row r="22" spans="1:16" x14ac:dyDescent="0.25">
      <c r="A22" s="8" t="s">
        <v>46</v>
      </c>
      <c r="B22" s="27">
        <v>0</v>
      </c>
      <c r="C22" s="27"/>
      <c r="D22" s="27">
        <v>0</v>
      </c>
      <c r="E22" s="27"/>
      <c r="F22" s="27">
        <v>7500</v>
      </c>
      <c r="G22" s="27"/>
      <c r="H22" s="27">
        <v>0</v>
      </c>
      <c r="I22" s="2"/>
      <c r="J22" s="29">
        <f t="shared" si="0"/>
        <v>7500</v>
      </c>
      <c r="K22" s="51"/>
      <c r="L22" s="51"/>
      <c r="M22" s="51"/>
      <c r="N22" s="51"/>
    </row>
    <row r="23" spans="1:16" x14ac:dyDescent="0.25">
      <c r="A23" s="15" t="s">
        <v>24</v>
      </c>
      <c r="B23" s="27"/>
      <c r="C23" s="27"/>
      <c r="D23" s="27"/>
      <c r="E23" s="27"/>
      <c r="F23" s="27"/>
      <c r="G23" s="27"/>
      <c r="H23" s="27"/>
      <c r="I23" s="2"/>
      <c r="J23" s="29"/>
    </row>
    <row r="24" spans="1:16" x14ac:dyDescent="0.25">
      <c r="A24" s="8" t="s">
        <v>26</v>
      </c>
      <c r="B24" s="27">
        <v>0</v>
      </c>
      <c r="C24" s="27"/>
      <c r="D24" s="27">
        <v>0</v>
      </c>
      <c r="E24" s="27"/>
      <c r="F24" s="27">
        <v>0</v>
      </c>
      <c r="G24" s="27"/>
      <c r="H24" s="27">
        <v>919.8</v>
      </c>
      <c r="I24" s="2"/>
      <c r="J24" s="29">
        <f t="shared" ref="J24:J31" si="1">+SUM(B24:H24)</f>
        <v>919.8</v>
      </c>
      <c r="K24" s="51"/>
      <c r="L24" s="51"/>
      <c r="M24" s="51"/>
      <c r="N24" s="51"/>
    </row>
    <row r="25" spans="1:16" x14ac:dyDescent="0.25">
      <c r="A25" s="8" t="s">
        <v>29</v>
      </c>
      <c r="B25" s="27">
        <f>+O25*0.7</f>
        <v>2143.4</v>
      </c>
      <c r="C25" s="27"/>
      <c r="D25" s="27">
        <v>0</v>
      </c>
      <c r="E25" s="27"/>
      <c r="F25" s="27">
        <f>+O25*0.1</f>
        <v>306.2</v>
      </c>
      <c r="G25" s="27"/>
      <c r="H25" s="27">
        <f>+O25*0.2</f>
        <v>612.4</v>
      </c>
      <c r="I25" s="2"/>
      <c r="J25" s="29">
        <f t="shared" si="1"/>
        <v>3062</v>
      </c>
      <c r="O25" s="13">
        <v>3062</v>
      </c>
    </row>
    <row r="26" spans="1:16" x14ac:dyDescent="0.25">
      <c r="A26" s="8" t="s">
        <v>77</v>
      </c>
      <c r="B26" s="27"/>
      <c r="C26" s="27"/>
      <c r="D26" s="27">
        <v>0</v>
      </c>
      <c r="E26" s="27"/>
      <c r="F26" s="27">
        <v>575</v>
      </c>
      <c r="G26" s="27"/>
      <c r="H26" s="27"/>
      <c r="I26" s="2"/>
      <c r="J26" s="29">
        <f t="shared" si="1"/>
        <v>575</v>
      </c>
    </row>
    <row r="27" spans="1:16" x14ac:dyDescent="0.25">
      <c r="A27" s="8" t="s">
        <v>31</v>
      </c>
      <c r="B27" s="27">
        <f>+O27*0.7</f>
        <v>119.69999999999999</v>
      </c>
      <c r="C27" s="27"/>
      <c r="D27" s="27">
        <v>0</v>
      </c>
      <c r="E27" s="27"/>
      <c r="F27" s="27">
        <f>+O27*0.1</f>
        <v>17.100000000000001</v>
      </c>
      <c r="G27" s="27"/>
      <c r="H27" s="27">
        <f>+O27*0.2</f>
        <v>34.200000000000003</v>
      </c>
      <c r="I27" s="2"/>
      <c r="J27" s="29">
        <f t="shared" si="1"/>
        <v>171</v>
      </c>
      <c r="O27" s="13">
        <v>171</v>
      </c>
    </row>
    <row r="28" spans="1:16" x14ac:dyDescent="0.25">
      <c r="A28" s="8" t="s">
        <v>32</v>
      </c>
      <c r="B28" s="27">
        <f>+O28*0.7</f>
        <v>210</v>
      </c>
      <c r="C28" s="27"/>
      <c r="D28" s="27">
        <v>0</v>
      </c>
      <c r="E28" s="27"/>
      <c r="F28" s="27">
        <f>+O28*0.1</f>
        <v>30</v>
      </c>
      <c r="G28" s="27"/>
      <c r="H28" s="27">
        <f>+O28*0.2</f>
        <v>60</v>
      </c>
      <c r="I28" s="2"/>
      <c r="J28" s="29">
        <f t="shared" si="1"/>
        <v>300</v>
      </c>
      <c r="O28" s="13">
        <v>300</v>
      </c>
    </row>
    <row r="29" spans="1:16" x14ac:dyDescent="0.25">
      <c r="A29" s="8" t="s">
        <v>59</v>
      </c>
      <c r="B29" s="27">
        <f>+O29*0.7</f>
        <v>210</v>
      </c>
      <c r="C29" s="27"/>
      <c r="D29" s="27">
        <v>0</v>
      </c>
      <c r="E29" s="27"/>
      <c r="F29" s="27">
        <f>+O29*0.1</f>
        <v>30</v>
      </c>
      <c r="G29" s="27"/>
      <c r="H29" s="27">
        <f>+O29*0.2</f>
        <v>60</v>
      </c>
      <c r="I29" s="2"/>
      <c r="J29" s="29">
        <f t="shared" si="1"/>
        <v>300</v>
      </c>
      <c r="O29" s="13">
        <v>300</v>
      </c>
    </row>
    <row r="30" spans="1:16" x14ac:dyDescent="0.25">
      <c r="A30" s="15" t="s">
        <v>57</v>
      </c>
      <c r="B30" s="27">
        <f>+$O$30*0.7</f>
        <v>22400</v>
      </c>
      <c r="C30" s="27"/>
      <c r="D30" s="27">
        <v>0</v>
      </c>
      <c r="E30" s="27"/>
      <c r="F30" s="27">
        <f>+O30*0.1</f>
        <v>3200</v>
      </c>
      <c r="G30" s="27"/>
      <c r="H30" s="27">
        <f>+O30*0.2</f>
        <v>6400</v>
      </c>
      <c r="I30" s="2"/>
      <c r="J30" s="29">
        <f t="shared" si="1"/>
        <v>32000</v>
      </c>
      <c r="O30" s="48">
        <v>32000</v>
      </c>
      <c r="P30" s="51"/>
    </row>
    <row r="31" spans="1:16" x14ac:dyDescent="0.25">
      <c r="A31" s="15" t="s">
        <v>82</v>
      </c>
      <c r="B31" s="27">
        <v>0</v>
      </c>
      <c r="C31" s="27"/>
      <c r="D31" s="27">
        <v>0</v>
      </c>
      <c r="E31" s="27"/>
      <c r="F31" s="27">
        <v>400</v>
      </c>
      <c r="G31" s="27"/>
      <c r="H31" s="27">
        <v>0</v>
      </c>
      <c r="I31" s="2"/>
      <c r="J31" s="29">
        <f t="shared" si="1"/>
        <v>400</v>
      </c>
      <c r="O31" s="48"/>
      <c r="P31" s="51"/>
    </row>
    <row r="32" spans="1:16" x14ac:dyDescent="0.25">
      <c r="A32" s="46" t="s">
        <v>47</v>
      </c>
      <c r="B32" s="44"/>
      <c r="C32" s="45"/>
      <c r="D32" s="45"/>
      <c r="E32" s="45"/>
      <c r="F32" s="45"/>
      <c r="G32" s="45"/>
      <c r="H32" s="45"/>
      <c r="I32" s="7"/>
      <c r="J32" s="26"/>
    </row>
    <row r="33" spans="1:14" x14ac:dyDescent="0.25">
      <c r="A33" s="15" t="s">
        <v>53</v>
      </c>
      <c r="B33" s="44"/>
      <c r="C33" s="27"/>
      <c r="D33" s="27"/>
      <c r="E33" s="27"/>
      <c r="F33" s="45"/>
      <c r="G33" s="27"/>
      <c r="H33" s="45"/>
      <c r="I33" s="2"/>
      <c r="J33" s="26"/>
    </row>
    <row r="34" spans="1:14" x14ac:dyDescent="0.25">
      <c r="A34" s="47" t="s">
        <v>25</v>
      </c>
      <c r="B34" s="27">
        <v>0</v>
      </c>
      <c r="C34" s="27"/>
      <c r="D34" s="44">
        <v>378</v>
      </c>
      <c r="E34" s="27"/>
      <c r="F34" s="27">
        <v>0</v>
      </c>
      <c r="G34" s="27"/>
      <c r="H34" s="27">
        <v>0</v>
      </c>
      <c r="I34" s="2"/>
      <c r="J34" s="44">
        <f t="shared" ref="J34:J42" si="2">+SUM(B34:H34)</f>
        <v>378</v>
      </c>
      <c r="K34" s="51"/>
      <c r="L34" s="51"/>
      <c r="M34" s="51"/>
      <c r="N34" s="51"/>
    </row>
    <row r="35" spans="1:14" x14ac:dyDescent="0.25">
      <c r="A35" s="47" t="s">
        <v>48</v>
      </c>
      <c r="B35" s="27">
        <v>0</v>
      </c>
      <c r="C35" s="27"/>
      <c r="D35" s="44">
        <v>155</v>
      </c>
      <c r="E35" s="27"/>
      <c r="F35" s="27">
        <v>0</v>
      </c>
      <c r="G35" s="27"/>
      <c r="H35" s="27">
        <v>0</v>
      </c>
      <c r="I35" s="2"/>
      <c r="J35" s="44">
        <f t="shared" si="2"/>
        <v>155</v>
      </c>
    </row>
    <row r="36" spans="1:14" x14ac:dyDescent="0.25">
      <c r="A36" s="47" t="s">
        <v>69</v>
      </c>
      <c r="B36" s="27">
        <v>0</v>
      </c>
      <c r="C36" s="27"/>
      <c r="D36" s="44">
        <v>70</v>
      </c>
      <c r="E36" s="27"/>
      <c r="F36" s="27">
        <v>0</v>
      </c>
      <c r="G36" s="27"/>
      <c r="H36" s="27">
        <v>0</v>
      </c>
      <c r="I36" s="2"/>
      <c r="J36" s="44">
        <f t="shared" si="2"/>
        <v>70</v>
      </c>
    </row>
    <row r="37" spans="1:14" x14ac:dyDescent="0.25">
      <c r="A37" s="47" t="s">
        <v>70</v>
      </c>
      <c r="B37" s="27">
        <v>0</v>
      </c>
      <c r="C37" s="27"/>
      <c r="D37" s="44">
        <v>60</v>
      </c>
      <c r="E37" s="27"/>
      <c r="F37" s="27">
        <v>0</v>
      </c>
      <c r="G37" s="27"/>
      <c r="H37" s="27">
        <v>0</v>
      </c>
      <c r="I37" s="2"/>
      <c r="J37" s="44">
        <f t="shared" si="2"/>
        <v>60</v>
      </c>
    </row>
    <row r="38" spans="1:14" x14ac:dyDescent="0.25">
      <c r="A38" s="47" t="s">
        <v>66</v>
      </c>
      <c r="B38" s="27">
        <v>0</v>
      </c>
      <c r="C38" s="27"/>
      <c r="D38" s="44">
        <v>179</v>
      </c>
      <c r="E38" s="27"/>
      <c r="F38" s="27">
        <v>0</v>
      </c>
      <c r="G38" s="27"/>
      <c r="H38" s="27">
        <v>0</v>
      </c>
      <c r="I38" s="2"/>
      <c r="J38" s="44">
        <f t="shared" si="2"/>
        <v>179</v>
      </c>
    </row>
    <row r="39" spans="1:14" x14ac:dyDescent="0.25">
      <c r="A39" s="47" t="s">
        <v>49</v>
      </c>
      <c r="B39" s="27">
        <v>0</v>
      </c>
      <c r="C39" s="27"/>
      <c r="D39" s="44">
        <v>2400</v>
      </c>
      <c r="E39" s="27"/>
      <c r="F39" s="27">
        <v>0</v>
      </c>
      <c r="G39" s="27"/>
      <c r="H39" s="27">
        <v>0</v>
      </c>
      <c r="I39" s="2"/>
      <c r="J39" s="44">
        <f t="shared" si="2"/>
        <v>2400</v>
      </c>
    </row>
    <row r="40" spans="1:14" x14ac:dyDescent="0.25">
      <c r="A40" s="47" t="s">
        <v>50</v>
      </c>
      <c r="B40" s="27">
        <v>0</v>
      </c>
      <c r="C40" s="27"/>
      <c r="D40" s="44">
        <v>2400</v>
      </c>
      <c r="E40" s="27"/>
      <c r="F40" s="27">
        <v>0</v>
      </c>
      <c r="G40" s="27"/>
      <c r="H40" s="27">
        <v>0</v>
      </c>
      <c r="I40" s="2"/>
      <c r="J40" s="44">
        <f t="shared" si="2"/>
        <v>2400</v>
      </c>
    </row>
    <row r="41" spans="1:14" x14ac:dyDescent="0.25">
      <c r="A41" s="47" t="s">
        <v>72</v>
      </c>
      <c r="B41" s="27">
        <v>0</v>
      </c>
      <c r="C41" s="27"/>
      <c r="D41" s="44">
        <v>764.99</v>
      </c>
      <c r="E41" s="27"/>
      <c r="F41" s="27">
        <v>0</v>
      </c>
      <c r="G41" s="27"/>
      <c r="H41" s="27">
        <v>0</v>
      </c>
      <c r="I41" s="2"/>
      <c r="J41" s="44">
        <f t="shared" si="2"/>
        <v>764.99</v>
      </c>
    </row>
    <row r="42" spans="1:14" x14ac:dyDescent="0.25">
      <c r="A42" s="47" t="s">
        <v>71</v>
      </c>
      <c r="B42" s="27">
        <v>0</v>
      </c>
      <c r="C42" s="27"/>
      <c r="D42" s="44">
        <v>30000</v>
      </c>
      <c r="E42" s="27"/>
      <c r="F42" s="27">
        <v>0</v>
      </c>
      <c r="G42" s="27"/>
      <c r="H42" s="27">
        <v>0</v>
      </c>
      <c r="I42" s="2"/>
      <c r="J42" s="44">
        <f t="shared" si="2"/>
        <v>30000</v>
      </c>
    </row>
    <row r="43" spans="1:14" x14ac:dyDescent="0.25">
      <c r="A43" s="15" t="s">
        <v>54</v>
      </c>
      <c r="B43" s="44"/>
      <c r="C43" s="27"/>
      <c r="D43" s="27"/>
      <c r="E43" s="27"/>
      <c r="F43" s="45"/>
      <c r="G43" s="27"/>
      <c r="H43" s="45"/>
      <c r="I43" s="2"/>
      <c r="J43" s="44"/>
    </row>
    <row r="44" spans="1:14" x14ac:dyDescent="0.25">
      <c r="A44" s="15" t="s">
        <v>74</v>
      </c>
      <c r="B44" s="27">
        <v>0</v>
      </c>
      <c r="C44" s="27"/>
      <c r="D44" s="27">
        <v>800</v>
      </c>
      <c r="E44" s="27"/>
      <c r="F44" s="45">
        <v>0</v>
      </c>
      <c r="G44" s="27"/>
      <c r="H44" s="45">
        <v>0</v>
      </c>
      <c r="I44" s="2"/>
      <c r="J44" s="44">
        <f t="shared" ref="J44:J55" si="3">+SUM(B44:H44)</f>
        <v>800</v>
      </c>
    </row>
    <row r="45" spans="1:14" x14ac:dyDescent="0.25">
      <c r="A45" s="15" t="s">
        <v>78</v>
      </c>
      <c r="B45" s="27">
        <v>575</v>
      </c>
      <c r="C45" s="27"/>
      <c r="D45" s="27">
        <v>0</v>
      </c>
      <c r="E45" s="27"/>
      <c r="F45" s="45">
        <v>0</v>
      </c>
      <c r="G45" s="27"/>
      <c r="H45" s="45">
        <v>0</v>
      </c>
      <c r="I45" s="2"/>
      <c r="J45" s="44">
        <f t="shared" si="3"/>
        <v>575</v>
      </c>
    </row>
    <row r="46" spans="1:14" x14ac:dyDescent="0.25">
      <c r="A46" s="15" t="s">
        <v>75</v>
      </c>
      <c r="B46" s="27">
        <v>0</v>
      </c>
      <c r="C46" s="27"/>
      <c r="D46" s="27">
        <v>800</v>
      </c>
      <c r="E46" s="27"/>
      <c r="F46" s="27">
        <v>0</v>
      </c>
      <c r="G46" s="27"/>
      <c r="H46" s="27">
        <v>0</v>
      </c>
      <c r="I46" s="2"/>
      <c r="J46" s="44">
        <f t="shared" si="3"/>
        <v>800</v>
      </c>
    </row>
    <row r="47" spans="1:14" x14ac:dyDescent="0.25">
      <c r="A47" s="47" t="s">
        <v>85</v>
      </c>
      <c r="B47" s="27">
        <v>0</v>
      </c>
      <c r="C47" s="27"/>
      <c r="D47" s="27">
        <v>300</v>
      </c>
      <c r="E47" s="27"/>
      <c r="F47" s="27">
        <v>0</v>
      </c>
      <c r="G47" s="27"/>
      <c r="H47" s="27">
        <v>0</v>
      </c>
      <c r="I47" s="2"/>
      <c r="J47" s="44">
        <f t="shared" si="3"/>
        <v>300</v>
      </c>
    </row>
    <row r="48" spans="1:14" x14ac:dyDescent="0.25">
      <c r="A48" s="47" t="s">
        <v>73</v>
      </c>
      <c r="B48" s="27">
        <v>0</v>
      </c>
      <c r="C48" s="27"/>
      <c r="D48" s="27">
        <v>1600</v>
      </c>
      <c r="E48" s="27"/>
      <c r="F48" s="27">
        <v>0</v>
      </c>
      <c r="G48" s="27"/>
      <c r="H48" s="27">
        <v>0</v>
      </c>
      <c r="I48" s="2"/>
      <c r="J48" s="44">
        <f t="shared" si="3"/>
        <v>1600</v>
      </c>
    </row>
    <row r="49" spans="1:15" x14ac:dyDescent="0.25">
      <c r="A49" s="47" t="s">
        <v>65</v>
      </c>
      <c r="B49" s="27">
        <v>0</v>
      </c>
      <c r="C49" s="27"/>
      <c r="D49" s="27">
        <v>1600</v>
      </c>
      <c r="E49" s="27"/>
      <c r="F49" s="27">
        <v>0</v>
      </c>
      <c r="G49" s="27"/>
      <c r="H49" s="27">
        <v>0</v>
      </c>
      <c r="I49" s="2"/>
      <c r="J49" s="44">
        <f t="shared" si="3"/>
        <v>1600</v>
      </c>
    </row>
    <row r="50" spans="1:15" x14ac:dyDescent="0.25">
      <c r="A50" s="47" t="s">
        <v>51</v>
      </c>
      <c r="B50" s="27">
        <v>0</v>
      </c>
      <c r="C50" s="27"/>
      <c r="D50" s="27">
        <v>300</v>
      </c>
      <c r="E50" s="27"/>
      <c r="F50" s="27">
        <v>0</v>
      </c>
      <c r="G50" s="27"/>
      <c r="H50" s="27">
        <v>0</v>
      </c>
      <c r="I50" s="2"/>
      <c r="J50" s="44">
        <f t="shared" si="3"/>
        <v>300</v>
      </c>
    </row>
    <row r="51" spans="1:15" x14ac:dyDescent="0.25">
      <c r="A51" s="47" t="s">
        <v>55</v>
      </c>
      <c r="B51" s="27">
        <v>0</v>
      </c>
      <c r="C51" s="27"/>
      <c r="D51" s="27">
        <v>600</v>
      </c>
      <c r="E51" s="27"/>
      <c r="F51" s="27">
        <v>0</v>
      </c>
      <c r="G51" s="27"/>
      <c r="H51" s="27">
        <v>0</v>
      </c>
      <c r="I51" s="2"/>
      <c r="J51" s="44">
        <f t="shared" si="3"/>
        <v>600</v>
      </c>
    </row>
    <row r="52" spans="1:15" x14ac:dyDescent="0.25">
      <c r="A52" s="47" t="s">
        <v>56</v>
      </c>
      <c r="B52" s="27">
        <v>0</v>
      </c>
      <c r="C52" s="27"/>
      <c r="D52" s="27">
        <v>800</v>
      </c>
      <c r="E52" s="27"/>
      <c r="F52" s="27">
        <v>0</v>
      </c>
      <c r="G52" s="27"/>
      <c r="H52" s="27">
        <v>0</v>
      </c>
      <c r="I52" s="2"/>
      <c r="J52" s="44">
        <f t="shared" si="3"/>
        <v>800</v>
      </c>
    </row>
    <row r="53" spans="1:15" x14ac:dyDescent="0.25">
      <c r="A53" s="47" t="s">
        <v>52</v>
      </c>
      <c r="B53" s="27">
        <v>0</v>
      </c>
      <c r="C53" s="27"/>
      <c r="D53" s="27">
        <v>300</v>
      </c>
      <c r="E53" s="27"/>
      <c r="F53" s="27">
        <v>0</v>
      </c>
      <c r="G53" s="27"/>
      <c r="H53" s="27">
        <v>0</v>
      </c>
      <c r="I53" s="2"/>
      <c r="J53" s="44">
        <f t="shared" si="3"/>
        <v>300</v>
      </c>
    </row>
    <row r="54" spans="1:15" x14ac:dyDescent="0.25">
      <c r="A54" s="47" t="s">
        <v>27</v>
      </c>
      <c r="B54" s="27">
        <v>0</v>
      </c>
      <c r="C54" s="27"/>
      <c r="D54" s="27">
        <v>500</v>
      </c>
      <c r="E54" s="27"/>
      <c r="F54" s="27">
        <v>0</v>
      </c>
      <c r="G54" s="27"/>
      <c r="H54" s="27">
        <v>0</v>
      </c>
      <c r="I54" s="2"/>
      <c r="J54" s="44">
        <f t="shared" si="3"/>
        <v>500</v>
      </c>
    </row>
    <row r="55" spans="1:15" x14ac:dyDescent="0.25">
      <c r="A55" s="47" t="s">
        <v>28</v>
      </c>
      <c r="B55" s="27">
        <v>0</v>
      </c>
      <c r="C55" s="27"/>
      <c r="D55" s="27">
        <v>1700</v>
      </c>
      <c r="E55" s="27"/>
      <c r="F55" s="27">
        <v>0</v>
      </c>
      <c r="G55" s="27"/>
      <c r="H55" s="27">
        <v>0</v>
      </c>
      <c r="I55" s="2"/>
      <c r="J55" s="44">
        <f t="shared" si="3"/>
        <v>1700</v>
      </c>
    </row>
    <row r="56" spans="1:15" x14ac:dyDescent="0.25">
      <c r="A56" s="15" t="s">
        <v>79</v>
      </c>
      <c r="B56" s="7"/>
      <c r="C56" s="3"/>
      <c r="D56" s="3"/>
      <c r="E56" s="3"/>
      <c r="G56" s="3"/>
      <c r="I56" s="1"/>
    </row>
    <row r="57" spans="1:15" x14ac:dyDescent="0.25">
      <c r="A57" s="15" t="s">
        <v>80</v>
      </c>
      <c r="B57" s="53">
        <v>150</v>
      </c>
      <c r="C57" s="3"/>
      <c r="D57" s="53">
        <v>1192</v>
      </c>
      <c r="E57" s="3"/>
      <c r="F57" s="56">
        <v>0</v>
      </c>
      <c r="G57" s="57"/>
      <c r="H57" s="56">
        <v>0</v>
      </c>
      <c r="I57" s="1"/>
      <c r="J57" s="53">
        <f t="shared" ref="J57" si="4">+SUM(B57:H57)</f>
        <v>1342</v>
      </c>
    </row>
    <row r="58" spans="1:15" ht="16.5" thickBot="1" x14ac:dyDescent="0.3">
      <c r="A58" s="15" t="s">
        <v>81</v>
      </c>
      <c r="B58" s="10">
        <f>SUM(B10:B57)</f>
        <v>38730.9</v>
      </c>
      <c r="C58" s="3"/>
      <c r="D58" s="10">
        <f>SUM(D10:D57)</f>
        <v>46898.99</v>
      </c>
      <c r="E58" s="3"/>
      <c r="F58" s="10">
        <f>SUM(F10:F57)</f>
        <v>13158.7</v>
      </c>
      <c r="G58" s="3"/>
      <c r="H58" s="10">
        <f>SUM(H10:H57)</f>
        <v>14927.2</v>
      </c>
      <c r="I58" s="1"/>
      <c r="J58" s="10">
        <f>SUM(J10:J57)</f>
        <v>113715.79000000001</v>
      </c>
      <c r="K58" s="48"/>
      <c r="L58" s="48"/>
      <c r="M58" s="48"/>
      <c r="N58" s="48"/>
      <c r="O58" s="48">
        <v>110949</v>
      </c>
    </row>
    <row r="59" spans="1:15" ht="16.5" thickTop="1" x14ac:dyDescent="0.25">
      <c r="B59" s="1"/>
      <c r="C59" s="1"/>
      <c r="D59" s="1"/>
      <c r="E59" s="1"/>
      <c r="F59" s="1"/>
      <c r="G59" s="1"/>
      <c r="H59" s="28"/>
      <c r="I59" s="1"/>
      <c r="J59" s="28"/>
    </row>
    <row r="60" spans="1:15" ht="16.5" customHeight="1" x14ac:dyDescent="0.25">
      <c r="B60" s="52"/>
      <c r="F60" s="54"/>
      <c r="H60" s="28"/>
      <c r="J60" s="28"/>
    </row>
    <row r="61" spans="1:15" ht="16.5" customHeight="1" x14ac:dyDescent="0.25">
      <c r="J61" s="1"/>
    </row>
    <row r="62" spans="1:15" ht="16.5" customHeight="1" x14ac:dyDescent="0.25">
      <c r="J62" s="1"/>
    </row>
  </sheetData>
  <mergeCells count="3">
    <mergeCell ref="A1:J1"/>
    <mergeCell ref="A2:J2"/>
    <mergeCell ref="A3:J3"/>
  </mergeCells>
  <phoneticPr fontId="0" type="noConversion"/>
  <printOptions horizontalCentered="1"/>
  <pageMargins left="0.5" right="0.5" top="0.75" bottom="0.5" header="0.5" footer="0.25"/>
  <pageSetup orientation="landscape" horizontalDpi="360" verticalDpi="360" r:id="rId1"/>
  <headerFooter scaleWithDoc="0" alignWithMargins="0">
    <oddFooter>&amp;C&amp;"Calibri,Regular"&amp;12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Stmt of Activities</vt:lpstr>
      <vt:lpstr>Stmt of Functional Exp - CY</vt:lpstr>
      <vt:lpstr>'Stmt of Activities'!Print_Area</vt:lpstr>
      <vt:lpstr>'Stmt of Functional Exp - CY'!Print_Area</vt:lpstr>
    </vt:vector>
  </TitlesOfParts>
  <Company>Stone, Rudolph &amp; Henry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mark potaracke</cp:lastModifiedBy>
  <cp:lastPrinted>2020-12-11T03:30:34Z</cp:lastPrinted>
  <dcterms:created xsi:type="dcterms:W3CDTF">2006-04-03T02:33:33Z</dcterms:created>
  <dcterms:modified xsi:type="dcterms:W3CDTF">2021-03-08T22:05:17Z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</Properties>
</file>