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608" windowHeight="9432"/>
  </bookViews>
  <sheets>
    <sheet name="Approved 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F15" i="1"/>
  <c r="E16" i="1"/>
  <c r="F16" i="1"/>
  <c r="B19" i="1"/>
  <c r="F26" i="1"/>
  <c r="B27" i="1"/>
  <c r="F32" i="1"/>
  <c r="F37" i="1"/>
  <c r="B40" i="1"/>
  <c r="F40" i="1"/>
  <c r="B49" i="1"/>
  <c r="F49" i="1"/>
  <c r="B51" i="1"/>
  <c r="F51" i="1"/>
</calcChain>
</file>

<file path=xl/sharedStrings.xml><?xml version="1.0" encoding="utf-8"?>
<sst xmlns="http://schemas.openxmlformats.org/spreadsheetml/2006/main" count="58" uniqueCount="55">
  <si>
    <t xml:space="preserve">               Projected Net Income/(Loss)</t>
  </si>
  <si>
    <t xml:space="preserve">                   Projected Expenses</t>
  </si>
  <si>
    <t xml:space="preserve"> Total Misc Expenses</t>
  </si>
  <si>
    <t xml:space="preserve"> Total Plant Expenses</t>
  </si>
  <si>
    <t xml:space="preserve"> Total Material &amp; Supplies</t>
  </si>
  <si>
    <t xml:space="preserve"> Total Purchased Services</t>
  </si>
  <si>
    <t>Teacher Tuition Discount</t>
  </si>
  <si>
    <t xml:space="preserve"> Total Payroll Expenses(Includes ESCAPE)</t>
  </si>
  <si>
    <t>EXPENSES:</t>
  </si>
  <si>
    <t xml:space="preserve">                     Projected Total Revenue</t>
  </si>
  <si>
    <t>HRA+ Annual Fund</t>
  </si>
  <si>
    <t>The Big Payback</t>
  </si>
  <si>
    <t>Extra Curricular Act.  (field trip, admin, yearbook, etc)</t>
  </si>
  <si>
    <t>Misc. Revenue</t>
  </si>
  <si>
    <t>Escape Revenue</t>
  </si>
  <si>
    <t>ACE Endowment &amp; Interest</t>
  </si>
  <si>
    <t>Graduation Fee</t>
  </si>
  <si>
    <t>Athletic Fee Revenue</t>
  </si>
  <si>
    <t xml:space="preserve"> Library Revenue</t>
  </si>
  <si>
    <t>Revenue-gifts</t>
  </si>
  <si>
    <t>Testing Fees Revenue</t>
  </si>
  <si>
    <t>Book Fee Revenue</t>
  </si>
  <si>
    <t>Subsidy Revenue</t>
  </si>
  <si>
    <t>Tuition Revenue Less Faculty Discount</t>
  </si>
  <si>
    <t>REVENUE:</t>
  </si>
  <si>
    <t>BUDGET FOR 2020 - 2021</t>
  </si>
  <si>
    <t>ACADEMY BUDGET FOR 2019 - 2020</t>
  </si>
  <si>
    <t>xxxxxxxxxxxxxxxxxxxxxxxxxxxxxxxxxxxxxxxxxxxxxxxxxxxxxxxxxxxxxxxxxxxxxxxxxxxxxxxxxxxxxxxxxxxxxxx</t>
  </si>
  <si>
    <t xml:space="preserve">                 Total Projected Subsidy Income</t>
  </si>
  <si>
    <t>Date Approved</t>
  </si>
  <si>
    <t>Subsidy Charge per Student</t>
  </si>
  <si>
    <t xml:space="preserve">  __________________________________</t>
  </si>
  <si>
    <t>Subtract $8,000 Disc</t>
  </si>
  <si>
    <t>Projected Subsidized Students</t>
  </si>
  <si>
    <t xml:space="preserve">                 Total Projected Student Body &amp; Tuition</t>
  </si>
  <si>
    <t>Pastor Approval</t>
  </si>
  <si>
    <t>Projected # of Current Rate Four Children</t>
  </si>
  <si>
    <t xml:space="preserve">  _____________________________________________</t>
  </si>
  <si>
    <t>Projected # of Current Rate Three Children</t>
  </si>
  <si>
    <t>Projected # of Current Rate Two Children</t>
  </si>
  <si>
    <t>Projected # of Current Rate One Child</t>
  </si>
  <si>
    <t>Projected # of Non-Subsidized Prek-3 2 day</t>
  </si>
  <si>
    <t>Projected # of Non-Subsidized PreK-3 3 day</t>
  </si>
  <si>
    <t>Projected # of Non-Subsidized Pre-K Children</t>
  </si>
  <si>
    <t>Projected # of Non-Subsidized Children</t>
  </si>
  <si>
    <t>Projected Families with Four Children</t>
  </si>
  <si>
    <t>Finance Council Approval</t>
  </si>
  <si>
    <t>Projected Families with Three  Children</t>
  </si>
  <si>
    <t>Projected Families with Two Children</t>
  </si>
  <si>
    <t>Projected Families with One Child</t>
  </si>
  <si>
    <t>Total</t>
  </si>
  <si>
    <t>FY 2021 Budget</t>
  </si>
  <si>
    <t xml:space="preserve">FY 2020 Budget </t>
  </si>
  <si>
    <t>Updated 1-2020</t>
  </si>
  <si>
    <t xml:space="preserve">HRA 2020-21 Final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</si>
</sst>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Vijaya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2" xfId="0" applyBorder="1"/>
    <xf numFmtId="165" fontId="2" fillId="0" borderId="2" xfId="1" applyNumberFormat="1" applyFont="1" applyBorder="1"/>
    <xf numFmtId="0" fontId="0" fillId="0" borderId="3" xfId="0" applyBorder="1"/>
    <xf numFmtId="164" fontId="0" fillId="0" borderId="1" xfId="0" applyNumberFormat="1" applyBorder="1"/>
    <xf numFmtId="0" fontId="0" fillId="0" borderId="4" xfId="0" applyBorder="1"/>
    <xf numFmtId="164" fontId="4" fillId="0" borderId="5" xfId="0" applyNumberFormat="1" applyFont="1" applyBorder="1"/>
    <xf numFmtId="0" fontId="0" fillId="0" borderId="6" xfId="0" applyBorder="1"/>
    <xf numFmtId="165" fontId="4" fillId="0" borderId="7" xfId="1" applyNumberFormat="1" applyFont="1" applyBorder="1"/>
    <xf numFmtId="0" fontId="5" fillId="0" borderId="6" xfId="0" applyFont="1" applyBorder="1"/>
    <xf numFmtId="165" fontId="0" fillId="0" borderId="0" xfId="1" applyNumberFormat="1" applyFont="1"/>
    <xf numFmtId="165" fontId="0" fillId="0" borderId="8" xfId="1" applyNumberFormat="1" applyFont="1" applyBorder="1"/>
    <xf numFmtId="165" fontId="2" fillId="0" borderId="9" xfId="1" applyNumberFormat="1" applyFont="1" applyBorder="1"/>
    <xf numFmtId="165" fontId="5" fillId="0" borderId="8" xfId="1" applyNumberFormat="1" applyFont="1" applyBorder="1"/>
    <xf numFmtId="165" fontId="0" fillId="0" borderId="10" xfId="1" applyNumberFormat="1" applyFont="1" applyBorder="1"/>
    <xf numFmtId="165" fontId="0" fillId="0" borderId="4" xfId="1" applyNumberFormat="1" applyFont="1" applyBorder="1"/>
    <xf numFmtId="0" fontId="6" fillId="0" borderId="6" xfId="0" applyFont="1" applyBorder="1"/>
    <xf numFmtId="165" fontId="6" fillId="0" borderId="4" xfId="1" applyNumberFormat="1" applyFont="1" applyBorder="1" applyAlignment="1">
      <alignment horizontal="right"/>
    </xf>
    <xf numFmtId="165" fontId="2" fillId="0" borderId="0" xfId="1" applyNumberFormat="1" applyFont="1"/>
    <xf numFmtId="165" fontId="0" fillId="2" borderId="0" xfId="1" applyNumberFormat="1" applyFont="1" applyFill="1"/>
    <xf numFmtId="165" fontId="6" fillId="3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3" xfId="0" applyFont="1" applyBorder="1"/>
    <xf numFmtId="0" fontId="5" fillId="0" borderId="0" xfId="0" applyFont="1"/>
    <xf numFmtId="164" fontId="5" fillId="0" borderId="2" xfId="0" applyNumberFormat="1" applyFont="1" applyBorder="1"/>
    <xf numFmtId="0" fontId="5" fillId="0" borderId="3" xfId="0" applyFont="1" applyBorder="1"/>
    <xf numFmtId="8" fontId="0" fillId="4" borderId="4" xfId="0" applyNumberFormat="1" applyFill="1" applyBorder="1"/>
    <xf numFmtId="0" fontId="0" fillId="4" borderId="0" xfId="0" applyFill="1"/>
    <xf numFmtId="3" fontId="0" fillId="4" borderId="6" xfId="0" applyNumberFormat="1" applyFill="1" applyBorder="1"/>
    <xf numFmtId="164" fontId="5" fillId="5" borderId="14" xfId="0" applyNumberFormat="1" applyFont="1" applyFill="1" applyBorder="1"/>
    <xf numFmtId="0" fontId="5" fillId="5" borderId="6" xfId="0" applyFont="1" applyFill="1" applyBorder="1"/>
    <xf numFmtId="8" fontId="0" fillId="4" borderId="15" xfId="0" applyNumberFormat="1" applyFill="1" applyBorder="1"/>
    <xf numFmtId="8" fontId="8" fillId="4" borderId="6" xfId="0" applyNumberFormat="1" applyFont="1" applyFill="1" applyBorder="1"/>
    <xf numFmtId="164" fontId="5" fillId="5" borderId="0" xfId="0" applyNumberFormat="1" applyFont="1" applyFill="1"/>
    <xf numFmtId="0" fontId="5" fillId="4" borderId="4" xfId="0" applyFont="1" applyFill="1" applyBorder="1"/>
    <xf numFmtId="0" fontId="0" fillId="4" borderId="6" xfId="0" applyFill="1" applyBorder="1"/>
    <xf numFmtId="0" fontId="5" fillId="5" borderId="0" xfId="0" applyFont="1" applyFill="1"/>
    <xf numFmtId="44" fontId="9" fillId="4" borderId="4" xfId="0" applyNumberFormat="1" applyFont="1" applyFill="1" applyBorder="1"/>
    <xf numFmtId="44" fontId="10" fillId="4" borderId="0" xfId="1" applyFont="1" applyFill="1"/>
    <xf numFmtId="0" fontId="10" fillId="4" borderId="6" xfId="0" applyFont="1" applyFill="1" applyBorder="1"/>
    <xf numFmtId="0" fontId="0" fillId="0" borderId="0" xfId="0" quotePrefix="1"/>
    <xf numFmtId="0" fontId="0" fillId="5" borderId="0" xfId="0" applyFill="1"/>
    <xf numFmtId="0" fontId="0" fillId="5" borderId="6" xfId="0" applyFill="1" applyBorder="1"/>
    <xf numFmtId="8" fontId="2" fillId="4" borderId="4" xfId="0" applyNumberFormat="1" applyFont="1" applyFill="1" applyBorder="1"/>
    <xf numFmtId="37" fontId="5" fillId="5" borderId="14" xfId="0" applyNumberFormat="1" applyFont="1" applyFill="1" applyBorder="1"/>
    <xf numFmtId="8" fontId="0" fillId="4" borderId="0" xfId="0" applyNumberFormat="1" applyFill="1"/>
    <xf numFmtId="166" fontId="0" fillId="4" borderId="6" xfId="2" applyNumberFormat="1" applyFont="1" applyFill="1" applyBorder="1"/>
    <xf numFmtId="0" fontId="11" fillId="5" borderId="0" xfId="0" applyFont="1" applyFill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5" borderId="12" xfId="0" applyFill="1" applyBorder="1"/>
    <xf numFmtId="0" fontId="2" fillId="5" borderId="13" xfId="0" applyFont="1" applyFill="1" applyBorder="1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A61" sqref="A61"/>
    </sheetView>
  </sheetViews>
  <sheetFormatPr defaultColWidth="14.44140625" defaultRowHeight="14.4" x14ac:dyDescent="0.3"/>
  <cols>
    <col min="1" max="1" width="44.88671875" customWidth="1"/>
    <col min="2" max="2" width="14.5546875" customWidth="1"/>
    <col min="3" max="3" width="2.109375" customWidth="1"/>
    <col min="4" max="4" width="4.88671875" customWidth="1"/>
    <col min="5" max="5" width="12.109375" customWidth="1"/>
    <col min="6" max="6" width="13.109375" customWidth="1"/>
    <col min="7" max="7" width="11.33203125" customWidth="1"/>
    <col min="8" max="24" width="8.6640625" customWidth="1"/>
  </cols>
  <sheetData>
    <row r="1" spans="1:7" ht="18.75" x14ac:dyDescent="0.3">
      <c r="A1" s="59" t="s">
        <v>54</v>
      </c>
      <c r="C1" s="58"/>
      <c r="D1" s="58" t="s">
        <v>53</v>
      </c>
    </row>
    <row r="2" spans="1:7" ht="15" hidden="1" x14ac:dyDescent="0.25">
      <c r="A2" s="57" t="s">
        <v>52</v>
      </c>
      <c r="B2" s="56"/>
      <c r="D2" s="55" t="s">
        <v>51</v>
      </c>
      <c r="E2" s="54"/>
      <c r="F2" s="53" t="s">
        <v>50</v>
      </c>
    </row>
    <row r="3" spans="1:7" ht="15" hidden="1" x14ac:dyDescent="0.25">
      <c r="A3" s="47" t="s">
        <v>49</v>
      </c>
      <c r="B3" s="52">
        <v>87</v>
      </c>
      <c r="C3">
        <v>52</v>
      </c>
      <c r="D3" s="51">
        <v>3.5000000000000003E-2</v>
      </c>
      <c r="E3" s="50" t="e">
        <f>+#REF!*1.035</f>
        <v>#REF!</v>
      </c>
      <c r="F3" s="31" t="e">
        <f t="shared" ref="F3:F14" si="0">+C3*E3</f>
        <v>#REF!</v>
      </c>
    </row>
    <row r="4" spans="1:7" ht="15" hidden="1" x14ac:dyDescent="0.25">
      <c r="A4" s="47" t="s">
        <v>48</v>
      </c>
      <c r="B4" s="52">
        <v>48</v>
      </c>
      <c r="C4">
        <v>33</v>
      </c>
      <c r="D4" s="51">
        <v>3.5000000000000003E-2</v>
      </c>
      <c r="E4" s="50" t="e">
        <f>+#REF!*1.035</f>
        <v>#REF!</v>
      </c>
      <c r="F4" s="31" t="e">
        <f t="shared" si="0"/>
        <v>#REF!</v>
      </c>
      <c r="G4" t="s">
        <v>37</v>
      </c>
    </row>
    <row r="5" spans="1:7" ht="15" hidden="1" x14ac:dyDescent="0.25">
      <c r="A5" s="47" t="s">
        <v>47</v>
      </c>
      <c r="B5" s="52">
        <v>3</v>
      </c>
      <c r="C5">
        <v>8</v>
      </c>
      <c r="D5" s="51">
        <v>3.5000000000000003E-2</v>
      </c>
      <c r="E5" s="50" t="e">
        <f>+#REF!*1.035</f>
        <v>#REF!</v>
      </c>
      <c r="F5" s="31" t="e">
        <f t="shared" si="0"/>
        <v>#REF!</v>
      </c>
      <c r="G5" t="s">
        <v>46</v>
      </c>
    </row>
    <row r="6" spans="1:7" ht="15" hidden="1" x14ac:dyDescent="0.25">
      <c r="A6" s="47" t="s">
        <v>45</v>
      </c>
      <c r="B6" s="52">
        <v>3</v>
      </c>
      <c r="C6">
        <v>0</v>
      </c>
      <c r="D6" s="51">
        <v>3.5000000000000003E-2</v>
      </c>
      <c r="E6" s="50" t="e">
        <f>+#REF!*1.035</f>
        <v>#REF!</v>
      </c>
      <c r="F6" s="31" t="e">
        <f t="shared" si="0"/>
        <v>#REF!</v>
      </c>
    </row>
    <row r="7" spans="1:7" ht="15" hidden="1" x14ac:dyDescent="0.25">
      <c r="A7" s="47" t="s">
        <v>44</v>
      </c>
      <c r="B7" s="52">
        <v>35</v>
      </c>
      <c r="C7">
        <v>30</v>
      </c>
      <c r="D7" s="51">
        <v>3.5000000000000003E-2</v>
      </c>
      <c r="E7" s="50" t="e">
        <f>+#REF!*1.035</f>
        <v>#REF!</v>
      </c>
      <c r="F7" s="31" t="e">
        <f t="shared" si="0"/>
        <v>#REF!</v>
      </c>
    </row>
    <row r="8" spans="1:7" ht="15" hidden="1" x14ac:dyDescent="0.25">
      <c r="A8" s="47" t="s">
        <v>43</v>
      </c>
      <c r="B8" s="52">
        <v>20</v>
      </c>
      <c r="C8">
        <v>11</v>
      </c>
      <c r="D8" s="51">
        <v>3.5000000000000003E-2</v>
      </c>
      <c r="E8" s="50" t="e">
        <f>+#REF!*1.035</f>
        <v>#REF!</v>
      </c>
      <c r="F8" s="31" t="e">
        <f t="shared" si="0"/>
        <v>#REF!</v>
      </c>
      <c r="G8" t="s">
        <v>31</v>
      </c>
    </row>
    <row r="9" spans="1:7" ht="15" hidden="1" x14ac:dyDescent="0.25">
      <c r="A9" s="47" t="s">
        <v>42</v>
      </c>
      <c r="B9" s="52">
        <v>5</v>
      </c>
      <c r="C9">
        <v>2</v>
      </c>
      <c r="D9" s="51">
        <v>3.5000000000000003E-2</v>
      </c>
      <c r="E9" s="50" t="e">
        <f>+#REF!*1.035</f>
        <v>#REF!</v>
      </c>
      <c r="F9" s="31" t="e">
        <f t="shared" si="0"/>
        <v>#REF!</v>
      </c>
      <c r="G9" t="s">
        <v>29</v>
      </c>
    </row>
    <row r="10" spans="1:7" ht="15" hidden="1" x14ac:dyDescent="0.25">
      <c r="A10" s="47" t="s">
        <v>41</v>
      </c>
      <c r="B10" s="52">
        <v>4</v>
      </c>
      <c r="C10">
        <v>0</v>
      </c>
      <c r="D10" s="51">
        <v>3.5000000000000003E-2</v>
      </c>
      <c r="E10" s="50" t="e">
        <f>+#REF!*1.035</f>
        <v>#REF!</v>
      </c>
      <c r="F10" s="31" t="e">
        <f t="shared" si="0"/>
        <v>#REF!</v>
      </c>
    </row>
    <row r="11" spans="1:7" ht="15" hidden="1" x14ac:dyDescent="0.25">
      <c r="A11" s="47" t="s">
        <v>40</v>
      </c>
      <c r="B11" s="52">
        <v>25</v>
      </c>
      <c r="C11">
        <v>49</v>
      </c>
      <c r="D11" s="51">
        <v>3.5000000000000003E-2</v>
      </c>
      <c r="E11" s="50" t="e">
        <f>+#REF!*1.035</f>
        <v>#REF!</v>
      </c>
      <c r="F11" s="31" t="e">
        <f t="shared" si="0"/>
        <v>#REF!</v>
      </c>
    </row>
    <row r="12" spans="1:7" ht="15" hidden="1" x14ac:dyDescent="0.25">
      <c r="A12" s="47" t="s">
        <v>39</v>
      </c>
      <c r="B12" s="52">
        <v>6</v>
      </c>
      <c r="C12">
        <v>18</v>
      </c>
      <c r="D12" s="51">
        <v>3.5000000000000003E-2</v>
      </c>
      <c r="E12" s="50" t="e">
        <f>+#REF!*1.035</f>
        <v>#REF!</v>
      </c>
      <c r="F12" s="31" t="e">
        <f t="shared" si="0"/>
        <v>#REF!</v>
      </c>
    </row>
    <row r="13" spans="1:7" ht="15" hidden="1" x14ac:dyDescent="0.25">
      <c r="A13" s="47" t="s">
        <v>38</v>
      </c>
      <c r="B13" s="52">
        <v>1</v>
      </c>
      <c r="C13">
        <v>3</v>
      </c>
      <c r="D13" s="51">
        <v>3.5000000000000003E-2</v>
      </c>
      <c r="E13" s="50" t="e">
        <f>+#REF!*1.035</f>
        <v>#REF!</v>
      </c>
      <c r="F13" s="31" t="e">
        <f t="shared" si="0"/>
        <v>#REF!</v>
      </c>
      <c r="G13" t="s">
        <v>37</v>
      </c>
    </row>
    <row r="14" spans="1:7" ht="15" hidden="1" x14ac:dyDescent="0.25">
      <c r="A14" s="47" t="s">
        <v>36</v>
      </c>
      <c r="B14" s="52">
        <v>1</v>
      </c>
      <c r="C14">
        <v>0</v>
      </c>
      <c r="D14" s="51">
        <v>3.5000000000000003E-2</v>
      </c>
      <c r="E14" s="50" t="e">
        <f>+#REF!*1.035</f>
        <v>#REF!</v>
      </c>
      <c r="F14" s="31" t="e">
        <f t="shared" si="0"/>
        <v>#REF!</v>
      </c>
      <c r="G14" t="s">
        <v>35</v>
      </c>
    </row>
    <row r="15" spans="1:7" ht="15.75" hidden="1" thickBot="1" x14ac:dyDescent="0.3">
      <c r="A15" s="35" t="s">
        <v>34</v>
      </c>
      <c r="B15" s="49">
        <v>278</v>
      </c>
      <c r="C15">
        <v>279</v>
      </c>
      <c r="D15" s="40"/>
      <c r="E15" s="32"/>
      <c r="F15" s="48" t="e">
        <f>SUM(F3:F14)</f>
        <v>#REF!</v>
      </c>
    </row>
    <row r="16" spans="1:7" ht="15" hidden="1" x14ac:dyDescent="0.25">
      <c r="A16" s="47"/>
      <c r="B16" s="46"/>
      <c r="C16" s="45">
        <v>40</v>
      </c>
      <c r="D16" s="44">
        <v>40</v>
      </c>
      <c r="E16" s="43">
        <f>5420*1.035</f>
        <v>5609.7</v>
      </c>
      <c r="F16" s="42">
        <f>+D16*E16</f>
        <v>224388</v>
      </c>
    </row>
    <row r="17" spans="1:8" ht="15" hidden="1" x14ac:dyDescent="0.25">
      <c r="A17" s="35" t="s">
        <v>33</v>
      </c>
      <c r="B17" s="41">
        <v>237</v>
      </c>
      <c r="D17" s="40" t="s">
        <v>32</v>
      </c>
      <c r="E17" s="32"/>
      <c r="F17" s="39">
        <v>235</v>
      </c>
      <c r="G17" t="s">
        <v>31</v>
      </c>
    </row>
    <row r="18" spans="1:8" ht="15" hidden="1" x14ac:dyDescent="0.25">
      <c r="A18" s="35" t="s">
        <v>30</v>
      </c>
      <c r="B18" s="38">
        <v>1000</v>
      </c>
      <c r="C18">
        <v>279</v>
      </c>
      <c r="D18" s="37"/>
      <c r="E18" s="32"/>
      <c r="F18" s="36">
        <v>1000</v>
      </c>
      <c r="G18" t="s">
        <v>29</v>
      </c>
    </row>
    <row r="19" spans="1:8" ht="15.75" hidden="1" thickBot="1" x14ac:dyDescent="0.3">
      <c r="A19" s="35" t="s">
        <v>28</v>
      </c>
      <c r="B19" s="34">
        <f>+B18*B17</f>
        <v>237000</v>
      </c>
      <c r="D19" s="33"/>
      <c r="E19" s="32"/>
      <c r="F19" s="31">
        <v>235000</v>
      </c>
    </row>
    <row r="20" spans="1:8" ht="15.75" hidden="1" thickBot="1" x14ac:dyDescent="0.3">
      <c r="A20" s="30"/>
      <c r="B20" s="29"/>
      <c r="D20" s="6"/>
      <c r="E20" s="4"/>
      <c r="F20" s="3"/>
    </row>
    <row r="21" spans="1:8" ht="15" hidden="1" x14ac:dyDescent="0.25">
      <c r="A21" s="28" t="s">
        <v>27</v>
      </c>
    </row>
    <row r="22" spans="1:8" ht="15" x14ac:dyDescent="0.25">
      <c r="A22" s="28"/>
    </row>
    <row r="23" spans="1:8" ht="18.75" x14ac:dyDescent="0.3">
      <c r="A23" s="60" t="s">
        <v>26</v>
      </c>
      <c r="B23" s="60"/>
      <c r="D23" s="60" t="s">
        <v>25</v>
      </c>
      <c r="E23" s="60"/>
      <c r="F23" s="60"/>
    </row>
    <row r="24" spans="1:8" ht="15.75" thickBot="1" x14ac:dyDescent="0.3"/>
    <row r="25" spans="1:8" ht="15" x14ac:dyDescent="0.25">
      <c r="A25" s="27" t="s">
        <v>24</v>
      </c>
      <c r="B25" s="24"/>
      <c r="E25" s="26"/>
      <c r="F25" s="25"/>
      <c r="G25" s="25"/>
      <c r="H25" s="24"/>
    </row>
    <row r="26" spans="1:8" ht="15" x14ac:dyDescent="0.25">
      <c r="A26" s="10" t="s">
        <v>23</v>
      </c>
      <c r="B26" s="23">
        <v>1848132</v>
      </c>
      <c r="E26" s="10"/>
      <c r="F26" s="22">
        <f>1728491.4+224388</f>
        <v>1952879.4</v>
      </c>
      <c r="H26" s="8"/>
    </row>
    <row r="27" spans="1:8" ht="15" x14ac:dyDescent="0.25">
      <c r="A27" s="10" t="s">
        <v>22</v>
      </c>
      <c r="B27" s="18">
        <f>108000+129000</f>
        <v>237000</v>
      </c>
      <c r="E27" s="10"/>
      <c r="F27" s="13">
        <v>235000</v>
      </c>
      <c r="H27" s="8"/>
    </row>
    <row r="28" spans="1:8" ht="15" x14ac:dyDescent="0.25">
      <c r="A28" s="10" t="s">
        <v>21</v>
      </c>
      <c r="B28" s="18">
        <v>75250</v>
      </c>
      <c r="E28" s="10"/>
      <c r="F28" s="13">
        <v>76000</v>
      </c>
      <c r="H28" s="8"/>
    </row>
    <row r="29" spans="1:8" ht="15" x14ac:dyDescent="0.25">
      <c r="A29" s="10" t="s">
        <v>20</v>
      </c>
      <c r="B29" s="18">
        <v>21500</v>
      </c>
      <c r="E29" s="10"/>
      <c r="F29" s="13">
        <v>19000</v>
      </c>
      <c r="H29" s="8"/>
    </row>
    <row r="30" spans="1:8" ht="15" x14ac:dyDescent="0.25">
      <c r="A30" s="10" t="s">
        <v>19</v>
      </c>
      <c r="B30" s="18">
        <v>10000</v>
      </c>
      <c r="E30" s="10"/>
      <c r="F30" s="13">
        <v>25000</v>
      </c>
      <c r="H30" s="8"/>
    </row>
    <row r="31" spans="1:8" ht="15" x14ac:dyDescent="0.25">
      <c r="A31" s="10" t="s">
        <v>18</v>
      </c>
      <c r="B31" s="18">
        <v>8000</v>
      </c>
      <c r="E31" s="10"/>
      <c r="F31" s="13">
        <v>8000</v>
      </c>
      <c r="H31" s="8"/>
    </row>
    <row r="32" spans="1:8" ht="15" x14ac:dyDescent="0.25">
      <c r="A32" s="10" t="s">
        <v>17</v>
      </c>
      <c r="B32" s="18">
        <v>10000</v>
      </c>
      <c r="E32" s="10"/>
      <c r="F32" s="13">
        <f>1250+2000+4000+1000+10000</f>
        <v>18250</v>
      </c>
      <c r="H32" s="8"/>
    </row>
    <row r="33" spans="1:8" ht="15" x14ac:dyDescent="0.25">
      <c r="A33" s="10" t="s">
        <v>16</v>
      </c>
      <c r="B33" s="18">
        <v>2250</v>
      </c>
      <c r="E33" s="10"/>
      <c r="F33" s="13">
        <v>2000</v>
      </c>
      <c r="H33" s="8"/>
    </row>
    <row r="34" spans="1:8" ht="15" x14ac:dyDescent="0.25">
      <c r="A34" s="10" t="s">
        <v>15</v>
      </c>
      <c r="B34" s="18">
        <v>100</v>
      </c>
      <c r="E34" s="10"/>
      <c r="F34" s="13">
        <v>18000</v>
      </c>
      <c r="H34" s="8"/>
    </row>
    <row r="35" spans="1:8" ht="15" x14ac:dyDescent="0.25">
      <c r="A35" s="10" t="s">
        <v>14</v>
      </c>
      <c r="B35" s="18">
        <v>150000</v>
      </c>
      <c r="E35" s="10"/>
      <c r="F35" s="13">
        <v>160000</v>
      </c>
      <c r="H35" s="8"/>
    </row>
    <row r="36" spans="1:8" ht="15" x14ac:dyDescent="0.25">
      <c r="A36" s="10" t="s">
        <v>13</v>
      </c>
      <c r="B36" s="18">
        <v>1500</v>
      </c>
      <c r="E36" s="10"/>
      <c r="F36" s="13">
        <v>8000</v>
      </c>
      <c r="H36" s="8"/>
    </row>
    <row r="37" spans="1:8" ht="15" x14ac:dyDescent="0.25">
      <c r="A37" s="19" t="s">
        <v>12</v>
      </c>
      <c r="B37" s="18">
        <v>25000</v>
      </c>
      <c r="E37" s="10"/>
      <c r="F37" s="13">
        <f>2000+1000+7000+3500+14000+3000+2000+100</f>
        <v>32600</v>
      </c>
      <c r="H37" s="8"/>
    </row>
    <row r="38" spans="1:8" ht="15" x14ac:dyDescent="0.25">
      <c r="A38" s="19" t="s">
        <v>11</v>
      </c>
      <c r="B38" s="18">
        <v>5000</v>
      </c>
      <c r="E38" s="10"/>
      <c r="F38" s="13">
        <v>10000</v>
      </c>
      <c r="H38" s="8"/>
    </row>
    <row r="39" spans="1:8" ht="15" x14ac:dyDescent="0.25">
      <c r="A39" s="19" t="s">
        <v>10</v>
      </c>
      <c r="B39" s="18">
        <v>9000</v>
      </c>
      <c r="E39" s="10"/>
      <c r="F39" s="17">
        <v>7000</v>
      </c>
      <c r="H39" s="8"/>
    </row>
    <row r="40" spans="1:8" ht="15" x14ac:dyDescent="0.25">
      <c r="A40" s="12" t="s">
        <v>9</v>
      </c>
      <c r="B40" s="16">
        <f>SUM(B26:B39)</f>
        <v>2402732</v>
      </c>
      <c r="E40" s="10"/>
      <c r="F40" s="21">
        <f>SUM(F26:F39)</f>
        <v>2571729.4</v>
      </c>
      <c r="H40" s="8"/>
    </row>
    <row r="41" spans="1:8" ht="15" x14ac:dyDescent="0.25">
      <c r="A41" s="10"/>
      <c r="B41" s="18"/>
      <c r="E41" s="10"/>
      <c r="H41" s="8"/>
    </row>
    <row r="42" spans="1:8" ht="15" x14ac:dyDescent="0.25">
      <c r="A42" s="12" t="s">
        <v>8</v>
      </c>
      <c r="B42" s="18"/>
      <c r="E42" s="10"/>
      <c r="H42" s="8"/>
    </row>
    <row r="43" spans="1:8" ht="15" x14ac:dyDescent="0.25">
      <c r="A43" s="19" t="s">
        <v>7</v>
      </c>
      <c r="B43" s="20">
        <v>1772940</v>
      </c>
      <c r="E43" s="10"/>
      <c r="F43" s="13">
        <v>1830935</v>
      </c>
      <c r="H43" s="8"/>
    </row>
    <row r="44" spans="1:8" ht="15" x14ac:dyDescent="0.25">
      <c r="A44" s="10" t="s">
        <v>6</v>
      </c>
      <c r="B44" s="18">
        <v>8000</v>
      </c>
      <c r="E44" s="10"/>
      <c r="F44" s="13">
        <v>8000</v>
      </c>
      <c r="H44" s="8"/>
    </row>
    <row r="45" spans="1:8" ht="15" x14ac:dyDescent="0.25">
      <c r="A45" s="19" t="s">
        <v>5</v>
      </c>
      <c r="B45" s="18">
        <v>253150</v>
      </c>
      <c r="E45" s="10"/>
      <c r="F45" s="13">
        <v>299600</v>
      </c>
      <c r="H45" s="8"/>
    </row>
    <row r="46" spans="1:8" ht="15" x14ac:dyDescent="0.25">
      <c r="A46" s="19" t="s">
        <v>4</v>
      </c>
      <c r="B46" s="18">
        <v>246950</v>
      </c>
      <c r="E46" s="10"/>
      <c r="F46" s="13">
        <v>310400</v>
      </c>
      <c r="H46" s="8"/>
    </row>
    <row r="47" spans="1:8" ht="15" x14ac:dyDescent="0.25">
      <c r="A47" s="19" t="s">
        <v>3</v>
      </c>
      <c r="B47" s="18">
        <v>83750</v>
      </c>
      <c r="E47" s="10"/>
      <c r="F47" s="13">
        <v>92250</v>
      </c>
      <c r="H47" s="8"/>
    </row>
    <row r="48" spans="1:8" ht="15" x14ac:dyDescent="0.25">
      <c r="A48" s="19" t="s">
        <v>2</v>
      </c>
      <c r="B48" s="18"/>
      <c r="E48" s="10"/>
      <c r="F48" s="17">
        <v>6000</v>
      </c>
      <c r="H48" s="8"/>
    </row>
    <row r="49" spans="1:8" x14ac:dyDescent="0.3">
      <c r="A49" s="12" t="s">
        <v>1</v>
      </c>
      <c r="B49" s="16">
        <f>SUM(B43:B47)</f>
        <v>2364790</v>
      </c>
      <c r="D49" s="1"/>
      <c r="E49" s="10"/>
      <c r="F49" s="15">
        <f>SUM(F42:F48)</f>
        <v>2547185</v>
      </c>
      <c r="H49" s="8"/>
    </row>
    <row r="50" spans="1:8" x14ac:dyDescent="0.3">
      <c r="A50" s="10"/>
      <c r="B50" s="14"/>
      <c r="E50" s="10"/>
      <c r="F50" s="13"/>
      <c r="H50" s="8"/>
    </row>
    <row r="51" spans="1:8" ht="15" thickBot="1" x14ac:dyDescent="0.35">
      <c r="A51" s="12" t="s">
        <v>0</v>
      </c>
      <c r="B51" s="11">
        <f>+B40-B49</f>
        <v>37942</v>
      </c>
      <c r="E51" s="10"/>
      <c r="F51" s="9">
        <f>+F40-F49</f>
        <v>24544.399999999907</v>
      </c>
      <c r="H51" s="8"/>
    </row>
    <row r="52" spans="1:8" ht="15.6" thickTop="1" thickBot="1" x14ac:dyDescent="0.35">
      <c r="A52" s="6"/>
      <c r="B52" s="7"/>
      <c r="C52" s="1"/>
      <c r="E52" s="6"/>
      <c r="F52" s="5"/>
      <c r="G52" s="4"/>
      <c r="H52" s="3"/>
    </row>
    <row r="53" spans="1:8" x14ac:dyDescent="0.3">
      <c r="B53" s="1"/>
    </row>
    <row r="54" spans="1:8" ht="24" x14ac:dyDescent="0.55000000000000004">
      <c r="A54" s="2"/>
      <c r="B54" s="1"/>
    </row>
    <row r="55" spans="1:8" ht="24" x14ac:dyDescent="0.55000000000000004">
      <c r="A55" s="2"/>
      <c r="B55" s="1"/>
    </row>
    <row r="56" spans="1:8" ht="24" x14ac:dyDescent="0.55000000000000004">
      <c r="A56" s="2"/>
      <c r="B56" s="1"/>
    </row>
  </sheetData>
  <mergeCells count="2">
    <mergeCell ref="A23:B23"/>
    <mergeCell ref="D23:F23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Fultz</dc:creator>
  <cp:lastModifiedBy>Rodgers</cp:lastModifiedBy>
  <cp:lastPrinted>2020-01-27T17:30:56Z</cp:lastPrinted>
  <dcterms:created xsi:type="dcterms:W3CDTF">2020-01-27T17:30:47Z</dcterms:created>
  <dcterms:modified xsi:type="dcterms:W3CDTF">2020-01-27T17:40:42Z</dcterms:modified>
</cp:coreProperties>
</file>