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im\Desktop\"/>
    </mc:Choice>
  </mc:AlternateContent>
  <xr:revisionPtr revIDLastSave="0" documentId="13_ncr:1_{13009182-39AD-46E3-980C-2764951497A0}" xr6:coauthVersionLast="47" xr6:coauthVersionMax="47" xr10:uidLastSave="{00000000-0000-0000-0000-000000000000}"/>
  <bookViews>
    <workbookView xWindow="-120" yWindow="-120" windowWidth="20730" windowHeight="11160" xr2:uid="{A72C5CC6-A2FF-456F-B07B-49340C02FC1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5" i="1" l="1"/>
  <c r="I75" i="1"/>
  <c r="H75" i="1"/>
  <c r="G75" i="1"/>
  <c r="F75" i="1"/>
  <c r="E75" i="1"/>
  <c r="D75" i="1"/>
  <c r="C75" i="1"/>
  <c r="B75" i="1"/>
  <c r="J73" i="1"/>
  <c r="I73" i="1"/>
  <c r="H73" i="1"/>
  <c r="G73" i="1"/>
  <c r="F73" i="1"/>
  <c r="E73" i="1"/>
  <c r="D73" i="1"/>
  <c r="C73" i="1"/>
  <c r="B73" i="1"/>
  <c r="K73" i="1" s="1"/>
  <c r="J71" i="1"/>
  <c r="I71" i="1"/>
  <c r="H71" i="1"/>
  <c r="G71" i="1"/>
  <c r="F71" i="1"/>
  <c r="E71" i="1"/>
  <c r="D71" i="1"/>
  <c r="C71" i="1"/>
  <c r="B71" i="1"/>
  <c r="K71" i="1" s="1"/>
  <c r="J70" i="1"/>
  <c r="I70" i="1"/>
  <c r="H70" i="1"/>
  <c r="H72" i="1" s="1"/>
  <c r="G70" i="1"/>
  <c r="F70" i="1"/>
  <c r="E70" i="1"/>
  <c r="D70" i="1"/>
  <c r="D72" i="1" s="1"/>
  <c r="C70" i="1"/>
  <c r="B70" i="1"/>
  <c r="J69" i="1"/>
  <c r="J72" i="1" s="1"/>
  <c r="I69" i="1"/>
  <c r="I72" i="1" s="1"/>
  <c r="H69" i="1"/>
  <c r="G69" i="1"/>
  <c r="G72" i="1" s="1"/>
  <c r="F69" i="1"/>
  <c r="F72" i="1" s="1"/>
  <c r="E69" i="1"/>
  <c r="E72" i="1" s="1"/>
  <c r="D69" i="1"/>
  <c r="C69" i="1"/>
  <c r="C72" i="1" s="1"/>
  <c r="B69" i="1"/>
  <c r="P65" i="1"/>
  <c r="R65" i="1" s="1"/>
  <c r="J65" i="1"/>
  <c r="I65" i="1"/>
  <c r="H65" i="1"/>
  <c r="G65" i="1"/>
  <c r="F65" i="1"/>
  <c r="E65" i="1"/>
  <c r="D65" i="1"/>
  <c r="C65" i="1"/>
  <c r="B65" i="1"/>
  <c r="Q61" i="1"/>
  <c r="P61" i="1"/>
  <c r="R61" i="1" s="1"/>
  <c r="M61" i="1"/>
  <c r="J61" i="1"/>
  <c r="I61" i="1"/>
  <c r="H61" i="1"/>
  <c r="G61" i="1"/>
  <c r="F61" i="1"/>
  <c r="E61" i="1"/>
  <c r="D61" i="1"/>
  <c r="C61" i="1"/>
  <c r="B61" i="1"/>
  <c r="Q60" i="1"/>
  <c r="P60" i="1"/>
  <c r="R60" i="1" s="1"/>
  <c r="N60" i="1"/>
  <c r="M60" i="1"/>
  <c r="J60" i="1"/>
  <c r="I60" i="1"/>
  <c r="H60" i="1"/>
  <c r="G60" i="1"/>
  <c r="F60" i="1"/>
  <c r="E60" i="1"/>
  <c r="D60" i="1"/>
  <c r="C60" i="1"/>
  <c r="B60" i="1"/>
  <c r="K60" i="1" s="1"/>
  <c r="L60" i="1" s="1"/>
  <c r="Q59" i="1"/>
  <c r="P59" i="1"/>
  <c r="R59" i="1" s="1"/>
  <c r="N59" i="1"/>
  <c r="M59" i="1"/>
  <c r="J59" i="1"/>
  <c r="I59" i="1"/>
  <c r="H59" i="1"/>
  <c r="G59" i="1"/>
  <c r="F59" i="1"/>
  <c r="E59" i="1"/>
  <c r="D59" i="1"/>
  <c r="C59" i="1"/>
  <c r="B59" i="1"/>
  <c r="K59" i="1" s="1"/>
  <c r="L59" i="1" s="1"/>
  <c r="Q58" i="1"/>
  <c r="P58" i="1"/>
  <c r="R58" i="1" s="1"/>
  <c r="M58" i="1"/>
  <c r="J58" i="1"/>
  <c r="I58" i="1"/>
  <c r="H58" i="1"/>
  <c r="G58" i="1"/>
  <c r="F58" i="1"/>
  <c r="E58" i="1"/>
  <c r="D58" i="1"/>
  <c r="C58" i="1"/>
  <c r="B58" i="1"/>
  <c r="K58" i="1" s="1"/>
  <c r="L58" i="1" s="1"/>
  <c r="N58" i="1" s="1"/>
  <c r="Q57" i="1"/>
  <c r="P57" i="1"/>
  <c r="R57" i="1" s="1"/>
  <c r="M57" i="1"/>
  <c r="J57" i="1"/>
  <c r="I57" i="1"/>
  <c r="H57" i="1"/>
  <c r="G57" i="1"/>
  <c r="F57" i="1"/>
  <c r="E57" i="1"/>
  <c r="D57" i="1"/>
  <c r="C57" i="1"/>
  <c r="B57" i="1"/>
  <c r="K57" i="1" s="1"/>
  <c r="L57" i="1" s="1"/>
  <c r="N57" i="1" s="1"/>
  <c r="Q56" i="1"/>
  <c r="P56" i="1"/>
  <c r="R56" i="1" s="1"/>
  <c r="N56" i="1"/>
  <c r="M56" i="1"/>
  <c r="J56" i="1"/>
  <c r="I56" i="1"/>
  <c r="H56" i="1"/>
  <c r="G56" i="1"/>
  <c r="F56" i="1"/>
  <c r="E56" i="1"/>
  <c r="D56" i="1"/>
  <c r="C56" i="1"/>
  <c r="B56" i="1"/>
  <c r="K56" i="1" s="1"/>
  <c r="L56" i="1" s="1"/>
  <c r="Q55" i="1"/>
  <c r="P55" i="1"/>
  <c r="R55" i="1" s="1"/>
  <c r="N55" i="1"/>
  <c r="M55" i="1"/>
  <c r="J55" i="1"/>
  <c r="I55" i="1"/>
  <c r="H55" i="1"/>
  <c r="G55" i="1"/>
  <c r="F55" i="1"/>
  <c r="E55" i="1"/>
  <c r="D55" i="1"/>
  <c r="C55" i="1"/>
  <c r="B55" i="1"/>
  <c r="K55" i="1" s="1"/>
  <c r="L55" i="1" s="1"/>
  <c r="Q54" i="1"/>
  <c r="P54" i="1"/>
  <c r="R54" i="1" s="1"/>
  <c r="M54" i="1"/>
  <c r="J54" i="1"/>
  <c r="I54" i="1"/>
  <c r="H54" i="1"/>
  <c r="G54" i="1"/>
  <c r="F54" i="1"/>
  <c r="E54" i="1"/>
  <c r="D54" i="1"/>
  <c r="C54" i="1"/>
  <c r="B54" i="1"/>
  <c r="K54" i="1" s="1"/>
  <c r="L54" i="1" s="1"/>
  <c r="N54" i="1" s="1"/>
  <c r="Q53" i="1"/>
  <c r="P53" i="1"/>
  <c r="R53" i="1" s="1"/>
  <c r="M53" i="1"/>
  <c r="J53" i="1"/>
  <c r="I53" i="1"/>
  <c r="H53" i="1"/>
  <c r="G53" i="1"/>
  <c r="F53" i="1"/>
  <c r="E53" i="1"/>
  <c r="D53" i="1"/>
  <c r="C53" i="1"/>
  <c r="B53" i="1"/>
  <c r="K53" i="1" s="1"/>
  <c r="L53" i="1" s="1"/>
  <c r="N53" i="1" s="1"/>
  <c r="Q52" i="1"/>
  <c r="P52" i="1"/>
  <c r="R52" i="1" s="1"/>
  <c r="N52" i="1"/>
  <c r="M52" i="1"/>
  <c r="J52" i="1"/>
  <c r="I52" i="1"/>
  <c r="H52" i="1"/>
  <c r="G52" i="1"/>
  <c r="F52" i="1"/>
  <c r="E52" i="1"/>
  <c r="D52" i="1"/>
  <c r="C52" i="1"/>
  <c r="B52" i="1"/>
  <c r="K52" i="1" s="1"/>
  <c r="L52" i="1" s="1"/>
  <c r="Q51" i="1"/>
  <c r="P51" i="1"/>
  <c r="R51" i="1" s="1"/>
  <c r="N51" i="1"/>
  <c r="M51" i="1"/>
  <c r="J51" i="1"/>
  <c r="I51" i="1"/>
  <c r="H51" i="1"/>
  <c r="G51" i="1"/>
  <c r="F51" i="1"/>
  <c r="E51" i="1"/>
  <c r="D51" i="1"/>
  <c r="C51" i="1"/>
  <c r="B51" i="1"/>
  <c r="K51" i="1" s="1"/>
  <c r="L51" i="1" s="1"/>
  <c r="Q50" i="1"/>
  <c r="P50" i="1"/>
  <c r="R50" i="1" s="1"/>
  <c r="M50" i="1"/>
  <c r="J50" i="1"/>
  <c r="I50" i="1"/>
  <c r="H50" i="1"/>
  <c r="G50" i="1"/>
  <c r="F50" i="1"/>
  <c r="E50" i="1"/>
  <c r="D50" i="1"/>
  <c r="C50" i="1"/>
  <c r="B50" i="1"/>
  <c r="K50" i="1" s="1"/>
  <c r="L50" i="1" s="1"/>
  <c r="N50" i="1" s="1"/>
  <c r="Q49" i="1"/>
  <c r="P49" i="1"/>
  <c r="R49" i="1" s="1"/>
  <c r="M49" i="1"/>
  <c r="J49" i="1"/>
  <c r="I49" i="1"/>
  <c r="H49" i="1"/>
  <c r="G49" i="1"/>
  <c r="F49" i="1"/>
  <c r="E49" i="1"/>
  <c r="D49" i="1"/>
  <c r="C49" i="1"/>
  <c r="B49" i="1"/>
  <c r="K49" i="1" s="1"/>
  <c r="L49" i="1" s="1"/>
  <c r="N49" i="1" s="1"/>
  <c r="Q48" i="1"/>
  <c r="P48" i="1"/>
  <c r="R48" i="1" s="1"/>
  <c r="N48" i="1"/>
  <c r="M48" i="1"/>
  <c r="J48" i="1"/>
  <c r="I48" i="1"/>
  <c r="H48" i="1"/>
  <c r="G48" i="1"/>
  <c r="F48" i="1"/>
  <c r="E48" i="1"/>
  <c r="D48" i="1"/>
  <c r="C48" i="1"/>
  <c r="B48" i="1"/>
  <c r="K48" i="1" s="1"/>
  <c r="L48" i="1" s="1"/>
  <c r="Q47" i="1"/>
  <c r="P47" i="1"/>
  <c r="R47" i="1" s="1"/>
  <c r="N47" i="1"/>
  <c r="M47" i="1"/>
  <c r="J47" i="1"/>
  <c r="I47" i="1"/>
  <c r="H47" i="1"/>
  <c r="G47" i="1"/>
  <c r="F47" i="1"/>
  <c r="E47" i="1"/>
  <c r="D47" i="1"/>
  <c r="C47" i="1"/>
  <c r="B47" i="1"/>
  <c r="K47" i="1" s="1"/>
  <c r="L47" i="1" s="1"/>
  <c r="Q46" i="1"/>
  <c r="P46" i="1"/>
  <c r="R46" i="1" s="1"/>
  <c r="M46" i="1"/>
  <c r="J46" i="1"/>
  <c r="I46" i="1"/>
  <c r="H46" i="1"/>
  <c r="G46" i="1"/>
  <c r="F46" i="1"/>
  <c r="E46" i="1"/>
  <c r="D46" i="1"/>
  <c r="C46" i="1"/>
  <c r="B46" i="1"/>
  <c r="K46" i="1" s="1"/>
  <c r="L46" i="1" s="1"/>
  <c r="N46" i="1" s="1"/>
  <c r="Q45" i="1"/>
  <c r="P45" i="1"/>
  <c r="R45" i="1" s="1"/>
  <c r="M45" i="1"/>
  <c r="J45" i="1"/>
  <c r="I45" i="1"/>
  <c r="H45" i="1"/>
  <c r="G45" i="1"/>
  <c r="F45" i="1"/>
  <c r="E45" i="1"/>
  <c r="D45" i="1"/>
  <c r="C45" i="1"/>
  <c r="B45" i="1"/>
  <c r="K45" i="1" s="1"/>
  <c r="L45" i="1" s="1"/>
  <c r="N45" i="1" s="1"/>
  <c r="Q43" i="1"/>
  <c r="P43" i="1"/>
  <c r="R43" i="1" s="1"/>
  <c r="N43" i="1"/>
  <c r="M43" i="1"/>
  <c r="J43" i="1"/>
  <c r="I43" i="1"/>
  <c r="H43" i="1"/>
  <c r="G43" i="1"/>
  <c r="F43" i="1"/>
  <c r="E43" i="1"/>
  <c r="D43" i="1"/>
  <c r="C43" i="1"/>
  <c r="B43" i="1"/>
  <c r="K43" i="1" s="1"/>
  <c r="L43" i="1" s="1"/>
  <c r="Q42" i="1"/>
  <c r="P42" i="1"/>
  <c r="R42" i="1" s="1"/>
  <c r="N42" i="1"/>
  <c r="M42" i="1"/>
  <c r="J42" i="1"/>
  <c r="J62" i="1" s="1"/>
  <c r="I42" i="1"/>
  <c r="H42" i="1"/>
  <c r="G42" i="1"/>
  <c r="F42" i="1"/>
  <c r="F62" i="1" s="1"/>
  <c r="E42" i="1"/>
  <c r="D42" i="1"/>
  <c r="C42" i="1"/>
  <c r="B42" i="1"/>
  <c r="K42" i="1" s="1"/>
  <c r="L42" i="1" s="1"/>
  <c r="Q41" i="1"/>
  <c r="P41" i="1"/>
  <c r="M41" i="1"/>
  <c r="J41" i="1"/>
  <c r="I41" i="1"/>
  <c r="H41" i="1"/>
  <c r="G41" i="1"/>
  <c r="F41" i="1"/>
  <c r="E41" i="1"/>
  <c r="D41" i="1"/>
  <c r="C41" i="1"/>
  <c r="B41" i="1"/>
  <c r="R40" i="1"/>
  <c r="Q40" i="1"/>
  <c r="P40" i="1"/>
  <c r="M40" i="1"/>
  <c r="J40" i="1"/>
  <c r="I40" i="1"/>
  <c r="H40" i="1"/>
  <c r="G40" i="1"/>
  <c r="F40" i="1"/>
  <c r="E40" i="1"/>
  <c r="D40" i="1"/>
  <c r="C40" i="1"/>
  <c r="B40" i="1"/>
  <c r="R39" i="1"/>
  <c r="Q39" i="1"/>
  <c r="P39" i="1"/>
  <c r="M39" i="1"/>
  <c r="J39" i="1"/>
  <c r="I39" i="1"/>
  <c r="H39" i="1"/>
  <c r="G39" i="1"/>
  <c r="F39" i="1"/>
  <c r="E39" i="1"/>
  <c r="D39" i="1"/>
  <c r="C39" i="1"/>
  <c r="B39" i="1"/>
  <c r="K39" i="1" s="1"/>
  <c r="L39" i="1" s="1"/>
  <c r="N39" i="1" s="1"/>
  <c r="R38" i="1"/>
  <c r="Q38" i="1"/>
  <c r="P38" i="1"/>
  <c r="M38" i="1"/>
  <c r="J38" i="1"/>
  <c r="I38" i="1"/>
  <c r="H38" i="1"/>
  <c r="G38" i="1"/>
  <c r="F38" i="1"/>
  <c r="E38" i="1"/>
  <c r="D38" i="1"/>
  <c r="C38" i="1"/>
  <c r="B38" i="1"/>
  <c r="K38" i="1" s="1"/>
  <c r="L38" i="1" s="1"/>
  <c r="R37" i="1"/>
  <c r="Q37" i="1"/>
  <c r="P37" i="1"/>
  <c r="M37" i="1"/>
  <c r="J37" i="1"/>
  <c r="I37" i="1"/>
  <c r="H37" i="1"/>
  <c r="G37" i="1"/>
  <c r="F37" i="1"/>
  <c r="E37" i="1"/>
  <c r="D37" i="1"/>
  <c r="C37" i="1"/>
  <c r="B37" i="1"/>
  <c r="R36" i="1"/>
  <c r="Q36" i="1"/>
  <c r="P36" i="1"/>
  <c r="M36" i="1"/>
  <c r="J36" i="1"/>
  <c r="I36" i="1"/>
  <c r="H36" i="1"/>
  <c r="G36" i="1"/>
  <c r="F36" i="1"/>
  <c r="E36" i="1"/>
  <c r="D36" i="1"/>
  <c r="C36" i="1"/>
  <c r="B36" i="1"/>
  <c r="R35" i="1"/>
  <c r="Q35" i="1"/>
  <c r="P35" i="1"/>
  <c r="M35" i="1"/>
  <c r="J35" i="1"/>
  <c r="I35" i="1"/>
  <c r="H35" i="1"/>
  <c r="G35" i="1"/>
  <c r="F35" i="1"/>
  <c r="E35" i="1"/>
  <c r="D35" i="1"/>
  <c r="C35" i="1"/>
  <c r="B35" i="1"/>
  <c r="K35" i="1" s="1"/>
  <c r="L35" i="1" s="1"/>
  <c r="N35" i="1" s="1"/>
  <c r="R34" i="1"/>
  <c r="Q34" i="1"/>
  <c r="P34" i="1"/>
  <c r="M34" i="1"/>
  <c r="J34" i="1"/>
  <c r="I34" i="1"/>
  <c r="H34" i="1"/>
  <c r="G34" i="1"/>
  <c r="F34" i="1"/>
  <c r="E34" i="1"/>
  <c r="D34" i="1"/>
  <c r="C34" i="1"/>
  <c r="B34" i="1"/>
  <c r="K34" i="1" s="1"/>
  <c r="L34" i="1" s="1"/>
  <c r="R33" i="1"/>
  <c r="Q33" i="1"/>
  <c r="P33" i="1"/>
  <c r="M33" i="1"/>
  <c r="J33" i="1"/>
  <c r="I33" i="1"/>
  <c r="H33" i="1"/>
  <c r="G33" i="1"/>
  <c r="F33" i="1"/>
  <c r="E33" i="1"/>
  <c r="D33" i="1"/>
  <c r="C33" i="1"/>
  <c r="B33" i="1"/>
  <c r="R32" i="1"/>
  <c r="Q32" i="1"/>
  <c r="P32" i="1"/>
  <c r="M32" i="1"/>
  <c r="J32" i="1"/>
  <c r="I32" i="1"/>
  <c r="H32" i="1"/>
  <c r="G32" i="1"/>
  <c r="F32" i="1"/>
  <c r="E32" i="1"/>
  <c r="D32" i="1"/>
  <c r="C32" i="1"/>
  <c r="B32" i="1"/>
  <c r="R31" i="1"/>
  <c r="Q31" i="1"/>
  <c r="P31" i="1"/>
  <c r="M31" i="1"/>
  <c r="J31" i="1"/>
  <c r="I31" i="1"/>
  <c r="H31" i="1"/>
  <c r="G31" i="1"/>
  <c r="F31" i="1"/>
  <c r="E31" i="1"/>
  <c r="D31" i="1"/>
  <c r="C31" i="1"/>
  <c r="K31" i="1" s="1"/>
  <c r="L31" i="1" s="1"/>
  <c r="N31" i="1" s="1"/>
  <c r="B31" i="1"/>
  <c r="R30" i="1"/>
  <c r="Q30" i="1"/>
  <c r="P30" i="1"/>
  <c r="M30" i="1"/>
  <c r="J30" i="1"/>
  <c r="I30" i="1"/>
  <c r="H30" i="1"/>
  <c r="G30" i="1"/>
  <c r="F30" i="1"/>
  <c r="E30" i="1"/>
  <c r="D30" i="1"/>
  <c r="C30" i="1"/>
  <c r="K30" i="1" s="1"/>
  <c r="L30" i="1" s="1"/>
  <c r="N30" i="1" s="1"/>
  <c r="B30" i="1"/>
  <c r="R29" i="1"/>
  <c r="Q29" i="1"/>
  <c r="P29" i="1"/>
  <c r="M29" i="1"/>
  <c r="J29" i="1"/>
  <c r="I29" i="1"/>
  <c r="H29" i="1"/>
  <c r="G29" i="1"/>
  <c r="F29" i="1"/>
  <c r="E29" i="1"/>
  <c r="D29" i="1"/>
  <c r="C29" i="1"/>
  <c r="B29" i="1"/>
  <c r="R28" i="1"/>
  <c r="Q28" i="1"/>
  <c r="P28" i="1"/>
  <c r="M28" i="1"/>
  <c r="J28" i="1"/>
  <c r="I28" i="1"/>
  <c r="H28" i="1"/>
  <c r="G28" i="1"/>
  <c r="F28" i="1"/>
  <c r="E28" i="1"/>
  <c r="D28" i="1"/>
  <c r="C28" i="1"/>
  <c r="B28" i="1"/>
  <c r="R27" i="1"/>
  <c r="Q27" i="1"/>
  <c r="P27" i="1"/>
  <c r="M27" i="1"/>
  <c r="J27" i="1"/>
  <c r="I27" i="1"/>
  <c r="H27" i="1"/>
  <c r="G27" i="1"/>
  <c r="F27" i="1"/>
  <c r="E27" i="1"/>
  <c r="D27" i="1"/>
  <c r="C27" i="1"/>
  <c r="K27" i="1" s="1"/>
  <c r="L27" i="1" s="1"/>
  <c r="N27" i="1" s="1"/>
  <c r="B27" i="1"/>
  <c r="R26" i="1"/>
  <c r="Q26" i="1"/>
  <c r="P26" i="1"/>
  <c r="M26" i="1"/>
  <c r="J26" i="1"/>
  <c r="I26" i="1"/>
  <c r="H26" i="1"/>
  <c r="G26" i="1"/>
  <c r="F26" i="1"/>
  <c r="E26" i="1"/>
  <c r="D26" i="1"/>
  <c r="C26" i="1"/>
  <c r="K26" i="1" s="1"/>
  <c r="L26" i="1" s="1"/>
  <c r="N26" i="1" s="1"/>
  <c r="B26" i="1"/>
  <c r="R25" i="1"/>
  <c r="Q25" i="1"/>
  <c r="P25" i="1"/>
  <c r="M25" i="1"/>
  <c r="J25" i="1"/>
  <c r="I25" i="1"/>
  <c r="H25" i="1"/>
  <c r="G25" i="1"/>
  <c r="F25" i="1"/>
  <c r="E25" i="1"/>
  <c r="D25" i="1"/>
  <c r="C25" i="1"/>
  <c r="B25" i="1"/>
  <c r="R24" i="1"/>
  <c r="Q24" i="1"/>
  <c r="P24" i="1"/>
  <c r="M24" i="1"/>
  <c r="J24" i="1"/>
  <c r="I24" i="1"/>
  <c r="H24" i="1"/>
  <c r="G24" i="1"/>
  <c r="F24" i="1"/>
  <c r="E24" i="1"/>
  <c r="D24" i="1"/>
  <c r="C24" i="1"/>
  <c r="B24" i="1"/>
  <c r="R23" i="1"/>
  <c r="R62" i="1" s="1"/>
  <c r="Q23" i="1"/>
  <c r="Q62" i="1" s="1"/>
  <c r="P23" i="1"/>
  <c r="P62" i="1" s="1"/>
  <c r="M23" i="1"/>
  <c r="J23" i="1"/>
  <c r="I23" i="1"/>
  <c r="H23" i="1"/>
  <c r="H62" i="1" s="1"/>
  <c r="G23" i="1"/>
  <c r="G62" i="1" s="1"/>
  <c r="F23" i="1"/>
  <c r="E23" i="1"/>
  <c r="D23" i="1"/>
  <c r="D62" i="1" s="1"/>
  <c r="C23" i="1"/>
  <c r="K23" i="1" s="1"/>
  <c r="L23" i="1" s="1"/>
  <c r="N23" i="1" s="1"/>
  <c r="B23" i="1"/>
  <c r="I21" i="1"/>
  <c r="R20" i="1"/>
  <c r="Q20" i="1"/>
  <c r="M19" i="1"/>
  <c r="I19" i="1"/>
  <c r="I20" i="1" s="1"/>
  <c r="E19" i="1"/>
  <c r="E20" i="1" s="1"/>
  <c r="E21" i="1" s="1"/>
  <c r="C18" i="1"/>
  <c r="B18" i="1"/>
  <c r="Q17" i="1"/>
  <c r="P17" i="1"/>
  <c r="R17" i="1" s="1"/>
  <c r="M17" i="1"/>
  <c r="J17" i="1"/>
  <c r="I17" i="1"/>
  <c r="H17" i="1"/>
  <c r="G17" i="1"/>
  <c r="F17" i="1"/>
  <c r="E17" i="1"/>
  <c r="D17" i="1"/>
  <c r="C17" i="1"/>
  <c r="B17" i="1"/>
  <c r="Q16" i="1"/>
  <c r="P16" i="1"/>
  <c r="R16" i="1" s="1"/>
  <c r="M16" i="1"/>
  <c r="J16" i="1"/>
  <c r="I16" i="1"/>
  <c r="H16" i="1"/>
  <c r="G16" i="1"/>
  <c r="F16" i="1"/>
  <c r="E16" i="1"/>
  <c r="D16" i="1"/>
  <c r="C16" i="1"/>
  <c r="K16" i="1" s="1"/>
  <c r="L16" i="1" s="1"/>
  <c r="N16" i="1" s="1"/>
  <c r="B16" i="1"/>
  <c r="Q15" i="1"/>
  <c r="Q14" i="1" s="1"/>
  <c r="P15" i="1"/>
  <c r="R15" i="1" s="1"/>
  <c r="M15" i="1"/>
  <c r="J15" i="1"/>
  <c r="J14" i="1" s="1"/>
  <c r="I15" i="1"/>
  <c r="H15" i="1"/>
  <c r="H14" i="1" s="1"/>
  <c r="G15" i="1"/>
  <c r="G14" i="1" s="1"/>
  <c r="F15" i="1"/>
  <c r="F14" i="1" s="1"/>
  <c r="E15" i="1"/>
  <c r="D15" i="1"/>
  <c r="D14" i="1" s="1"/>
  <c r="C15" i="1"/>
  <c r="C14" i="1" s="1"/>
  <c r="B15" i="1"/>
  <c r="K15" i="1" s="1"/>
  <c r="L15" i="1" s="1"/>
  <c r="N15" i="1" s="1"/>
  <c r="M14" i="1"/>
  <c r="I14" i="1"/>
  <c r="E14" i="1"/>
  <c r="Q13" i="1"/>
  <c r="P13" i="1"/>
  <c r="M13" i="1"/>
  <c r="J13" i="1"/>
  <c r="I13" i="1"/>
  <c r="H13" i="1"/>
  <c r="G13" i="1"/>
  <c r="F13" i="1"/>
  <c r="E13" i="1"/>
  <c r="D13" i="1"/>
  <c r="C13" i="1"/>
  <c r="K13" i="1" s="1"/>
  <c r="L13" i="1" s="1"/>
  <c r="N13" i="1" s="1"/>
  <c r="B13" i="1"/>
  <c r="Q12" i="1"/>
  <c r="P12" i="1"/>
  <c r="R12" i="1" s="1"/>
  <c r="M12" i="1"/>
  <c r="J12" i="1"/>
  <c r="I12" i="1"/>
  <c r="H12" i="1"/>
  <c r="G12" i="1"/>
  <c r="F12" i="1"/>
  <c r="E12" i="1"/>
  <c r="D12" i="1"/>
  <c r="C12" i="1"/>
  <c r="K12" i="1" s="1"/>
  <c r="L12" i="1" s="1"/>
  <c r="N12" i="1" s="1"/>
  <c r="B12" i="1"/>
  <c r="Q11" i="1"/>
  <c r="P11" i="1"/>
  <c r="R11" i="1" s="1"/>
  <c r="M11" i="1"/>
  <c r="J11" i="1"/>
  <c r="I11" i="1"/>
  <c r="H11" i="1"/>
  <c r="G11" i="1"/>
  <c r="F11" i="1"/>
  <c r="E11" i="1"/>
  <c r="D11" i="1"/>
  <c r="C11" i="1"/>
  <c r="B11" i="1"/>
  <c r="K11" i="1" s="1"/>
  <c r="L11" i="1" s="1"/>
  <c r="N11" i="1" s="1"/>
  <c r="Q10" i="1"/>
  <c r="P10" i="1"/>
  <c r="R10" i="1" s="1"/>
  <c r="M10" i="1"/>
  <c r="J10" i="1"/>
  <c r="I10" i="1"/>
  <c r="H10" i="1"/>
  <c r="G10" i="1"/>
  <c r="F10" i="1"/>
  <c r="E10" i="1"/>
  <c r="D10" i="1"/>
  <c r="C10" i="1"/>
  <c r="B10" i="1"/>
  <c r="K10" i="1" s="1"/>
  <c r="L10" i="1" s="1"/>
  <c r="N10" i="1" s="1"/>
  <c r="Q9" i="1"/>
  <c r="P9" i="1"/>
  <c r="M9" i="1"/>
  <c r="J9" i="1"/>
  <c r="I9" i="1"/>
  <c r="H9" i="1"/>
  <c r="G9" i="1"/>
  <c r="F9" i="1"/>
  <c r="E9" i="1"/>
  <c r="D9" i="1"/>
  <c r="C9" i="1"/>
  <c r="B9" i="1"/>
  <c r="K9" i="1" s="1"/>
  <c r="L9" i="1" s="1"/>
  <c r="N9" i="1" s="1"/>
  <c r="Q8" i="1"/>
  <c r="P8" i="1"/>
  <c r="R8" i="1" s="1"/>
  <c r="M8" i="1"/>
  <c r="J8" i="1"/>
  <c r="I8" i="1"/>
  <c r="H8" i="1"/>
  <c r="G8" i="1"/>
  <c r="F8" i="1"/>
  <c r="E8" i="1"/>
  <c r="D8" i="1"/>
  <c r="C8" i="1"/>
  <c r="K8" i="1" s="1"/>
  <c r="L8" i="1" s="1"/>
  <c r="N8" i="1" s="1"/>
  <c r="B8" i="1"/>
  <c r="Q7" i="1"/>
  <c r="P7" i="1"/>
  <c r="R7" i="1" s="1"/>
  <c r="M7" i="1"/>
  <c r="J7" i="1"/>
  <c r="I7" i="1"/>
  <c r="H7" i="1"/>
  <c r="G7" i="1"/>
  <c r="F7" i="1"/>
  <c r="E7" i="1"/>
  <c r="D7" i="1"/>
  <c r="C7" i="1"/>
  <c r="B7" i="1"/>
  <c r="K7" i="1" s="1"/>
  <c r="L7" i="1" s="1"/>
  <c r="N7" i="1" s="1"/>
  <c r="Q6" i="1"/>
  <c r="P6" i="1"/>
  <c r="R6" i="1" s="1"/>
  <c r="M6" i="1"/>
  <c r="J6" i="1"/>
  <c r="J5" i="1" s="1"/>
  <c r="J19" i="1" s="1"/>
  <c r="I6" i="1"/>
  <c r="H6" i="1"/>
  <c r="G6" i="1"/>
  <c r="G5" i="1" s="1"/>
  <c r="G19" i="1" s="1"/>
  <c r="F6" i="1"/>
  <c r="F5" i="1" s="1"/>
  <c r="F19" i="1" s="1"/>
  <c r="E6" i="1"/>
  <c r="D6" i="1"/>
  <c r="C6" i="1"/>
  <c r="C5" i="1" s="1"/>
  <c r="C19" i="1" s="1"/>
  <c r="B6" i="1"/>
  <c r="K6" i="1" s="1"/>
  <c r="L6" i="1" s="1"/>
  <c r="N6" i="1" s="1"/>
  <c r="Q5" i="1"/>
  <c r="M5" i="1"/>
  <c r="I5" i="1"/>
  <c r="H5" i="1"/>
  <c r="H19" i="1" s="1"/>
  <c r="E5" i="1"/>
  <c r="D5" i="1"/>
  <c r="D19" i="1" s="1"/>
  <c r="D20" i="1" l="1"/>
  <c r="D21" i="1" s="1"/>
  <c r="D63" i="1" s="1"/>
  <c r="Q19" i="1"/>
  <c r="Q21" i="1" s="1"/>
  <c r="Q63" i="1" s="1"/>
  <c r="F21" i="1"/>
  <c r="F63" i="1" s="1"/>
  <c r="F20" i="1"/>
  <c r="J20" i="1"/>
  <c r="J21" i="1" s="1"/>
  <c r="J63" i="1" s="1"/>
  <c r="H21" i="1"/>
  <c r="H63" i="1" s="1"/>
  <c r="H20" i="1"/>
  <c r="C20" i="1"/>
  <c r="C21" i="1"/>
  <c r="G20" i="1"/>
  <c r="G21" i="1" s="1"/>
  <c r="G63" i="1" s="1"/>
  <c r="B14" i="1"/>
  <c r="K14" i="1" s="1"/>
  <c r="L14" i="1" s="1"/>
  <c r="N14" i="1" s="1"/>
  <c r="M62" i="1"/>
  <c r="K36" i="1"/>
  <c r="L36" i="1" s="1"/>
  <c r="N36" i="1" s="1"/>
  <c r="K40" i="1"/>
  <c r="L40" i="1" s="1"/>
  <c r="N40" i="1" s="1"/>
  <c r="B62" i="1"/>
  <c r="K65" i="1"/>
  <c r="B72" i="1"/>
  <c r="K69" i="1"/>
  <c r="B5" i="1"/>
  <c r="R5" i="1"/>
  <c r="P14" i="1"/>
  <c r="R14" i="1" s="1"/>
  <c r="K17" i="1"/>
  <c r="L17" i="1" s="1"/>
  <c r="N17" i="1" s="1"/>
  <c r="K24" i="1"/>
  <c r="L24" i="1" s="1"/>
  <c r="N24" i="1" s="1"/>
  <c r="K28" i="1"/>
  <c r="L28" i="1" s="1"/>
  <c r="N28" i="1" s="1"/>
  <c r="K32" i="1"/>
  <c r="L32" i="1" s="1"/>
  <c r="N32" i="1" s="1"/>
  <c r="K37" i="1"/>
  <c r="L37" i="1" s="1"/>
  <c r="N37" i="1" s="1"/>
  <c r="K41" i="1"/>
  <c r="L41" i="1" s="1"/>
  <c r="N41" i="1" s="1"/>
  <c r="K70" i="1"/>
  <c r="K61" i="1"/>
  <c r="L61" i="1" s="1"/>
  <c r="N61" i="1" s="1"/>
  <c r="P5" i="1"/>
  <c r="P19" i="1" s="1"/>
  <c r="R9" i="1"/>
  <c r="R13" i="1"/>
  <c r="E62" i="1"/>
  <c r="E63" i="1" s="1"/>
  <c r="I62" i="1"/>
  <c r="I63" i="1" s="1"/>
  <c r="K25" i="1"/>
  <c r="L25" i="1" s="1"/>
  <c r="N25" i="1" s="1"/>
  <c r="K29" i="1"/>
  <c r="L29" i="1" s="1"/>
  <c r="N29" i="1" s="1"/>
  <c r="K33" i="1"/>
  <c r="L33" i="1" s="1"/>
  <c r="N33" i="1" s="1"/>
  <c r="N34" i="1"/>
  <c r="N38" i="1"/>
  <c r="K75" i="1"/>
  <c r="C62" i="1"/>
  <c r="K5" i="1" l="1"/>
  <c r="B19" i="1"/>
  <c r="K72" i="1"/>
  <c r="C63" i="1"/>
  <c r="P21" i="1"/>
  <c r="R19" i="1"/>
  <c r="L65" i="1"/>
  <c r="N65" i="1" s="1"/>
  <c r="K62" i="1"/>
  <c r="L62" i="1" s="1"/>
  <c r="N62" i="1" s="1"/>
  <c r="D66" i="1" l="1"/>
  <c r="H66" i="1"/>
  <c r="J66" i="1"/>
  <c r="C66" i="1"/>
  <c r="I66" i="1"/>
  <c r="B66" i="1"/>
  <c r="G66" i="1"/>
  <c r="E66" i="1"/>
  <c r="F66" i="1"/>
  <c r="K66" i="1"/>
  <c r="B20" i="1"/>
  <c r="B21" i="1" s="1"/>
  <c r="P63" i="1"/>
  <c r="R21" i="1"/>
  <c r="R63" i="1" s="1"/>
  <c r="K19" i="1"/>
  <c r="L5" i="1"/>
  <c r="N5" i="1" s="1"/>
  <c r="K21" i="1" l="1"/>
  <c r="L21" i="1" s="1"/>
  <c r="B63" i="1"/>
  <c r="K63" i="1" s="1"/>
  <c r="L63" i="1" s="1"/>
  <c r="K20" i="1"/>
  <c r="L20" i="1" s="1"/>
  <c r="L19" i="1"/>
  <c r="N19" i="1" s="1"/>
  <c r="M20" i="1" l="1"/>
  <c r="M21" i="1" s="1"/>
  <c r="M63" i="1" s="1"/>
  <c r="N63" i="1" s="1"/>
  <c r="N21" i="1"/>
  <c r="N20" i="1" l="1"/>
</calcChain>
</file>

<file path=xl/sharedStrings.xml><?xml version="1.0" encoding="utf-8"?>
<sst xmlns="http://schemas.openxmlformats.org/spreadsheetml/2006/main" count="88" uniqueCount="84">
  <si>
    <t>Special Spaces, Inc</t>
  </si>
  <si>
    <t>2022 Budget Draft</t>
  </si>
  <si>
    <t>2022 Consolidated Budget (Draft)</t>
  </si>
  <si>
    <t>2021 ACTUAL/ESTIMATE</t>
  </si>
  <si>
    <t>REVENUE</t>
  </si>
  <si>
    <t>WI/IA</t>
  </si>
  <si>
    <t>Illinois</t>
  </si>
  <si>
    <t>Ohio</t>
  </si>
  <si>
    <t>Buffalo</t>
  </si>
  <si>
    <t>TN</t>
  </si>
  <si>
    <t>FL</t>
  </si>
  <si>
    <t>MO</t>
  </si>
  <si>
    <t>IND</t>
  </si>
  <si>
    <t>NE</t>
  </si>
  <si>
    <t xml:space="preserve"> Total</t>
  </si>
  <si>
    <t>Chapters</t>
  </si>
  <si>
    <t xml:space="preserve">National </t>
  </si>
  <si>
    <t>Total</t>
  </si>
  <si>
    <t>Direct Support</t>
  </si>
  <si>
    <t xml:space="preserve">     Room Sponsors/Donors</t>
  </si>
  <si>
    <t xml:space="preserve">     Individuals (Rooms)</t>
  </si>
  <si>
    <t xml:space="preserve">     Individuals (General)</t>
  </si>
  <si>
    <t>Special Events</t>
  </si>
  <si>
    <t xml:space="preserve">     Revenue (cash)</t>
  </si>
  <si>
    <t xml:space="preserve">     Revenue (inkind)</t>
  </si>
  <si>
    <t xml:space="preserve">     Expense (cash)</t>
  </si>
  <si>
    <t xml:space="preserve">     Expense (inkind)</t>
  </si>
  <si>
    <t>Foundations</t>
  </si>
  <si>
    <t xml:space="preserve">     General</t>
  </si>
  <si>
    <t>In-Kind Donations</t>
  </si>
  <si>
    <t>Total Fundraising</t>
  </si>
  <si>
    <t>Less: National (15%)</t>
  </si>
  <si>
    <t>Net Fundraising</t>
  </si>
  <si>
    <t>EXPENSES</t>
  </si>
  <si>
    <t>Business Registration Fees</t>
  </si>
  <si>
    <t>Accounting /Auditing Fees</t>
  </si>
  <si>
    <t>Affiliate Background Checks</t>
  </si>
  <si>
    <t>Fundraising Fees</t>
  </si>
  <si>
    <t>Legal fees</t>
  </si>
  <si>
    <t>Professional Fees &amp; Services</t>
  </si>
  <si>
    <t>Website/Social Media</t>
  </si>
  <si>
    <t>Donated Facilities</t>
  </si>
  <si>
    <t>Office Maintenance</t>
  </si>
  <si>
    <t>Utilities</t>
  </si>
  <si>
    <t>Books, Subscriptions</t>
  </si>
  <si>
    <t>Travel Expense</t>
  </si>
  <si>
    <t>Postage, Mailing Service</t>
  </si>
  <si>
    <t>Bank Service Charges</t>
  </si>
  <si>
    <t>Printing and Copying</t>
  </si>
  <si>
    <t>Donor Engagement (non room)</t>
  </si>
  <si>
    <t>Volunteer Hospitality (direct room)</t>
  </si>
  <si>
    <t>Supplies</t>
  </si>
  <si>
    <t>Chapter Apparel</t>
  </si>
  <si>
    <t>Rent</t>
  </si>
  <si>
    <t>Telephone</t>
  </si>
  <si>
    <t xml:space="preserve">      65060 Material for Rooms Expense</t>
  </si>
  <si>
    <t>Material for Rooms</t>
  </si>
  <si>
    <t xml:space="preserve">      In-Kind Goods</t>
  </si>
  <si>
    <t xml:space="preserve">      In-Kind Services</t>
  </si>
  <si>
    <t>Design Fees for Room/Ohio</t>
  </si>
  <si>
    <t>Credit Card Processing Fee</t>
  </si>
  <si>
    <t>Staff/Chapter Development</t>
  </si>
  <si>
    <t>Automobile Expenses</t>
  </si>
  <si>
    <t>Advertising Expense/Video</t>
  </si>
  <si>
    <t>Paypal Expense</t>
  </si>
  <si>
    <t>Insurance - Liability, D and O</t>
  </si>
  <si>
    <t>Membership and Dues</t>
  </si>
  <si>
    <t>Contracted Employees (1099)</t>
  </si>
  <si>
    <t>Employee Health Insurance</t>
  </si>
  <si>
    <t>Workers Compensation Insurance</t>
  </si>
  <si>
    <t>Payroll Taxes</t>
  </si>
  <si>
    <t>Wages/Salaries</t>
  </si>
  <si>
    <t>Conference, Convention, Meeting</t>
  </si>
  <si>
    <t>Total Expenses</t>
  </si>
  <si>
    <t>Net Income</t>
  </si>
  <si>
    <t>Total Rooms</t>
  </si>
  <si>
    <t>OK</t>
  </si>
  <si>
    <t>Average Costs</t>
  </si>
  <si>
    <t>Room - Materials</t>
  </si>
  <si>
    <t>Room - In-Kind Goods</t>
  </si>
  <si>
    <t>Room - In-Kind Services</t>
  </si>
  <si>
    <t>Direct room - Total</t>
  </si>
  <si>
    <t>National Expense</t>
  </si>
  <si>
    <t>Room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</si>
</sst>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_);\(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" fontId="4" fillId="0" borderId="7" xfId="0" applyNumberFormat="1" applyFont="1" applyBorder="1" applyAlignment="1">
      <alignment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0" xfId="0" quotePrefix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wrapText="1"/>
    </xf>
    <xf numFmtId="164" fontId="4" fillId="0" borderId="2" xfId="1" applyNumberFormat="1" applyFont="1" applyBorder="1" applyAlignment="1">
      <alignment horizontal="right" wrapText="1"/>
    </xf>
    <xf numFmtId="164" fontId="4" fillId="0" borderId="3" xfId="1" applyNumberFormat="1" applyFont="1" applyBorder="1" applyAlignment="1">
      <alignment horizontal="right" wrapText="1"/>
    </xf>
    <xf numFmtId="164" fontId="4" fillId="0" borderId="4" xfId="1" applyNumberFormat="1" applyFont="1" applyBorder="1" applyAlignment="1">
      <alignment horizontal="right" wrapText="1"/>
    </xf>
    <xf numFmtId="164" fontId="4" fillId="0" borderId="0" xfId="1" applyNumberFormat="1" applyFont="1" applyBorder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164" fontId="4" fillId="0" borderId="11" xfId="1" applyNumberFormat="1" applyFont="1" applyBorder="1" applyAlignment="1">
      <alignment horizontal="right" wrapText="1"/>
    </xf>
    <xf numFmtId="41" fontId="4" fillId="0" borderId="2" xfId="0" applyNumberFormat="1" applyFont="1" applyBorder="1"/>
    <xf numFmtId="41" fontId="4" fillId="0" borderId="3" xfId="0" applyNumberFormat="1" applyFont="1" applyBorder="1"/>
    <xf numFmtId="41" fontId="4" fillId="0" borderId="4" xfId="0" applyNumberFormat="1" applyFont="1" applyBorder="1"/>
    <xf numFmtId="41" fontId="4" fillId="0" borderId="0" xfId="0" applyNumberFormat="1" applyFont="1"/>
    <xf numFmtId="4" fontId="3" fillId="0" borderId="0" xfId="0" applyNumberFormat="1" applyFont="1" applyAlignment="1">
      <alignment horizontal="left" wrapText="1"/>
    </xf>
    <xf numFmtId="164" fontId="1" fillId="0" borderId="12" xfId="1" applyNumberFormat="1" applyBorder="1" applyAlignment="1">
      <alignment horizontal="right" wrapText="1"/>
    </xf>
    <xf numFmtId="164" fontId="1" fillId="0" borderId="0" xfId="1" applyNumberFormat="1" applyBorder="1" applyAlignment="1">
      <alignment horizontal="right" wrapText="1"/>
    </xf>
    <xf numFmtId="164" fontId="4" fillId="0" borderId="13" xfId="1" applyNumberFormat="1" applyFont="1" applyBorder="1" applyAlignment="1">
      <alignment horizontal="right" wrapText="1"/>
    </xf>
    <xf numFmtId="164" fontId="1" fillId="0" borderId="0" xfId="1" applyNumberFormat="1" applyAlignment="1">
      <alignment horizontal="right" wrapText="1"/>
    </xf>
    <xf numFmtId="164" fontId="1" fillId="0" borderId="11" xfId="1" applyNumberFormat="1" applyBorder="1" applyAlignment="1">
      <alignment horizontal="right" wrapText="1"/>
    </xf>
    <xf numFmtId="41" fontId="3" fillId="0" borderId="12" xfId="0" applyNumberFormat="1" applyFont="1" applyBorder="1"/>
    <xf numFmtId="41" fontId="3" fillId="0" borderId="0" xfId="0" applyNumberFormat="1" applyFont="1"/>
    <xf numFmtId="41" fontId="3" fillId="0" borderId="13" xfId="0" applyNumberFormat="1" applyFont="1" applyBorder="1"/>
    <xf numFmtId="164" fontId="4" fillId="0" borderId="12" xfId="1" applyNumberFormat="1" applyFont="1" applyBorder="1" applyAlignment="1">
      <alignment horizontal="right" wrapText="1"/>
    </xf>
    <xf numFmtId="41" fontId="4" fillId="0" borderId="12" xfId="0" applyNumberFormat="1" applyFont="1" applyBorder="1"/>
    <xf numFmtId="41" fontId="4" fillId="0" borderId="13" xfId="0" applyNumberFormat="1" applyFont="1" applyBorder="1"/>
    <xf numFmtId="164" fontId="3" fillId="0" borderId="12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 wrapText="1"/>
    </xf>
    <xf numFmtId="164" fontId="3" fillId="0" borderId="0" xfId="1" applyNumberFormat="1" applyFont="1" applyAlignment="1">
      <alignment horizontal="right" wrapText="1"/>
    </xf>
    <xf numFmtId="164" fontId="3" fillId="0" borderId="11" xfId="1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left" wrapText="1"/>
    </xf>
    <xf numFmtId="164" fontId="5" fillId="0" borderId="12" xfId="1" applyNumberFormat="1" applyFont="1" applyBorder="1" applyAlignment="1">
      <alignment horizontal="right" wrapText="1"/>
    </xf>
    <xf numFmtId="164" fontId="5" fillId="0" borderId="0" xfId="1" applyNumberFormat="1" applyFont="1" applyBorder="1" applyAlignment="1">
      <alignment horizontal="right" wrapText="1"/>
    </xf>
    <xf numFmtId="164" fontId="6" fillId="0" borderId="13" xfId="1" applyNumberFormat="1" applyFont="1" applyBorder="1" applyAlignment="1">
      <alignment horizontal="right" wrapText="1"/>
    </xf>
    <xf numFmtId="164" fontId="6" fillId="0" borderId="0" xfId="1" applyNumberFormat="1" applyFont="1" applyBorder="1" applyAlignment="1">
      <alignment horizontal="right" wrapText="1"/>
    </xf>
    <xf numFmtId="164" fontId="5" fillId="0" borderId="0" xfId="1" applyNumberFormat="1" applyFont="1" applyAlignment="1">
      <alignment horizontal="right" wrapText="1"/>
    </xf>
    <xf numFmtId="164" fontId="6" fillId="0" borderId="11" xfId="1" applyNumberFormat="1" applyFont="1" applyBorder="1" applyAlignment="1">
      <alignment horizontal="right" wrapText="1"/>
    </xf>
    <xf numFmtId="0" fontId="5" fillId="0" borderId="0" xfId="0" applyFont="1"/>
    <xf numFmtId="41" fontId="6" fillId="0" borderId="12" xfId="0" applyNumberFormat="1" applyFont="1" applyBorder="1"/>
    <xf numFmtId="41" fontId="6" fillId="0" borderId="0" xfId="0" applyNumberFormat="1" applyFont="1"/>
    <xf numFmtId="41" fontId="6" fillId="0" borderId="13" xfId="0" applyNumberFormat="1" applyFont="1" applyBorder="1"/>
    <xf numFmtId="41" fontId="5" fillId="0" borderId="0" xfId="0" applyNumberFormat="1" applyFont="1"/>
    <xf numFmtId="4" fontId="6" fillId="0" borderId="0" xfId="0" applyNumberFormat="1" applyFont="1" applyAlignment="1">
      <alignment horizontal="left" wrapText="1"/>
    </xf>
    <xf numFmtId="164" fontId="6" fillId="0" borderId="12" xfId="1" applyNumberFormat="1" applyFont="1" applyBorder="1" applyAlignment="1">
      <alignment horizontal="right" wrapText="1"/>
    </xf>
    <xf numFmtId="164" fontId="6" fillId="0" borderId="0" xfId="1" applyNumberFormat="1" applyFont="1" applyAlignment="1">
      <alignment horizontal="right" wrapText="1"/>
    </xf>
    <xf numFmtId="0" fontId="6" fillId="0" borderId="0" xfId="0" applyFont="1"/>
    <xf numFmtId="4" fontId="4" fillId="2" borderId="0" xfId="0" applyNumberFormat="1" applyFont="1" applyFill="1" applyAlignment="1">
      <alignment horizontal="left" wrapText="1"/>
    </xf>
    <xf numFmtId="164" fontId="4" fillId="2" borderId="12" xfId="1" applyNumberFormat="1" applyFont="1" applyFill="1" applyBorder="1" applyAlignment="1">
      <alignment horizontal="right" wrapText="1"/>
    </xf>
    <xf numFmtId="164" fontId="4" fillId="2" borderId="0" xfId="1" applyNumberFormat="1" applyFont="1" applyFill="1" applyBorder="1" applyAlignment="1">
      <alignment horizontal="right" wrapText="1"/>
    </xf>
    <xf numFmtId="164" fontId="4" fillId="2" borderId="13" xfId="1" applyNumberFormat="1" applyFont="1" applyFill="1" applyBorder="1" applyAlignment="1">
      <alignment horizontal="right" wrapText="1"/>
    </xf>
    <xf numFmtId="164" fontId="4" fillId="2" borderId="0" xfId="1" applyNumberFormat="1" applyFont="1" applyFill="1" applyAlignment="1">
      <alignment horizontal="right" wrapText="1"/>
    </xf>
    <xf numFmtId="164" fontId="4" fillId="2" borderId="11" xfId="1" applyNumberFormat="1" applyFont="1" applyFill="1" applyBorder="1" applyAlignment="1">
      <alignment horizontal="right" wrapText="1"/>
    </xf>
    <xf numFmtId="164" fontId="4" fillId="2" borderId="12" xfId="0" applyNumberFormat="1" applyFont="1" applyFill="1" applyBorder="1"/>
    <xf numFmtId="164" fontId="4" fillId="2" borderId="0" xfId="0" applyNumberFormat="1" applyFont="1" applyFill="1"/>
    <xf numFmtId="164" fontId="4" fillId="2" borderId="13" xfId="0" applyNumberFormat="1" applyFont="1" applyFill="1" applyBorder="1"/>
    <xf numFmtId="164" fontId="6" fillId="0" borderId="12" xfId="1" applyNumberFormat="1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wrapText="1"/>
    </xf>
    <xf numFmtId="164" fontId="6" fillId="0" borderId="13" xfId="1" applyNumberFormat="1" applyFont="1" applyFill="1" applyBorder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4" fillId="0" borderId="11" xfId="1" applyNumberFormat="1" applyFont="1" applyFill="1" applyBorder="1" applyAlignment="1">
      <alignment horizontal="right" wrapText="1"/>
    </xf>
    <xf numFmtId="164" fontId="4" fillId="0" borderId="0" xfId="0" applyNumberFormat="1" applyFont="1"/>
    <xf numFmtId="164" fontId="4" fillId="0" borderId="13" xfId="0" applyNumberFormat="1" applyFont="1" applyBorder="1"/>
    <xf numFmtId="164" fontId="4" fillId="0" borderId="12" xfId="0" applyNumberFormat="1" applyFont="1" applyBorder="1"/>
    <xf numFmtId="4" fontId="4" fillId="3" borderId="0" xfId="0" applyNumberFormat="1" applyFont="1" applyFill="1" applyAlignment="1">
      <alignment horizontal="left" wrapText="1"/>
    </xf>
    <xf numFmtId="164" fontId="1" fillId="3" borderId="12" xfId="1" applyNumberFormat="1" applyFill="1" applyBorder="1" applyAlignment="1">
      <alignment horizontal="right" wrapText="1"/>
    </xf>
    <xf numFmtId="164" fontId="1" fillId="3" borderId="0" xfId="1" applyNumberFormat="1" applyFill="1" applyBorder="1" applyAlignment="1">
      <alignment horizontal="right" wrapText="1"/>
    </xf>
    <xf numFmtId="164" fontId="4" fillId="3" borderId="13" xfId="1" applyNumberFormat="1" applyFont="1" applyFill="1" applyBorder="1" applyAlignment="1">
      <alignment horizontal="right" wrapText="1"/>
    </xf>
    <xf numFmtId="164" fontId="3" fillId="3" borderId="0" xfId="0" applyNumberFormat="1" applyFont="1" applyFill="1" applyAlignment="1">
      <alignment wrapText="1"/>
    </xf>
    <xf numFmtId="164" fontId="1" fillId="3" borderId="11" xfId="1" applyNumberFormat="1" applyFill="1" applyBorder="1" applyAlignment="1">
      <alignment horizontal="right" wrapText="1"/>
    </xf>
    <xf numFmtId="41" fontId="3" fillId="3" borderId="12" xfId="0" applyNumberFormat="1" applyFont="1" applyFill="1" applyBorder="1"/>
    <xf numFmtId="41" fontId="3" fillId="3" borderId="0" xfId="0" applyNumberFormat="1" applyFont="1" applyFill="1"/>
    <xf numFmtId="41" fontId="3" fillId="3" borderId="13" xfId="0" applyNumberFormat="1" applyFont="1" applyFill="1" applyBorder="1"/>
    <xf numFmtId="0" fontId="3" fillId="0" borderId="0" xfId="0" applyFont="1" applyAlignment="1">
      <alignment horizontal="left" wrapText="1"/>
    </xf>
    <xf numFmtId="164" fontId="1" fillId="3" borderId="0" xfId="1" applyNumberFormat="1" applyFill="1" applyAlignment="1">
      <alignment horizontal="right" wrapText="1"/>
    </xf>
    <xf numFmtId="164" fontId="4" fillId="3" borderId="11" xfId="1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164" fontId="1" fillId="0" borderId="15" xfId="1" applyNumberFormat="1" applyBorder="1" applyAlignment="1">
      <alignment horizontal="right" wrapText="1"/>
    </xf>
    <xf numFmtId="164" fontId="1" fillId="0" borderId="14" xfId="1" applyNumberFormat="1" applyBorder="1" applyAlignment="1">
      <alignment horizontal="right" wrapText="1"/>
    </xf>
    <xf numFmtId="164" fontId="4" fillId="0" borderId="16" xfId="1" applyNumberFormat="1" applyFont="1" applyBorder="1" applyAlignment="1">
      <alignment horizontal="right" wrapText="1"/>
    </xf>
    <xf numFmtId="164" fontId="4" fillId="0" borderId="17" xfId="1" applyNumberFormat="1" applyFont="1" applyBorder="1" applyAlignment="1">
      <alignment horizontal="right" wrapText="1"/>
    </xf>
    <xf numFmtId="41" fontId="3" fillId="0" borderId="15" xfId="0" applyNumberFormat="1" applyFont="1" applyBorder="1"/>
    <xf numFmtId="41" fontId="3" fillId="0" borderId="14" xfId="0" applyNumberFormat="1" applyFont="1" applyBorder="1"/>
    <xf numFmtId="41" fontId="3" fillId="0" borderId="16" xfId="0" applyNumberFormat="1" applyFont="1" applyBorder="1"/>
    <xf numFmtId="0" fontId="4" fillId="4" borderId="0" xfId="0" applyFont="1" applyFill="1" applyAlignment="1">
      <alignment horizontal="left" wrapText="1"/>
    </xf>
    <xf numFmtId="37" fontId="4" fillId="4" borderId="12" xfId="1" applyNumberFormat="1" applyFont="1" applyFill="1" applyBorder="1" applyAlignment="1">
      <alignment horizontal="right" wrapText="1"/>
    </xf>
    <xf numFmtId="37" fontId="4" fillId="4" borderId="0" xfId="1" applyNumberFormat="1" applyFont="1" applyFill="1" applyAlignment="1">
      <alignment horizontal="right" wrapText="1"/>
    </xf>
    <xf numFmtId="164" fontId="4" fillId="4" borderId="13" xfId="1" applyNumberFormat="1" applyFont="1" applyFill="1" applyBorder="1" applyAlignment="1">
      <alignment horizontal="right" wrapText="1"/>
    </xf>
    <xf numFmtId="164" fontId="4" fillId="4" borderId="18" xfId="1" applyNumberFormat="1" applyFont="1" applyFill="1" applyBorder="1" applyAlignment="1">
      <alignment horizontal="right" wrapText="1"/>
    </xf>
    <xf numFmtId="164" fontId="4" fillId="4" borderId="0" xfId="1" applyNumberFormat="1" applyFont="1" applyFill="1" applyAlignment="1">
      <alignment horizontal="right" wrapText="1"/>
    </xf>
    <xf numFmtId="164" fontId="4" fillId="4" borderId="11" xfId="1" applyNumberFormat="1" applyFont="1" applyFill="1" applyBorder="1" applyAlignment="1">
      <alignment horizontal="right" wrapText="1"/>
    </xf>
    <xf numFmtId="37" fontId="4" fillId="4" borderId="12" xfId="0" applyNumberFormat="1" applyFont="1" applyFill="1" applyBorder="1"/>
    <xf numFmtId="41" fontId="4" fillId="4" borderId="0" xfId="0" applyNumberFormat="1" applyFont="1" applyFill="1"/>
    <xf numFmtId="0" fontId="4" fillId="4" borderId="0" xfId="0" applyFont="1" applyFill="1"/>
    <xf numFmtId="165" fontId="4" fillId="4" borderId="0" xfId="2" applyNumberFormat="1" applyFont="1" applyFill="1" applyBorder="1" applyAlignment="1">
      <alignment horizontal="right" wrapText="1"/>
    </xf>
    <xf numFmtId="165" fontId="6" fillId="4" borderId="0" xfId="2" applyNumberFormat="1" applyFont="1" applyFill="1" applyBorder="1" applyAlignment="1">
      <alignment horizontal="right" wrapText="1"/>
    </xf>
    <xf numFmtId="165" fontId="4" fillId="4" borderId="15" xfId="0" applyNumberFormat="1" applyFont="1" applyFill="1" applyBorder="1"/>
    <xf numFmtId="165" fontId="4" fillId="4" borderId="14" xfId="0" applyNumberFormat="1" applyFont="1" applyFill="1" applyBorder="1"/>
    <xf numFmtId="165" fontId="4" fillId="4" borderId="16" xfId="0" applyNumberFormat="1" applyFont="1" applyFill="1" applyBorder="1"/>
    <xf numFmtId="4" fontId="3" fillId="0" borderId="0" xfId="0" applyNumberFormat="1" applyFont="1" applyAlignment="1">
      <alignment wrapText="1"/>
    </xf>
    <xf numFmtId="4" fontId="3" fillId="0" borderId="15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164" fontId="3" fillId="0" borderId="18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164" fontId="3" fillId="0" borderId="11" xfId="0" applyNumberFormat="1" applyFont="1" applyBorder="1"/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horizontal="center" wrapText="1"/>
    </xf>
    <xf numFmtId="164" fontId="1" fillId="3" borderId="3" xfId="1" applyNumberFormat="1" applyFill="1" applyBorder="1" applyAlignment="1">
      <alignment horizontal="right" wrapText="1"/>
    </xf>
    <xf numFmtId="3" fontId="4" fillId="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1" fontId="4" fillId="3" borderId="8" xfId="0" applyNumberFormat="1" applyFont="1" applyFill="1" applyBorder="1" applyAlignment="1">
      <alignment horizontal="center"/>
    </xf>
    <xf numFmtId="41" fontId="4" fillId="3" borderId="9" xfId="0" applyNumberFormat="1" applyFont="1" applyFill="1" applyBorder="1" applyAlignment="1">
      <alignment horizontal="center"/>
    </xf>
    <xf numFmtId="41" fontId="4" fillId="3" borderId="10" xfId="0" applyNumberFormat="1" applyFont="1" applyFill="1" applyBorder="1" applyAlignment="1">
      <alignment horizontal="center"/>
    </xf>
    <xf numFmtId="41" fontId="3" fillId="0" borderId="0" xfId="0" applyNumberFormat="1" applyFont="1" applyAlignment="1">
      <alignment horizontal="center"/>
    </xf>
    <xf numFmtId="9" fontId="4" fillId="0" borderId="2" xfId="0" applyNumberFormat="1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/>
    </xf>
    <xf numFmtId="9" fontId="4" fillId="0" borderId="3" xfId="1" applyNumberFormat="1" applyFont="1" applyBorder="1" applyAlignment="1">
      <alignment horizontal="center" wrapText="1"/>
    </xf>
    <xf numFmtId="9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" fontId="3" fillId="0" borderId="0" xfId="0" applyNumberFormat="1" applyFont="1"/>
    <xf numFmtId="0" fontId="7" fillId="0" borderId="14" xfId="0" applyFont="1" applyBorder="1" applyAlignment="1">
      <alignment horizontal="left" wrapText="1"/>
    </xf>
    <xf numFmtId="166" fontId="7" fillId="0" borderId="14" xfId="1" applyNumberFormat="1" applyFont="1" applyBorder="1"/>
    <xf numFmtId="37" fontId="4" fillId="0" borderId="0" xfId="1" applyNumberFormat="1" applyFont="1" applyBorder="1"/>
    <xf numFmtId="0" fontId="8" fillId="0" borderId="2" xfId="0" applyFont="1" applyBorder="1" applyAlignment="1">
      <alignment horizontal="left" wrapText="1"/>
    </xf>
    <xf numFmtId="37" fontId="8" fillId="0" borderId="3" xfId="1" applyNumberFormat="1" applyFont="1" applyBorder="1"/>
    <xf numFmtId="164" fontId="7" fillId="0" borderId="4" xfId="1" applyNumberFormat="1" applyFont="1" applyBorder="1"/>
    <xf numFmtId="37" fontId="1" fillId="0" borderId="0" xfId="1" applyNumberFormat="1" applyBorder="1"/>
    <xf numFmtId="4" fontId="8" fillId="0" borderId="12" xfId="0" applyNumberFormat="1" applyFont="1" applyBorder="1" applyAlignment="1">
      <alignment horizontal="left" wrapText="1"/>
    </xf>
    <xf numFmtId="37" fontId="8" fillId="0" borderId="0" xfId="1" applyNumberFormat="1" applyFont="1" applyBorder="1"/>
    <xf numFmtId="164" fontId="7" fillId="0" borderId="13" xfId="1" applyNumberFormat="1" applyFont="1" applyBorder="1"/>
    <xf numFmtId="4" fontId="7" fillId="0" borderId="12" xfId="0" applyNumberFormat="1" applyFont="1" applyBorder="1" applyAlignment="1">
      <alignment horizontal="left" wrapText="1"/>
    </xf>
    <xf numFmtId="37" fontId="7" fillId="0" borderId="0" xfId="1" applyNumberFormat="1" applyFont="1" applyBorder="1"/>
    <xf numFmtId="37" fontId="7" fillId="0" borderId="13" xfId="1" applyNumberFormat="1" applyFont="1" applyBorder="1"/>
    <xf numFmtId="0" fontId="8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37" fontId="7" fillId="0" borderId="14" xfId="1" applyNumberFormat="1" applyFont="1" applyBorder="1"/>
    <xf numFmtId="164" fontId="7" fillId="0" borderId="16" xfId="1" applyNumberFormat="1" applyFont="1" applyBorder="1"/>
    <xf numFmtId="4" fontId="4" fillId="0" borderId="0" xfId="0" applyNumberFormat="1" applyFont="1"/>
    <xf numFmtId="9" fontId="3" fillId="0" borderId="0" xfId="3" applyFont="1" applyBorder="1"/>
    <xf numFmtId="9" fontId="4" fillId="0" borderId="0" xfId="3" applyFont="1" applyBorder="1"/>
    <xf numFmtId="165" fontId="3" fillId="0" borderId="0" xfId="2" applyNumberFormat="1" applyFont="1" applyBorder="1" applyAlignment="1">
      <alignment horizontal="righ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S/2022/BUDGET%202022/DRAFT%20Budge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&amp;L Summary"/>
      <sheetName val="Statement of Functional Expense"/>
      <sheetName val="Affiliate Page"/>
      <sheetName val="Pivot Table"/>
      <sheetName val="Affiliate Pivot Table"/>
      <sheetName val="Cash Page"/>
      <sheetName val="June BS"/>
      <sheetName val="Profit and Loss"/>
      <sheetName val="Transaction Detail by Account"/>
      <sheetName val="Wages"/>
      <sheetName val="Oct Balance Sheet"/>
      <sheetName val="Oct Profit and Loss"/>
      <sheetName val="2022 BUDGET"/>
      <sheetName val="National"/>
      <sheetName val="Wisconsin"/>
      <sheetName val="Illinois"/>
      <sheetName val="IND"/>
      <sheetName val="Ohio"/>
      <sheetName val="Buffalo"/>
      <sheetName val="Missouri"/>
      <sheetName val="Tennessee"/>
      <sheetName val="Florida"/>
      <sheetName val="THE REST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B6">
            <v>0</v>
          </cell>
          <cell r="C6">
            <v>12000</v>
          </cell>
        </row>
        <row r="7">
          <cell r="B7">
            <v>0</v>
          </cell>
          <cell r="C7">
            <v>0</v>
          </cell>
        </row>
        <row r="8">
          <cell r="B8">
            <v>14653</v>
          </cell>
          <cell r="C8">
            <v>1500</v>
          </cell>
        </row>
        <row r="9">
          <cell r="B9">
            <v>-1595</v>
          </cell>
          <cell r="C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-1595</v>
          </cell>
        </row>
        <row r="13">
          <cell r="B13">
            <v>0</v>
          </cell>
        </row>
        <row r="15">
          <cell r="B15">
            <v>0</v>
          </cell>
          <cell r="C15">
            <v>100000</v>
          </cell>
        </row>
        <row r="16">
          <cell r="B16">
            <v>66240</v>
          </cell>
          <cell r="C16">
            <v>0</v>
          </cell>
        </row>
        <row r="17">
          <cell r="B17">
            <v>7204</v>
          </cell>
          <cell r="C17">
            <v>0</v>
          </cell>
        </row>
        <row r="20">
          <cell r="B20">
            <v>144782</v>
          </cell>
        </row>
        <row r="23">
          <cell r="B23">
            <v>2975</v>
          </cell>
          <cell r="C23">
            <v>3800</v>
          </cell>
        </row>
        <row r="24">
          <cell r="B24">
            <v>14737</v>
          </cell>
          <cell r="C24">
            <v>15000</v>
          </cell>
        </row>
        <row r="25">
          <cell r="B25">
            <v>2001</v>
          </cell>
          <cell r="C25">
            <v>1700</v>
          </cell>
        </row>
        <row r="26">
          <cell r="B26">
            <v>5582</v>
          </cell>
          <cell r="C26">
            <v>5200</v>
          </cell>
        </row>
        <row r="27">
          <cell r="B27">
            <v>1098</v>
          </cell>
          <cell r="C27">
            <v>2500</v>
          </cell>
        </row>
        <row r="28">
          <cell r="B28">
            <v>0</v>
          </cell>
          <cell r="C28">
            <v>0</v>
          </cell>
        </row>
        <row r="29">
          <cell r="B29">
            <v>21305</v>
          </cell>
          <cell r="C29">
            <v>22000</v>
          </cell>
        </row>
        <row r="30">
          <cell r="B30">
            <v>0</v>
          </cell>
          <cell r="C30">
            <v>0</v>
          </cell>
        </row>
        <row r="31">
          <cell r="B31">
            <v>64</v>
          </cell>
          <cell r="C31">
            <v>0</v>
          </cell>
        </row>
        <row r="32">
          <cell r="B32">
            <v>1001</v>
          </cell>
          <cell r="C32">
            <v>0</v>
          </cell>
        </row>
        <row r="33">
          <cell r="B33">
            <v>3208</v>
          </cell>
          <cell r="C33">
            <v>3000</v>
          </cell>
        </row>
        <row r="34">
          <cell r="B34">
            <v>5558</v>
          </cell>
          <cell r="C34">
            <v>20000</v>
          </cell>
        </row>
        <row r="35">
          <cell r="B35">
            <v>3511</v>
          </cell>
          <cell r="C35">
            <v>3000</v>
          </cell>
        </row>
        <row r="36">
          <cell r="B36">
            <v>245</v>
          </cell>
          <cell r="C36">
            <v>300</v>
          </cell>
        </row>
        <row r="37">
          <cell r="B37">
            <v>5601</v>
          </cell>
          <cell r="C37">
            <v>4500</v>
          </cell>
        </row>
        <row r="38">
          <cell r="B38">
            <v>2360</v>
          </cell>
          <cell r="C38">
            <v>3500</v>
          </cell>
        </row>
        <row r="39">
          <cell r="B39">
            <v>0</v>
          </cell>
          <cell r="C39">
            <v>0</v>
          </cell>
        </row>
        <row r="40">
          <cell r="B40">
            <v>3167</v>
          </cell>
          <cell r="C40">
            <v>2600</v>
          </cell>
        </row>
        <row r="41">
          <cell r="B41">
            <v>15975</v>
          </cell>
          <cell r="C41">
            <v>20000</v>
          </cell>
        </row>
        <row r="42">
          <cell r="B42">
            <v>2475</v>
          </cell>
          <cell r="C42">
            <v>3228</v>
          </cell>
        </row>
        <row r="43">
          <cell r="B43">
            <v>1591</v>
          </cell>
          <cell r="C43">
            <v>1000</v>
          </cell>
        </row>
        <row r="45">
          <cell r="B45">
            <v>0</v>
          </cell>
          <cell r="C45">
            <v>55000</v>
          </cell>
        </row>
        <row r="46">
          <cell r="B46">
            <v>7204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  <cell r="C48">
            <v>0</v>
          </cell>
        </row>
        <row r="49">
          <cell r="B49">
            <v>0</v>
          </cell>
          <cell r="C49">
            <v>0</v>
          </cell>
        </row>
        <row r="50">
          <cell r="B50">
            <v>0</v>
          </cell>
          <cell r="C50">
            <v>0</v>
          </cell>
        </row>
        <row r="51">
          <cell r="B51">
            <v>0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3045</v>
          </cell>
          <cell r="C53">
            <v>2500</v>
          </cell>
        </row>
        <row r="54">
          <cell r="B54">
            <v>11495</v>
          </cell>
          <cell r="C54">
            <v>12500</v>
          </cell>
        </row>
        <row r="55">
          <cell r="B55">
            <v>275</v>
          </cell>
          <cell r="C55">
            <v>275</v>
          </cell>
        </row>
        <row r="56">
          <cell r="B56">
            <v>30400</v>
          </cell>
          <cell r="C56">
            <v>5400</v>
          </cell>
        </row>
        <row r="57">
          <cell r="B57">
            <v>6646</v>
          </cell>
          <cell r="C57">
            <v>5825</v>
          </cell>
        </row>
        <row r="58">
          <cell r="B58">
            <v>2141</v>
          </cell>
          <cell r="C58">
            <v>1200</v>
          </cell>
        </row>
        <row r="59">
          <cell r="B59">
            <v>8229</v>
          </cell>
          <cell r="C59">
            <v>5814</v>
          </cell>
        </row>
        <row r="60">
          <cell r="B60">
            <v>109406</v>
          </cell>
          <cell r="C60">
            <v>76000</v>
          </cell>
        </row>
        <row r="61">
          <cell r="B61">
            <v>0</v>
          </cell>
          <cell r="C61">
            <v>0</v>
          </cell>
        </row>
      </sheetData>
      <sheetData sheetId="15">
        <row r="6">
          <cell r="K6">
            <v>0</v>
          </cell>
          <cell r="L6">
            <v>0</v>
          </cell>
        </row>
        <row r="7">
          <cell r="K7">
            <v>0</v>
          </cell>
          <cell r="L7">
            <v>0</v>
          </cell>
        </row>
        <row r="8">
          <cell r="K8">
            <v>70639.14</v>
          </cell>
          <cell r="L8">
            <v>60000</v>
          </cell>
        </row>
        <row r="9">
          <cell r="K9">
            <v>259626.72999999998</v>
          </cell>
          <cell r="L9">
            <v>290000</v>
          </cell>
        </row>
        <row r="10">
          <cell r="K10">
            <v>355529</v>
          </cell>
          <cell r="L10">
            <v>450000</v>
          </cell>
        </row>
        <row r="11">
          <cell r="K11">
            <v>0</v>
          </cell>
          <cell r="L11">
            <v>0</v>
          </cell>
        </row>
        <row r="12">
          <cell r="K12">
            <v>-95902.27</v>
          </cell>
          <cell r="L12">
            <v>-160000</v>
          </cell>
        </row>
        <row r="13">
          <cell r="K13">
            <v>0</v>
          </cell>
          <cell r="L13">
            <v>0</v>
          </cell>
        </row>
        <row r="15">
          <cell r="K15">
            <v>0</v>
          </cell>
          <cell r="L15">
            <v>0</v>
          </cell>
        </row>
        <row r="16">
          <cell r="K16">
            <v>36930</v>
          </cell>
          <cell r="L16">
            <v>40000</v>
          </cell>
        </row>
        <row r="17">
          <cell r="K17">
            <v>150220.48000000001</v>
          </cell>
          <cell r="L17">
            <v>150000</v>
          </cell>
        </row>
        <row r="18">
          <cell r="L18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5">
          <cell r="K25">
            <v>0</v>
          </cell>
          <cell r="L25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600</v>
          </cell>
          <cell r="L28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K33">
            <v>0</v>
          </cell>
          <cell r="L33">
            <v>0</v>
          </cell>
        </row>
        <row r="34">
          <cell r="K34">
            <v>454.73</v>
          </cell>
          <cell r="L34">
            <v>1000</v>
          </cell>
        </row>
        <row r="35">
          <cell r="K35">
            <v>1389.4499999999998</v>
          </cell>
          <cell r="L35">
            <v>1500</v>
          </cell>
        </row>
        <row r="36">
          <cell r="K36">
            <v>1195.45</v>
          </cell>
          <cell r="L36">
            <v>800</v>
          </cell>
        </row>
        <row r="37">
          <cell r="K37">
            <v>2224.9</v>
          </cell>
          <cell r="L37">
            <v>2500</v>
          </cell>
        </row>
        <row r="38">
          <cell r="K38">
            <v>1718.43</v>
          </cell>
          <cell r="L38">
            <v>2000</v>
          </cell>
        </row>
        <row r="39">
          <cell r="K39">
            <v>2700.03</v>
          </cell>
          <cell r="L39">
            <v>2000</v>
          </cell>
        </row>
        <row r="40">
          <cell r="K40">
            <v>1758.69</v>
          </cell>
          <cell r="L40">
            <v>2000</v>
          </cell>
        </row>
        <row r="41">
          <cell r="K41">
            <v>557.21</v>
          </cell>
          <cell r="L41">
            <v>1500</v>
          </cell>
        </row>
        <row r="42">
          <cell r="K42">
            <v>4950.8</v>
          </cell>
          <cell r="L42">
            <v>6000</v>
          </cell>
        </row>
        <row r="43">
          <cell r="K43">
            <v>0</v>
          </cell>
          <cell r="L43">
            <v>0</v>
          </cell>
        </row>
        <row r="45">
          <cell r="K45">
            <v>174351.5</v>
          </cell>
          <cell r="L45">
            <v>210000</v>
          </cell>
        </row>
        <row r="46">
          <cell r="K46">
            <v>111821.88</v>
          </cell>
          <cell r="L46">
            <v>140000</v>
          </cell>
        </row>
        <row r="47">
          <cell r="K47">
            <v>38398.5</v>
          </cell>
          <cell r="L47">
            <v>10000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0">
          <cell r="K50">
            <v>0</v>
          </cell>
          <cell r="L50">
            <v>3000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3">
          <cell r="K53">
            <v>62.01</v>
          </cell>
          <cell r="L53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6">
          <cell r="K56">
            <v>10800</v>
          </cell>
          <cell r="L56">
            <v>60000</v>
          </cell>
        </row>
        <row r="57">
          <cell r="K57">
            <v>4402</v>
          </cell>
          <cell r="L57">
            <v>5925</v>
          </cell>
        </row>
        <row r="58">
          <cell r="K58">
            <v>0</v>
          </cell>
          <cell r="L58">
            <v>0</v>
          </cell>
        </row>
        <row r="59">
          <cell r="K59">
            <v>4830.72</v>
          </cell>
          <cell r="L59">
            <v>5891</v>
          </cell>
        </row>
        <row r="60">
          <cell r="L60">
            <v>77000</v>
          </cell>
        </row>
        <row r="61">
          <cell r="K61">
            <v>0</v>
          </cell>
          <cell r="L61">
            <v>0</v>
          </cell>
        </row>
        <row r="65">
          <cell r="K65">
            <v>32</v>
          </cell>
          <cell r="L65">
            <v>35</v>
          </cell>
        </row>
        <row r="69">
          <cell r="L69">
            <v>6000</v>
          </cell>
        </row>
        <row r="70">
          <cell r="L70">
            <v>1142.8571428571429</v>
          </cell>
        </row>
        <row r="71">
          <cell r="L71">
            <v>285.71428571428572</v>
          </cell>
        </row>
        <row r="73">
          <cell r="F73">
            <v>158.57142857142858</v>
          </cell>
          <cell r="K73">
            <v>221.2253125</v>
          </cell>
        </row>
        <row r="75">
          <cell r="F75">
            <v>15174.742857142857</v>
          </cell>
        </row>
      </sheetData>
      <sheetData sheetId="16">
        <row r="6">
          <cell r="B6">
            <v>100000</v>
          </cell>
          <cell r="E6">
            <v>125877</v>
          </cell>
        </row>
        <row r="7">
          <cell r="B7">
            <v>0</v>
          </cell>
          <cell r="E7">
            <v>0</v>
          </cell>
        </row>
        <row r="8">
          <cell r="B8">
            <v>34064</v>
          </cell>
          <cell r="E8">
            <v>35000</v>
          </cell>
        </row>
        <row r="9">
          <cell r="B9">
            <v>237287</v>
          </cell>
          <cell r="E9">
            <v>321545</v>
          </cell>
        </row>
        <row r="10">
          <cell r="B10">
            <v>421290</v>
          </cell>
          <cell r="E10">
            <v>505548</v>
          </cell>
        </row>
        <row r="11">
          <cell r="B11">
            <v>79817</v>
          </cell>
          <cell r="E11">
            <v>80000</v>
          </cell>
        </row>
        <row r="12">
          <cell r="B12">
            <v>-184003</v>
          </cell>
          <cell r="E12">
            <v>-184003</v>
          </cell>
        </row>
        <row r="13">
          <cell r="B13">
            <v>-79817</v>
          </cell>
          <cell r="E13">
            <v>-80000</v>
          </cell>
        </row>
        <row r="15">
          <cell r="B15">
            <v>0</v>
          </cell>
          <cell r="E15">
            <v>0</v>
          </cell>
        </row>
        <row r="16">
          <cell r="B16">
            <v>206206.23</v>
          </cell>
          <cell r="E16">
            <v>119974</v>
          </cell>
        </row>
        <row r="17">
          <cell r="B17">
            <v>25147</v>
          </cell>
          <cell r="E17">
            <v>26820</v>
          </cell>
        </row>
        <row r="18">
          <cell r="E18">
            <v>0</v>
          </cell>
        </row>
        <row r="23">
          <cell r="B23">
            <v>0</v>
          </cell>
          <cell r="E23">
            <v>0</v>
          </cell>
        </row>
        <row r="24">
          <cell r="B24">
            <v>0</v>
          </cell>
          <cell r="E24">
            <v>0</v>
          </cell>
        </row>
        <row r="25">
          <cell r="B25">
            <v>0</v>
          </cell>
          <cell r="E25">
            <v>0</v>
          </cell>
        </row>
        <row r="26">
          <cell r="B26">
            <v>67</v>
          </cell>
          <cell r="E26">
            <v>500</v>
          </cell>
        </row>
        <row r="27">
          <cell r="B27">
            <v>0</v>
          </cell>
          <cell r="E27">
            <v>0</v>
          </cell>
        </row>
        <row r="28">
          <cell r="B28">
            <v>4500</v>
          </cell>
          <cell r="E28">
            <v>27000</v>
          </cell>
        </row>
        <row r="29">
          <cell r="B29">
            <v>12200</v>
          </cell>
          <cell r="E29">
            <v>18000</v>
          </cell>
        </row>
        <row r="30">
          <cell r="B30">
            <v>0</v>
          </cell>
          <cell r="E30">
            <v>0</v>
          </cell>
        </row>
        <row r="31">
          <cell r="B31">
            <v>0</v>
          </cell>
          <cell r="E31">
            <v>0</v>
          </cell>
        </row>
        <row r="32">
          <cell r="B32">
            <v>0</v>
          </cell>
          <cell r="E32">
            <v>0</v>
          </cell>
        </row>
        <row r="33">
          <cell r="B33">
            <v>1697</v>
          </cell>
          <cell r="E33">
            <v>2000</v>
          </cell>
        </row>
        <row r="34">
          <cell r="B34">
            <v>5689</v>
          </cell>
          <cell r="E34">
            <v>9000</v>
          </cell>
        </row>
        <row r="35">
          <cell r="B35">
            <v>846</v>
          </cell>
          <cell r="E35">
            <v>2000</v>
          </cell>
        </row>
        <row r="36">
          <cell r="B36">
            <v>0</v>
          </cell>
          <cell r="E36">
            <v>0</v>
          </cell>
        </row>
        <row r="37">
          <cell r="B37">
            <v>1748</v>
          </cell>
          <cell r="E37">
            <v>6000</v>
          </cell>
        </row>
        <row r="38">
          <cell r="B38">
            <v>6570</v>
          </cell>
          <cell r="E38">
            <v>10000</v>
          </cell>
        </row>
        <row r="39">
          <cell r="B39">
            <v>3322</v>
          </cell>
          <cell r="E39">
            <v>5000</v>
          </cell>
        </row>
        <row r="40">
          <cell r="B40">
            <v>778</v>
          </cell>
          <cell r="E40">
            <v>2000</v>
          </cell>
        </row>
        <row r="41">
          <cell r="B41">
            <v>0</v>
          </cell>
          <cell r="E41">
            <v>5000</v>
          </cell>
        </row>
        <row r="42">
          <cell r="B42">
            <v>36</v>
          </cell>
          <cell r="E42">
            <v>36</v>
          </cell>
        </row>
        <row r="43">
          <cell r="B43">
            <v>0</v>
          </cell>
          <cell r="E43">
            <v>1800</v>
          </cell>
        </row>
        <row r="45">
          <cell r="B45">
            <v>188385.36</v>
          </cell>
          <cell r="E45">
            <v>250000</v>
          </cell>
        </row>
        <row r="46">
          <cell r="B46">
            <v>15496.71</v>
          </cell>
          <cell r="E46">
            <v>18600</v>
          </cell>
        </row>
        <row r="47">
          <cell r="B47">
            <v>9650</v>
          </cell>
          <cell r="E47">
            <v>8220</v>
          </cell>
        </row>
        <row r="48">
          <cell r="B48">
            <v>0</v>
          </cell>
          <cell r="E48">
            <v>0</v>
          </cell>
        </row>
        <row r="49">
          <cell r="B49">
            <v>0</v>
          </cell>
          <cell r="E49">
            <v>0</v>
          </cell>
        </row>
        <row r="50">
          <cell r="B50">
            <v>0</v>
          </cell>
          <cell r="E50">
            <v>0</v>
          </cell>
        </row>
        <row r="51">
          <cell r="B51">
            <v>0</v>
          </cell>
          <cell r="E51">
            <v>0</v>
          </cell>
        </row>
        <row r="52">
          <cell r="B52">
            <v>0</v>
          </cell>
          <cell r="E52">
            <v>0</v>
          </cell>
        </row>
        <row r="53">
          <cell r="B53">
            <v>40.61</v>
          </cell>
          <cell r="E53">
            <v>0</v>
          </cell>
        </row>
        <row r="54">
          <cell r="B54">
            <v>0</v>
          </cell>
          <cell r="E54">
            <v>0</v>
          </cell>
        </row>
        <row r="55">
          <cell r="B55">
            <v>0</v>
          </cell>
          <cell r="E55">
            <v>0</v>
          </cell>
        </row>
        <row r="56">
          <cell r="B56">
            <v>0</v>
          </cell>
          <cell r="E56">
            <v>20900</v>
          </cell>
        </row>
        <row r="57">
          <cell r="B57">
            <v>8233</v>
          </cell>
          <cell r="E57">
            <v>10554</v>
          </cell>
        </row>
        <row r="58">
          <cell r="B58">
            <v>0</v>
          </cell>
          <cell r="E58">
            <v>0</v>
          </cell>
        </row>
        <row r="59">
          <cell r="B59">
            <v>4997</v>
          </cell>
          <cell r="E59">
            <v>7300</v>
          </cell>
        </row>
        <row r="60">
          <cell r="E60">
            <v>95000</v>
          </cell>
        </row>
        <row r="61">
          <cell r="B61">
            <v>0</v>
          </cell>
          <cell r="E61">
            <v>0</v>
          </cell>
        </row>
        <row r="65">
          <cell r="B65">
            <v>42</v>
          </cell>
          <cell r="C65">
            <v>50</v>
          </cell>
        </row>
        <row r="69">
          <cell r="C69">
            <v>5000</v>
          </cell>
        </row>
        <row r="70">
          <cell r="C70">
            <v>372</v>
          </cell>
        </row>
        <row r="71">
          <cell r="C71">
            <v>164.4</v>
          </cell>
        </row>
        <row r="73">
          <cell r="C73">
            <v>748.053</v>
          </cell>
        </row>
        <row r="75">
          <cell r="C75">
            <v>9978.2000000000007</v>
          </cell>
        </row>
      </sheetData>
      <sheetData sheetId="17">
        <row r="6">
          <cell r="B6">
            <v>0</v>
          </cell>
          <cell r="C6">
            <v>15000</v>
          </cell>
        </row>
        <row r="7">
          <cell r="B7">
            <v>0</v>
          </cell>
        </row>
        <row r="8">
          <cell r="B8">
            <v>22860</v>
          </cell>
          <cell r="C8">
            <v>20000</v>
          </cell>
        </row>
        <row r="9">
          <cell r="B9">
            <v>0</v>
          </cell>
          <cell r="C9">
            <v>12000</v>
          </cell>
        </row>
        <row r="10">
          <cell r="C10">
            <v>15000</v>
          </cell>
        </row>
        <row r="12">
          <cell r="C12">
            <v>-3000</v>
          </cell>
        </row>
        <row r="15">
          <cell r="B15">
            <v>0</v>
          </cell>
        </row>
        <row r="16">
          <cell r="B16">
            <v>0</v>
          </cell>
          <cell r="C16">
            <v>5000</v>
          </cell>
        </row>
        <row r="17">
          <cell r="B17">
            <v>2221.84</v>
          </cell>
          <cell r="C17">
            <v>3800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2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366.21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5">
          <cell r="B45">
            <v>24145.42</v>
          </cell>
          <cell r="C45">
            <v>40242</v>
          </cell>
        </row>
        <row r="46">
          <cell r="B46">
            <v>946.84</v>
          </cell>
          <cell r="C46">
            <v>1600</v>
          </cell>
        </row>
        <row r="47">
          <cell r="B47">
            <v>1275</v>
          </cell>
          <cell r="C47">
            <v>2200</v>
          </cell>
        </row>
        <row r="48">
          <cell r="B48">
            <v>0</v>
          </cell>
          <cell r="C48">
            <v>0</v>
          </cell>
        </row>
        <row r="49">
          <cell r="B49">
            <v>0</v>
          </cell>
          <cell r="C49">
            <v>0</v>
          </cell>
        </row>
        <row r="50">
          <cell r="B50">
            <v>0</v>
          </cell>
          <cell r="C50">
            <v>0</v>
          </cell>
        </row>
        <row r="51">
          <cell r="B51">
            <v>0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16000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0">
          <cell r="C60">
            <v>0</v>
          </cell>
        </row>
        <row r="61">
          <cell r="B61">
            <v>0</v>
          </cell>
          <cell r="C61">
            <v>0</v>
          </cell>
        </row>
        <row r="65">
          <cell r="B65">
            <v>3</v>
          </cell>
          <cell r="C65">
            <v>5</v>
          </cell>
        </row>
        <row r="69">
          <cell r="C69">
            <v>8048.4</v>
          </cell>
        </row>
        <row r="70">
          <cell r="C70">
            <v>320</v>
          </cell>
        </row>
        <row r="71">
          <cell r="C71">
            <v>440</v>
          </cell>
        </row>
        <row r="73">
          <cell r="C73">
            <v>1560</v>
          </cell>
        </row>
        <row r="75">
          <cell r="C75">
            <v>12008.4</v>
          </cell>
        </row>
      </sheetData>
      <sheetData sheetId="18">
        <row r="6">
          <cell r="K6">
            <v>0</v>
          </cell>
          <cell r="L6">
            <v>0</v>
          </cell>
        </row>
        <row r="7">
          <cell r="K7">
            <v>0</v>
          </cell>
          <cell r="L7">
            <v>0</v>
          </cell>
        </row>
        <row r="8">
          <cell r="K8">
            <v>16067</v>
          </cell>
          <cell r="L8">
            <v>17000</v>
          </cell>
        </row>
        <row r="9">
          <cell r="K9">
            <v>10050</v>
          </cell>
          <cell r="L9">
            <v>40500</v>
          </cell>
        </row>
        <row r="10">
          <cell r="K10">
            <v>15811</v>
          </cell>
          <cell r="L10">
            <v>52500</v>
          </cell>
        </row>
        <row r="11">
          <cell r="K11">
            <v>0</v>
          </cell>
          <cell r="L11">
            <v>0</v>
          </cell>
        </row>
        <row r="12">
          <cell r="K12">
            <v>-5761</v>
          </cell>
          <cell r="L12">
            <v>-12000</v>
          </cell>
        </row>
        <row r="13">
          <cell r="K13">
            <v>0</v>
          </cell>
          <cell r="L13">
            <v>0</v>
          </cell>
        </row>
        <row r="15">
          <cell r="K15">
            <v>3000</v>
          </cell>
          <cell r="L15">
            <v>8000</v>
          </cell>
        </row>
        <row r="16">
          <cell r="K16">
            <v>500</v>
          </cell>
          <cell r="L16">
            <v>5000</v>
          </cell>
        </row>
        <row r="17">
          <cell r="K17">
            <v>14571.98</v>
          </cell>
          <cell r="L17">
            <v>30400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5">
          <cell r="K25">
            <v>0</v>
          </cell>
          <cell r="L25">
            <v>0</v>
          </cell>
        </row>
        <row r="26">
          <cell r="K26">
            <v>20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K33">
            <v>627</v>
          </cell>
          <cell r="L33">
            <v>200</v>
          </cell>
        </row>
        <row r="34">
          <cell r="K34">
            <v>262</v>
          </cell>
          <cell r="L34">
            <v>1150</v>
          </cell>
        </row>
        <row r="35">
          <cell r="K35">
            <v>584.79999999999995</v>
          </cell>
          <cell r="L35">
            <v>205</v>
          </cell>
        </row>
        <row r="36">
          <cell r="K36">
            <v>0</v>
          </cell>
          <cell r="L36">
            <v>0</v>
          </cell>
        </row>
        <row r="37">
          <cell r="K37">
            <v>208</v>
          </cell>
          <cell r="L37">
            <v>100</v>
          </cell>
        </row>
        <row r="38">
          <cell r="K38">
            <v>171.4</v>
          </cell>
          <cell r="L38">
            <v>300</v>
          </cell>
        </row>
        <row r="39">
          <cell r="K39">
            <v>132</v>
          </cell>
          <cell r="L39">
            <v>500</v>
          </cell>
        </row>
        <row r="40">
          <cell r="K40">
            <v>478.43</v>
          </cell>
          <cell r="L40">
            <v>500</v>
          </cell>
        </row>
        <row r="41">
          <cell r="K41">
            <v>285</v>
          </cell>
          <cell r="L41">
            <v>100</v>
          </cell>
        </row>
        <row r="42">
          <cell r="K42">
            <v>4187.38</v>
          </cell>
          <cell r="L42">
            <v>2660</v>
          </cell>
        </row>
        <row r="43">
          <cell r="K43">
            <v>40</v>
          </cell>
          <cell r="L43">
            <v>0</v>
          </cell>
        </row>
        <row r="45">
          <cell r="K45">
            <v>38829.32</v>
          </cell>
          <cell r="L45">
            <v>57986</v>
          </cell>
        </row>
        <row r="46">
          <cell r="K46">
            <v>8887.39</v>
          </cell>
          <cell r="L46">
            <v>17820</v>
          </cell>
        </row>
        <row r="47">
          <cell r="K47">
            <v>5684.59</v>
          </cell>
          <cell r="L47">
            <v>12580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0">
          <cell r="K50">
            <v>0</v>
          </cell>
          <cell r="L50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3">
          <cell r="K53">
            <v>0</v>
          </cell>
          <cell r="L53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6">
          <cell r="K56">
            <v>0</v>
          </cell>
          <cell r="L56">
            <v>0</v>
          </cell>
        </row>
        <row r="57">
          <cell r="K57">
            <v>0</v>
          </cell>
          <cell r="L57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0">
          <cell r="L60">
            <v>0</v>
          </cell>
        </row>
        <row r="61">
          <cell r="K61">
            <v>0</v>
          </cell>
          <cell r="L61">
            <v>0</v>
          </cell>
        </row>
        <row r="65">
          <cell r="K65">
            <v>9</v>
          </cell>
          <cell r="L65">
            <v>13</v>
          </cell>
        </row>
        <row r="69">
          <cell r="L69">
            <v>4460.4615384615381</v>
          </cell>
        </row>
        <row r="70">
          <cell r="L70">
            <v>1370.7692307692307</v>
          </cell>
        </row>
        <row r="71">
          <cell r="L71">
            <v>967.69230769230774</v>
          </cell>
        </row>
        <row r="73">
          <cell r="L73">
            <v>813.46153846153845</v>
          </cell>
        </row>
        <row r="75">
          <cell r="L75">
            <v>7238.5384615384619</v>
          </cell>
        </row>
      </sheetData>
      <sheetData sheetId="19"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59671.55</v>
          </cell>
          <cell r="C8">
            <v>60000</v>
          </cell>
        </row>
        <row r="9">
          <cell r="B9">
            <v>-72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-72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6000</v>
          </cell>
          <cell r="C16">
            <v>6000</v>
          </cell>
        </row>
        <row r="17">
          <cell r="B17">
            <v>23090.66</v>
          </cell>
          <cell r="C17">
            <v>23148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1848</v>
          </cell>
          <cell r="C30">
            <v>1848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112</v>
          </cell>
          <cell r="C33">
            <v>120</v>
          </cell>
        </row>
        <row r="34">
          <cell r="B34">
            <v>306</v>
          </cell>
          <cell r="C34">
            <v>1000</v>
          </cell>
        </row>
        <row r="35">
          <cell r="B35">
            <v>155</v>
          </cell>
          <cell r="C35">
            <v>200</v>
          </cell>
        </row>
        <row r="36">
          <cell r="B36">
            <v>0</v>
          </cell>
          <cell r="C36">
            <v>0</v>
          </cell>
        </row>
        <row r="37">
          <cell r="B37">
            <v>543</v>
          </cell>
          <cell r="C37">
            <v>600</v>
          </cell>
        </row>
        <row r="38">
          <cell r="B38">
            <v>1632.24</v>
          </cell>
          <cell r="C38">
            <v>2000</v>
          </cell>
        </row>
        <row r="39">
          <cell r="B39">
            <v>682</v>
          </cell>
          <cell r="C39">
            <v>800</v>
          </cell>
        </row>
        <row r="40">
          <cell r="B40">
            <v>681</v>
          </cell>
          <cell r="C40">
            <v>700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5">
          <cell r="B45">
            <v>33552.559999999998</v>
          </cell>
          <cell r="C45">
            <v>34000</v>
          </cell>
        </row>
        <row r="46">
          <cell r="B46">
            <v>13446.66</v>
          </cell>
          <cell r="C46">
            <v>13500</v>
          </cell>
        </row>
        <row r="47">
          <cell r="B47">
            <v>7796.5</v>
          </cell>
          <cell r="C47">
            <v>7800</v>
          </cell>
        </row>
        <row r="48">
          <cell r="B48">
            <v>0</v>
          </cell>
          <cell r="C48">
            <v>0</v>
          </cell>
        </row>
        <row r="49">
          <cell r="B49">
            <v>0</v>
          </cell>
          <cell r="C49">
            <v>0</v>
          </cell>
        </row>
        <row r="50">
          <cell r="B50">
            <v>0</v>
          </cell>
          <cell r="C50">
            <v>0</v>
          </cell>
        </row>
        <row r="51">
          <cell r="B51">
            <v>0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24000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0">
          <cell r="C60">
            <v>0</v>
          </cell>
        </row>
        <row r="61">
          <cell r="B61">
            <v>0</v>
          </cell>
          <cell r="C61">
            <v>0</v>
          </cell>
        </row>
        <row r="65">
          <cell r="B65">
            <v>12</v>
          </cell>
          <cell r="C65">
            <v>12</v>
          </cell>
        </row>
        <row r="69">
          <cell r="C69">
            <v>2833.3333333333335</v>
          </cell>
        </row>
        <row r="70">
          <cell r="C70">
            <v>1125</v>
          </cell>
        </row>
        <row r="71">
          <cell r="C71">
            <v>650</v>
          </cell>
        </row>
        <row r="73">
          <cell r="C73">
            <v>825</v>
          </cell>
        </row>
        <row r="75">
          <cell r="C75">
            <v>7214</v>
          </cell>
        </row>
      </sheetData>
      <sheetData sheetId="20"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18853</v>
          </cell>
          <cell r="C8">
            <v>15000</v>
          </cell>
        </row>
        <row r="9">
          <cell r="B9">
            <v>5725</v>
          </cell>
          <cell r="C9">
            <v>8000</v>
          </cell>
        </row>
        <row r="10">
          <cell r="B10">
            <v>5999</v>
          </cell>
          <cell r="C10">
            <v>10000</v>
          </cell>
        </row>
        <row r="11">
          <cell r="B11">
            <v>0</v>
          </cell>
          <cell r="C11">
            <v>0</v>
          </cell>
        </row>
        <row r="12">
          <cell r="B12">
            <v>-274</v>
          </cell>
          <cell r="C12">
            <v>-2000</v>
          </cell>
        </row>
        <row r="13">
          <cell r="B13">
            <v>0</v>
          </cell>
          <cell r="C13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500</v>
          </cell>
          <cell r="C16">
            <v>5000</v>
          </cell>
        </row>
        <row r="17">
          <cell r="B17">
            <v>13268.89</v>
          </cell>
          <cell r="C17">
            <v>16650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365</v>
          </cell>
          <cell r="C39">
            <v>550</v>
          </cell>
        </row>
        <row r="40">
          <cell r="B40">
            <v>242</v>
          </cell>
          <cell r="C40">
            <v>250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5">
          <cell r="B45">
            <v>12501.1</v>
          </cell>
          <cell r="C45">
            <v>15626</v>
          </cell>
        </row>
        <row r="46">
          <cell r="B46">
            <v>4118.8900000000003</v>
          </cell>
          <cell r="C46">
            <v>5150</v>
          </cell>
        </row>
        <row r="47">
          <cell r="B47">
            <v>9150</v>
          </cell>
          <cell r="C47">
            <v>11500</v>
          </cell>
        </row>
        <row r="48">
          <cell r="B48">
            <v>0</v>
          </cell>
          <cell r="C48">
            <v>0</v>
          </cell>
        </row>
        <row r="49">
          <cell r="B49">
            <v>0</v>
          </cell>
          <cell r="C49">
            <v>0</v>
          </cell>
        </row>
        <row r="50">
          <cell r="B50">
            <v>0</v>
          </cell>
          <cell r="C50">
            <v>0</v>
          </cell>
        </row>
        <row r="51">
          <cell r="B51">
            <v>0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0">
          <cell r="C60">
            <v>0</v>
          </cell>
        </row>
        <row r="61">
          <cell r="B61">
            <v>0</v>
          </cell>
          <cell r="C61">
            <v>0</v>
          </cell>
        </row>
        <row r="65">
          <cell r="B65">
            <v>4</v>
          </cell>
          <cell r="C65">
            <v>5</v>
          </cell>
        </row>
        <row r="69">
          <cell r="C69">
            <v>3125.2</v>
          </cell>
        </row>
        <row r="70">
          <cell r="C70">
            <v>1030</v>
          </cell>
        </row>
        <row r="71">
          <cell r="C71" t="e">
            <v>#DIV/0!</v>
          </cell>
        </row>
        <row r="73">
          <cell r="C73">
            <v>840</v>
          </cell>
        </row>
        <row r="75">
          <cell r="C75">
            <v>6615.2</v>
          </cell>
        </row>
      </sheetData>
      <sheetData sheetId="21">
        <row r="6">
          <cell r="K6">
            <v>0</v>
          </cell>
          <cell r="L6">
            <v>0</v>
          </cell>
        </row>
        <row r="7">
          <cell r="K7">
            <v>0</v>
          </cell>
          <cell r="L7">
            <v>0</v>
          </cell>
        </row>
        <row r="8">
          <cell r="K8">
            <v>26304.879999999997</v>
          </cell>
          <cell r="L8">
            <v>35000</v>
          </cell>
        </row>
        <row r="9">
          <cell r="K9">
            <v>1812</v>
          </cell>
          <cell r="L9">
            <v>16000</v>
          </cell>
        </row>
        <row r="10">
          <cell r="K10">
            <v>17577</v>
          </cell>
          <cell r="L10">
            <v>20000</v>
          </cell>
        </row>
        <row r="11">
          <cell r="K11">
            <v>0</v>
          </cell>
          <cell r="L11">
            <v>0</v>
          </cell>
        </row>
        <row r="12">
          <cell r="K12">
            <v>-15765</v>
          </cell>
          <cell r="L12">
            <v>-4000</v>
          </cell>
        </row>
        <row r="13">
          <cell r="K13">
            <v>0</v>
          </cell>
          <cell r="L13">
            <v>0</v>
          </cell>
        </row>
        <row r="15">
          <cell r="K15">
            <v>0</v>
          </cell>
          <cell r="L15">
            <v>0</v>
          </cell>
        </row>
        <row r="16">
          <cell r="K16">
            <v>0</v>
          </cell>
          <cell r="L16">
            <v>21000</v>
          </cell>
        </row>
        <row r="17">
          <cell r="K17">
            <v>16374.46</v>
          </cell>
          <cell r="L17">
            <v>30000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5">
          <cell r="K25">
            <v>0</v>
          </cell>
          <cell r="L25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K33">
            <v>0</v>
          </cell>
          <cell r="L33">
            <v>0</v>
          </cell>
        </row>
        <row r="34">
          <cell r="K34">
            <v>544.6</v>
          </cell>
          <cell r="L34">
            <v>1400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95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375.87</v>
          </cell>
          <cell r="L39">
            <v>780</v>
          </cell>
        </row>
        <row r="40">
          <cell r="K40">
            <v>474.2</v>
          </cell>
          <cell r="L40">
            <v>2550</v>
          </cell>
        </row>
        <row r="41">
          <cell r="K41">
            <v>0</v>
          </cell>
          <cell r="L41">
            <v>0</v>
          </cell>
        </row>
        <row r="42">
          <cell r="K42">
            <v>2056</v>
          </cell>
          <cell r="L42">
            <v>2448</v>
          </cell>
        </row>
        <row r="43">
          <cell r="K43">
            <v>0</v>
          </cell>
          <cell r="L43">
            <v>0</v>
          </cell>
        </row>
        <row r="45">
          <cell r="K45">
            <v>25658.959999999999</v>
          </cell>
          <cell r="L45">
            <v>49400</v>
          </cell>
        </row>
        <row r="46">
          <cell r="K46">
            <v>6415.65</v>
          </cell>
          <cell r="L46">
            <v>13400</v>
          </cell>
        </row>
        <row r="47">
          <cell r="K47">
            <v>9959</v>
          </cell>
          <cell r="L47">
            <v>16600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0">
          <cell r="K50">
            <v>0</v>
          </cell>
          <cell r="L50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3">
          <cell r="K53">
            <v>0</v>
          </cell>
          <cell r="L53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6">
          <cell r="K56">
            <v>0</v>
          </cell>
          <cell r="L56">
            <v>10000</v>
          </cell>
        </row>
        <row r="57">
          <cell r="K57">
            <v>636.86</v>
          </cell>
          <cell r="L57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1251.56</v>
          </cell>
          <cell r="L59">
            <v>0</v>
          </cell>
        </row>
        <row r="60">
          <cell r="L60">
            <v>0</v>
          </cell>
        </row>
        <row r="61">
          <cell r="K61">
            <v>0</v>
          </cell>
          <cell r="L61">
            <v>0</v>
          </cell>
        </row>
        <row r="65">
          <cell r="K65">
            <v>9</v>
          </cell>
          <cell r="L65">
            <v>14</v>
          </cell>
        </row>
        <row r="69">
          <cell r="L69">
            <v>6733.3333333333339</v>
          </cell>
        </row>
        <row r="70">
          <cell r="L70">
            <v>1837.5</v>
          </cell>
        </row>
        <row r="71">
          <cell r="L71">
            <v>2608.3333333333335</v>
          </cell>
        </row>
        <row r="73">
          <cell r="L73">
            <v>771.42857142857144</v>
          </cell>
        </row>
        <row r="75">
          <cell r="L75">
            <v>6898.4285714285716</v>
          </cell>
        </row>
      </sheetData>
      <sheetData sheetId="22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28290</v>
          </cell>
          <cell r="I8">
            <v>32000</v>
          </cell>
        </row>
        <row r="9">
          <cell r="H9">
            <v>-40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-40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16000</v>
          </cell>
          <cell r="I15">
            <v>20000</v>
          </cell>
        </row>
        <row r="16">
          <cell r="H16">
            <v>0</v>
          </cell>
          <cell r="I16">
            <v>0</v>
          </cell>
        </row>
        <row r="17">
          <cell r="H17">
            <v>21546.1</v>
          </cell>
          <cell r="I17">
            <v>30750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817.48</v>
          </cell>
          <cell r="I34">
            <v>1050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489.18</v>
          </cell>
          <cell r="I39">
            <v>630</v>
          </cell>
        </row>
        <row r="40">
          <cell r="H40">
            <v>469.93</v>
          </cell>
          <cell r="I40">
            <v>600</v>
          </cell>
        </row>
        <row r="41">
          <cell r="H41">
            <v>0</v>
          </cell>
          <cell r="I41">
            <v>0</v>
          </cell>
        </row>
        <row r="42">
          <cell r="H42">
            <v>2904</v>
          </cell>
          <cell r="I42">
            <v>4044</v>
          </cell>
        </row>
        <row r="43">
          <cell r="H43">
            <v>0</v>
          </cell>
          <cell r="I43">
            <v>0</v>
          </cell>
        </row>
        <row r="45">
          <cell r="H45">
            <v>25293.08</v>
          </cell>
          <cell r="I45">
            <v>36133</v>
          </cell>
        </row>
        <row r="46">
          <cell r="H46">
            <v>17176.099999999999</v>
          </cell>
          <cell r="I46">
            <v>24500</v>
          </cell>
        </row>
        <row r="47">
          <cell r="H47">
            <v>4370</v>
          </cell>
          <cell r="I47">
            <v>6250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I60">
            <v>0</v>
          </cell>
        </row>
        <row r="61">
          <cell r="H61">
            <v>0</v>
          </cell>
          <cell r="I61">
            <v>0</v>
          </cell>
        </row>
        <row r="65">
          <cell r="H65">
            <v>7</v>
          </cell>
          <cell r="I65">
            <v>10</v>
          </cell>
        </row>
        <row r="69">
          <cell r="I69">
            <v>3613.3</v>
          </cell>
        </row>
        <row r="70">
          <cell r="I70">
            <v>2450</v>
          </cell>
        </row>
        <row r="71">
          <cell r="I71">
            <v>625</v>
          </cell>
        </row>
        <row r="75">
          <cell r="I75">
            <v>7320.7</v>
          </cell>
        </row>
      </sheetData>
      <sheetData sheetId="23">
        <row r="6">
          <cell r="Q6">
            <v>0</v>
          </cell>
          <cell r="R6">
            <v>0</v>
          </cell>
        </row>
        <row r="7">
          <cell r="Q7">
            <v>0</v>
          </cell>
          <cell r="R7">
            <v>0</v>
          </cell>
        </row>
        <row r="8">
          <cell r="Q8">
            <v>10443.43</v>
          </cell>
          <cell r="R8">
            <v>6000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0</v>
          </cell>
          <cell r="R12">
            <v>0</v>
          </cell>
        </row>
        <row r="13">
          <cell r="Q13">
            <v>0</v>
          </cell>
          <cell r="R13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5000</v>
          </cell>
        </row>
        <row r="17">
          <cell r="Q17">
            <v>1895</v>
          </cell>
          <cell r="R17">
            <v>1900</v>
          </cell>
        </row>
        <row r="23">
          <cell r="Q23">
            <v>0</v>
          </cell>
          <cell r="R23">
            <v>0</v>
          </cell>
        </row>
        <row r="24">
          <cell r="Q24">
            <v>0</v>
          </cell>
          <cell r="R24">
            <v>0</v>
          </cell>
        </row>
        <row r="25">
          <cell r="Q25">
            <v>0</v>
          </cell>
          <cell r="R25">
            <v>0</v>
          </cell>
        </row>
        <row r="26">
          <cell r="Q26">
            <v>0</v>
          </cell>
          <cell r="R26">
            <v>0</v>
          </cell>
        </row>
        <row r="27">
          <cell r="Q27">
            <v>0</v>
          </cell>
          <cell r="R27">
            <v>0</v>
          </cell>
        </row>
        <row r="28">
          <cell r="Q28">
            <v>0</v>
          </cell>
          <cell r="R28">
            <v>0</v>
          </cell>
        </row>
        <row r="29">
          <cell r="Q29">
            <v>0</v>
          </cell>
          <cell r="R29">
            <v>0</v>
          </cell>
        </row>
        <row r="30">
          <cell r="Q30">
            <v>0</v>
          </cell>
          <cell r="R30">
            <v>0</v>
          </cell>
        </row>
        <row r="31">
          <cell r="Q31">
            <v>0</v>
          </cell>
          <cell r="R31">
            <v>0</v>
          </cell>
        </row>
        <row r="32">
          <cell r="Q32">
            <v>0</v>
          </cell>
          <cell r="R32">
            <v>0</v>
          </cell>
        </row>
        <row r="33">
          <cell r="Q33">
            <v>0</v>
          </cell>
          <cell r="R33">
            <v>0</v>
          </cell>
        </row>
        <row r="34">
          <cell r="Q34">
            <v>168.71</v>
          </cell>
          <cell r="R34">
            <v>338</v>
          </cell>
        </row>
        <row r="35">
          <cell r="Q35">
            <v>0</v>
          </cell>
          <cell r="R35">
            <v>0</v>
          </cell>
        </row>
        <row r="36">
          <cell r="Q36">
            <v>0</v>
          </cell>
          <cell r="R36">
            <v>0</v>
          </cell>
        </row>
        <row r="37">
          <cell r="Q37">
            <v>0</v>
          </cell>
          <cell r="R37">
            <v>0</v>
          </cell>
        </row>
        <row r="38">
          <cell r="Q38">
            <v>0</v>
          </cell>
          <cell r="R38">
            <v>0</v>
          </cell>
        </row>
        <row r="39">
          <cell r="Q39">
            <v>156.69999999999999</v>
          </cell>
          <cell r="R39">
            <v>302</v>
          </cell>
        </row>
        <row r="40">
          <cell r="Q40">
            <v>0</v>
          </cell>
          <cell r="R40">
            <v>0</v>
          </cell>
        </row>
        <row r="41">
          <cell r="Q41">
            <v>0</v>
          </cell>
          <cell r="R41">
            <v>0</v>
          </cell>
        </row>
        <row r="42">
          <cell r="Q42">
            <v>1200</v>
          </cell>
          <cell r="R42">
            <v>0</v>
          </cell>
        </row>
        <row r="43">
          <cell r="Q43">
            <v>0</v>
          </cell>
          <cell r="R43">
            <v>0</v>
          </cell>
        </row>
        <row r="45">
          <cell r="Q45">
            <v>12568.76</v>
          </cell>
          <cell r="R45">
            <v>6800</v>
          </cell>
        </row>
        <row r="46">
          <cell r="Q46">
            <v>1095</v>
          </cell>
          <cell r="R46">
            <v>700</v>
          </cell>
        </row>
        <row r="47">
          <cell r="Q47">
            <v>800</v>
          </cell>
          <cell r="R47">
            <v>1200</v>
          </cell>
        </row>
        <row r="48">
          <cell r="Q48">
            <v>0</v>
          </cell>
          <cell r="R48">
            <v>0</v>
          </cell>
        </row>
        <row r="49">
          <cell r="Q49">
            <v>0</v>
          </cell>
          <cell r="R49">
            <v>0</v>
          </cell>
        </row>
        <row r="50">
          <cell r="Q50">
            <v>0</v>
          </cell>
          <cell r="R50">
            <v>0</v>
          </cell>
        </row>
        <row r="51">
          <cell r="Q51">
            <v>0</v>
          </cell>
          <cell r="R51">
            <v>0</v>
          </cell>
        </row>
        <row r="52">
          <cell r="Q52">
            <v>0</v>
          </cell>
          <cell r="R52">
            <v>0</v>
          </cell>
        </row>
        <row r="53">
          <cell r="Q53">
            <v>0</v>
          </cell>
          <cell r="R53">
            <v>0</v>
          </cell>
        </row>
        <row r="54">
          <cell r="Q54">
            <v>0</v>
          </cell>
          <cell r="R54">
            <v>0</v>
          </cell>
        </row>
        <row r="55">
          <cell r="Q55">
            <v>0</v>
          </cell>
          <cell r="R55">
            <v>0</v>
          </cell>
        </row>
        <row r="56">
          <cell r="Q56">
            <v>0</v>
          </cell>
          <cell r="R56">
            <v>0</v>
          </cell>
        </row>
        <row r="57">
          <cell r="Q57">
            <v>0</v>
          </cell>
          <cell r="R57">
            <v>0</v>
          </cell>
        </row>
        <row r="58">
          <cell r="Q58">
            <v>0</v>
          </cell>
          <cell r="R58">
            <v>0</v>
          </cell>
        </row>
        <row r="59">
          <cell r="Q59">
            <v>0</v>
          </cell>
          <cell r="R59">
            <v>0</v>
          </cell>
        </row>
        <row r="60">
          <cell r="R60">
            <v>0</v>
          </cell>
        </row>
        <row r="61">
          <cell r="Q61">
            <v>0</v>
          </cell>
          <cell r="R61">
            <v>0</v>
          </cell>
        </row>
        <row r="65">
          <cell r="Q65">
            <v>4</v>
          </cell>
          <cell r="R65">
            <v>3</v>
          </cell>
        </row>
        <row r="69">
          <cell r="R69">
            <v>2266.6666666666665</v>
          </cell>
        </row>
        <row r="70">
          <cell r="R70">
            <v>233.33333333333334</v>
          </cell>
        </row>
        <row r="71">
          <cell r="R71">
            <v>400</v>
          </cell>
        </row>
        <row r="73">
          <cell r="R73">
            <v>550</v>
          </cell>
        </row>
        <row r="75">
          <cell r="R75">
            <v>3113.3333333333335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2BE55-E4F8-4522-A286-2766B180A27C}">
  <dimension ref="A1:S82"/>
  <sheetViews>
    <sheetView tabSelected="1" topLeftCell="A49" workbookViewId="0">
      <selection activeCell="G54" sqref="G54"/>
    </sheetView>
  </sheetViews>
  <sheetFormatPr defaultColWidth="8.85546875" defaultRowHeight="12.75" x14ac:dyDescent="0.2"/>
  <cols>
    <col min="1" max="1" width="35.140625" style="2" customWidth="1"/>
    <col min="2" max="2" width="10.5703125" style="2" customWidth="1"/>
    <col min="3" max="3" width="9.7109375" style="2" bestFit="1" customWidth="1"/>
    <col min="4" max="10" width="9.28515625" style="2" customWidth="1"/>
    <col min="11" max="11" width="10.28515625" style="19" bestFit="1" customWidth="1"/>
    <col min="12" max="12" width="10.28515625" style="2" bestFit="1" customWidth="1"/>
    <col min="13" max="13" width="9.28515625" style="2" bestFit="1" customWidth="1"/>
    <col min="14" max="14" width="10.28515625" style="142" bestFit="1" customWidth="1"/>
    <col min="15" max="15" width="5.28515625" style="2" customWidth="1"/>
    <col min="16" max="16" width="10.28515625" style="2" bestFit="1" customWidth="1"/>
    <col min="17" max="17" width="9.28515625" style="2" bestFit="1" customWidth="1"/>
    <col min="18" max="18" width="11.28515625" style="2" bestFit="1" customWidth="1"/>
    <col min="19" max="16384" width="8.85546875" style="2"/>
  </cols>
  <sheetData>
    <row r="1" spans="1:19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8.75" customHeight="1" thickBo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12.75" customHeight="1" thickBot="1" x14ac:dyDescent="0.25">
      <c r="A3" s="3"/>
      <c r="B3" s="4"/>
      <c r="C3" s="5"/>
      <c r="D3" s="5"/>
      <c r="E3" s="5"/>
      <c r="F3" s="5"/>
      <c r="G3" s="5"/>
      <c r="H3" s="5"/>
      <c r="I3" s="5"/>
      <c r="J3" s="5"/>
      <c r="K3" s="6"/>
      <c r="L3" s="7" t="s">
        <v>2</v>
      </c>
      <c r="M3" s="8"/>
      <c r="N3" s="9"/>
      <c r="P3" s="10" t="s">
        <v>3</v>
      </c>
      <c r="Q3" s="5"/>
      <c r="R3" s="11"/>
    </row>
    <row r="4" spans="1:19" s="19" customFormat="1" ht="25.5" customHeight="1" thickBot="1" x14ac:dyDescent="0.25">
      <c r="A4" s="12" t="s">
        <v>4</v>
      </c>
      <c r="B4" s="13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5" t="s">
        <v>14</v>
      </c>
      <c r="L4" s="16" t="s">
        <v>15</v>
      </c>
      <c r="M4" s="17" t="s">
        <v>16</v>
      </c>
      <c r="N4" s="18" t="s">
        <v>17</v>
      </c>
      <c r="P4" s="20" t="s">
        <v>15</v>
      </c>
      <c r="Q4" s="21" t="s">
        <v>16</v>
      </c>
      <c r="R4" s="22" t="s">
        <v>17</v>
      </c>
    </row>
    <row r="5" spans="1:19" s="19" customFormat="1" ht="12.95" customHeight="1" x14ac:dyDescent="0.2">
      <c r="A5" s="23" t="s">
        <v>18</v>
      </c>
      <c r="B5" s="24">
        <f>SUM(B6:B8)</f>
        <v>60000</v>
      </c>
      <c r="C5" s="25">
        <f>SUM(C6:C8)</f>
        <v>160877</v>
      </c>
      <c r="D5" s="25">
        <f>SUM(D6:D8)</f>
        <v>17000</v>
      </c>
      <c r="E5" s="25">
        <f t="shared" ref="E5:J5" si="0">SUM(E6:E8)</f>
        <v>60000</v>
      </c>
      <c r="F5" s="25">
        <f t="shared" si="0"/>
        <v>35000</v>
      </c>
      <c r="G5" s="25">
        <f t="shared" si="0"/>
        <v>32000</v>
      </c>
      <c r="H5" s="25">
        <f t="shared" si="0"/>
        <v>15000</v>
      </c>
      <c r="I5" s="25">
        <f t="shared" si="0"/>
        <v>35000</v>
      </c>
      <c r="J5" s="25">
        <f t="shared" si="0"/>
        <v>6000</v>
      </c>
      <c r="K5" s="26">
        <f t="shared" ref="K5:K61" si="1">SUM(B5:J5)</f>
        <v>420877</v>
      </c>
      <c r="L5" s="27">
        <f t="shared" ref="L5:L41" si="2">SUM(K5:K5)</f>
        <v>420877</v>
      </c>
      <c r="M5" s="28">
        <f>SUM(M6:M8)</f>
        <v>13500</v>
      </c>
      <c r="N5" s="29">
        <f>L5+M5</f>
        <v>434377</v>
      </c>
      <c r="P5" s="30">
        <f t="shared" ref="P5:R5" si="3">SUM(P6:P8)</f>
        <v>387193</v>
      </c>
      <c r="Q5" s="31">
        <f t="shared" si="3"/>
        <v>14653</v>
      </c>
      <c r="R5" s="32">
        <f t="shared" si="3"/>
        <v>401846</v>
      </c>
      <c r="S5" s="33"/>
    </row>
    <row r="6" spans="1:19" ht="12.95" customHeight="1" x14ac:dyDescent="0.25">
      <c r="A6" s="34" t="s">
        <v>19</v>
      </c>
      <c r="B6" s="35">
        <f>[1]Wisconsin!L6</f>
        <v>0</v>
      </c>
      <c r="C6" s="36">
        <f>[1]Illinois!E6</f>
        <v>125877</v>
      </c>
      <c r="D6" s="36">
        <f>[1]Ohio!L6</f>
        <v>0</v>
      </c>
      <c r="E6" s="36">
        <f>[1]Buffalo!C6</f>
        <v>0</v>
      </c>
      <c r="F6" s="36">
        <f>[1]Tennessee!L6</f>
        <v>0</v>
      </c>
      <c r="G6" s="36">
        <f>[1]Florida!I6</f>
        <v>0</v>
      </c>
      <c r="H6" s="36">
        <f>[1]Missouri!C6</f>
        <v>0</v>
      </c>
      <c r="I6" s="36">
        <f>[1]IND!C6</f>
        <v>15000</v>
      </c>
      <c r="J6" s="36">
        <f>'[1]THE REST'!R6</f>
        <v>0</v>
      </c>
      <c r="K6" s="37">
        <f t="shared" si="1"/>
        <v>140877</v>
      </c>
      <c r="L6" s="36">
        <f t="shared" si="2"/>
        <v>140877</v>
      </c>
      <c r="M6" s="38">
        <f>[1]National!C6</f>
        <v>12000</v>
      </c>
      <c r="N6" s="39">
        <f t="shared" ref="N6:N63" si="4">L6+M6</f>
        <v>152877</v>
      </c>
      <c r="P6" s="40">
        <f>[1]Wisconsin!K6+[1]Illinois!B6+[1]IND!B6+[1]Ohio!K6+[1]Buffalo!B6+[1]Missouri!B6+[1]Tennessee!K6+[1]Florida!H6+'[1]THE REST'!Q6</f>
        <v>100000</v>
      </c>
      <c r="Q6" s="41">
        <f>[1]National!B6</f>
        <v>0</v>
      </c>
      <c r="R6" s="42">
        <f>P6+Q6</f>
        <v>100000</v>
      </c>
      <c r="S6" s="41"/>
    </row>
    <row r="7" spans="1:19" ht="12.95" customHeight="1" x14ac:dyDescent="0.25">
      <c r="A7" s="34" t="s">
        <v>20</v>
      </c>
      <c r="B7" s="35">
        <f>[1]Wisconsin!L7</f>
        <v>0</v>
      </c>
      <c r="C7" s="36">
        <f>[1]Illinois!E7</f>
        <v>0</v>
      </c>
      <c r="D7" s="36">
        <f>[1]Ohio!L7</f>
        <v>0</v>
      </c>
      <c r="E7" s="36">
        <f>[1]Buffalo!C7</f>
        <v>0</v>
      </c>
      <c r="F7" s="36">
        <f>[1]Tennessee!L7</f>
        <v>0</v>
      </c>
      <c r="G7" s="36">
        <f>[1]Florida!I7</f>
        <v>0</v>
      </c>
      <c r="H7" s="36">
        <f>[1]Missouri!C7</f>
        <v>0</v>
      </c>
      <c r="I7" s="36">
        <f>[1]IND!C7</f>
        <v>0</v>
      </c>
      <c r="J7" s="36">
        <f>'[1]THE REST'!R7</f>
        <v>0</v>
      </c>
      <c r="K7" s="37">
        <f t="shared" si="1"/>
        <v>0</v>
      </c>
      <c r="L7" s="36">
        <f t="shared" si="2"/>
        <v>0</v>
      </c>
      <c r="M7" s="38">
        <f>[1]National!C7</f>
        <v>0</v>
      </c>
      <c r="N7" s="39">
        <f t="shared" si="4"/>
        <v>0</v>
      </c>
      <c r="P7" s="40">
        <f>[1]Wisconsin!K7+[1]Illinois!B7+[1]IND!B7+[1]Ohio!K7+[1]Buffalo!B7+[1]Missouri!B7+[1]Tennessee!K7+[1]Florida!H7+'[1]THE REST'!Q7</f>
        <v>0</v>
      </c>
      <c r="Q7" s="41">
        <f>[1]National!B7</f>
        <v>0</v>
      </c>
      <c r="R7" s="42">
        <f t="shared" ref="R7:R17" si="5">P7+Q7</f>
        <v>0</v>
      </c>
      <c r="S7" s="41"/>
    </row>
    <row r="8" spans="1:19" ht="12.95" customHeight="1" x14ac:dyDescent="0.25">
      <c r="A8" s="34" t="s">
        <v>21</v>
      </c>
      <c r="B8" s="35">
        <f>[1]Wisconsin!L8</f>
        <v>60000</v>
      </c>
      <c r="C8" s="36">
        <f>[1]Illinois!E8</f>
        <v>35000</v>
      </c>
      <c r="D8" s="36">
        <f>[1]Ohio!L8</f>
        <v>17000</v>
      </c>
      <c r="E8" s="36">
        <f>[1]Buffalo!C8</f>
        <v>60000</v>
      </c>
      <c r="F8" s="36">
        <f>[1]Tennessee!L8</f>
        <v>35000</v>
      </c>
      <c r="G8" s="36">
        <f>[1]Florida!I8</f>
        <v>32000</v>
      </c>
      <c r="H8" s="36">
        <f>[1]Missouri!C8</f>
        <v>15000</v>
      </c>
      <c r="I8" s="36">
        <f>[1]IND!C8</f>
        <v>20000</v>
      </c>
      <c r="J8" s="36">
        <f>'[1]THE REST'!R8</f>
        <v>6000</v>
      </c>
      <c r="K8" s="37">
        <f t="shared" si="1"/>
        <v>280000</v>
      </c>
      <c r="L8" s="36">
        <f t="shared" si="2"/>
        <v>280000</v>
      </c>
      <c r="M8" s="38">
        <f>[1]National!C8</f>
        <v>1500</v>
      </c>
      <c r="N8" s="39">
        <f t="shared" si="4"/>
        <v>281500</v>
      </c>
      <c r="P8" s="40">
        <f>[1]Wisconsin!K8+[1]Illinois!B8+[1]IND!B8+[1]Ohio!K8+[1]Buffalo!B8+[1]Missouri!B8+[1]Tennessee!K8+[1]Florida!H8+'[1]THE REST'!Q8</f>
        <v>287193</v>
      </c>
      <c r="Q8" s="41">
        <f>[1]National!B8</f>
        <v>14653</v>
      </c>
      <c r="R8" s="42">
        <f t="shared" si="5"/>
        <v>301846</v>
      </c>
      <c r="S8" s="41"/>
    </row>
    <row r="9" spans="1:19" s="19" customFormat="1" ht="12.95" customHeight="1" x14ac:dyDescent="0.2">
      <c r="A9" s="23" t="s">
        <v>22</v>
      </c>
      <c r="B9" s="43">
        <f>[1]Wisconsin!L9</f>
        <v>290000</v>
      </c>
      <c r="C9" s="27">
        <f>[1]Illinois!E9</f>
        <v>321545</v>
      </c>
      <c r="D9" s="27">
        <f>[1]Ohio!L9</f>
        <v>40500</v>
      </c>
      <c r="E9" s="27">
        <f>[1]Buffalo!C9</f>
        <v>0</v>
      </c>
      <c r="F9" s="27">
        <f>[1]Tennessee!L9</f>
        <v>16000</v>
      </c>
      <c r="G9" s="27">
        <f>[1]Florida!I9</f>
        <v>0</v>
      </c>
      <c r="H9" s="27">
        <f>[1]Missouri!C9</f>
        <v>8000</v>
      </c>
      <c r="I9" s="27">
        <f>[1]IND!C9</f>
        <v>12000</v>
      </c>
      <c r="J9" s="27">
        <f>'[1]THE REST'!R9</f>
        <v>0</v>
      </c>
      <c r="K9" s="37">
        <f t="shared" si="1"/>
        <v>688045</v>
      </c>
      <c r="L9" s="27">
        <f t="shared" si="2"/>
        <v>688045</v>
      </c>
      <c r="M9" s="28">
        <f>[1]National!C9</f>
        <v>0</v>
      </c>
      <c r="N9" s="29">
        <f t="shared" si="4"/>
        <v>688045</v>
      </c>
      <c r="P9" s="44">
        <f>[1]Wisconsin!K9+[1]Illinois!B9+[1]IND!B9+[1]Ohio!K9+[1]Buffalo!B9+[1]Missouri!B9+[1]Tennessee!K9+[1]Florida!H9+'[1]THE REST'!Q9</f>
        <v>514388.73</v>
      </c>
      <c r="Q9" s="33">
        <f>[1]National!B9</f>
        <v>-1595</v>
      </c>
      <c r="R9" s="45">
        <f t="shared" si="5"/>
        <v>512793.73</v>
      </c>
      <c r="S9" s="33"/>
    </row>
    <row r="10" spans="1:19" ht="12.95" customHeight="1" x14ac:dyDescent="0.2">
      <c r="A10" s="34" t="s">
        <v>23</v>
      </c>
      <c r="B10" s="46">
        <f>[1]Wisconsin!L10</f>
        <v>450000</v>
      </c>
      <c r="C10" s="47">
        <f>[1]Illinois!E10</f>
        <v>505548</v>
      </c>
      <c r="D10" s="47">
        <f>[1]Ohio!L10</f>
        <v>52500</v>
      </c>
      <c r="E10" s="47">
        <f>[1]Buffalo!C10</f>
        <v>0</v>
      </c>
      <c r="F10" s="47">
        <f>[1]Tennessee!L10</f>
        <v>20000</v>
      </c>
      <c r="G10" s="47">
        <f>[1]Florida!I10</f>
        <v>0</v>
      </c>
      <c r="H10" s="47">
        <f>[1]Missouri!C10</f>
        <v>10000</v>
      </c>
      <c r="I10" s="47">
        <f>[1]IND!C10</f>
        <v>15000</v>
      </c>
      <c r="J10" s="47">
        <f>'[1]THE REST'!R10</f>
        <v>0</v>
      </c>
      <c r="K10" s="37">
        <f t="shared" si="1"/>
        <v>1053048</v>
      </c>
      <c r="L10" s="47">
        <f t="shared" si="2"/>
        <v>1053048</v>
      </c>
      <c r="M10" s="48">
        <f>[1]National!C10</f>
        <v>0</v>
      </c>
      <c r="N10" s="49">
        <f t="shared" si="4"/>
        <v>1053048</v>
      </c>
      <c r="P10" s="44">
        <f>[1]Wisconsin!K10+[1]Illinois!B10+[1]IND!B10+[1]Ohio!K10+[1]Buffalo!B10+[1]Missouri!B10+[1]Tennessee!K10+[1]Florida!H10+'[1]THE REST'!Q10</f>
        <v>816206</v>
      </c>
      <c r="Q10" s="33">
        <f>[1]National!B10</f>
        <v>0</v>
      </c>
      <c r="R10" s="45">
        <f t="shared" si="5"/>
        <v>816206</v>
      </c>
      <c r="S10" s="41"/>
    </row>
    <row r="11" spans="1:19" ht="12.95" customHeight="1" x14ac:dyDescent="0.2">
      <c r="A11" s="34" t="s">
        <v>24</v>
      </c>
      <c r="B11" s="46">
        <f>[1]Wisconsin!L11</f>
        <v>0</v>
      </c>
      <c r="C11" s="47">
        <f>[1]Illinois!E11</f>
        <v>80000</v>
      </c>
      <c r="D11" s="47">
        <f>[1]Ohio!L11</f>
        <v>0</v>
      </c>
      <c r="E11" s="47">
        <f>[1]Buffalo!C11</f>
        <v>0</v>
      </c>
      <c r="F11" s="47">
        <f>[1]Tennessee!L11</f>
        <v>0</v>
      </c>
      <c r="G11" s="47">
        <f>[1]Florida!I11</f>
        <v>0</v>
      </c>
      <c r="H11" s="47">
        <f>[1]Missouri!C11</f>
        <v>0</v>
      </c>
      <c r="I11" s="47">
        <f>[1]IND!C11</f>
        <v>0</v>
      </c>
      <c r="J11" s="47">
        <f>'[1]THE REST'!R11</f>
        <v>0</v>
      </c>
      <c r="K11" s="37">
        <f t="shared" si="1"/>
        <v>80000</v>
      </c>
      <c r="L11" s="27">
        <f t="shared" si="2"/>
        <v>80000</v>
      </c>
      <c r="M11" s="48">
        <f>[1]National!C11</f>
        <v>0</v>
      </c>
      <c r="N11" s="29">
        <f t="shared" si="4"/>
        <v>80000</v>
      </c>
      <c r="P11" s="44">
        <f>[1]Wisconsin!K11+[1]Illinois!B11+[1]IND!B11+[1]Ohio!K11+[1]Buffalo!B11+[1]Missouri!B11+[1]Tennessee!K11+[1]Florida!H11+'[1]THE REST'!Q11</f>
        <v>79817</v>
      </c>
      <c r="Q11" s="33">
        <f>[1]National!B11</f>
        <v>0</v>
      </c>
      <c r="R11" s="45">
        <f t="shared" si="5"/>
        <v>79817</v>
      </c>
      <c r="S11" s="41"/>
    </row>
    <row r="12" spans="1:19" s="57" customFormat="1" ht="12.95" customHeight="1" x14ac:dyDescent="0.2">
      <c r="A12" s="50" t="s">
        <v>25</v>
      </c>
      <c r="B12" s="51">
        <f>[1]Wisconsin!L12</f>
        <v>-160000</v>
      </c>
      <c r="C12" s="52">
        <f>[1]Illinois!E12</f>
        <v>-184003</v>
      </c>
      <c r="D12" s="52">
        <f>[1]Ohio!L12</f>
        <v>-12000</v>
      </c>
      <c r="E12" s="52">
        <f>[1]Buffalo!C12</f>
        <v>0</v>
      </c>
      <c r="F12" s="52">
        <f>[1]Tennessee!L12</f>
        <v>-4000</v>
      </c>
      <c r="G12" s="52">
        <f>[1]Florida!I12</f>
        <v>0</v>
      </c>
      <c r="H12" s="52">
        <f>[1]Missouri!C12</f>
        <v>-2000</v>
      </c>
      <c r="I12" s="52">
        <f>[1]IND!C12</f>
        <v>-3000</v>
      </c>
      <c r="J12" s="52">
        <f>'[1]THE REST'!R12</f>
        <v>0</v>
      </c>
      <c r="K12" s="53">
        <f t="shared" si="1"/>
        <v>-365003</v>
      </c>
      <c r="L12" s="54">
        <f t="shared" si="2"/>
        <v>-365003</v>
      </c>
      <c r="M12" s="55">
        <f>[1]National!C12</f>
        <v>0</v>
      </c>
      <c r="N12" s="56">
        <f t="shared" si="4"/>
        <v>-365003</v>
      </c>
      <c r="P12" s="58">
        <f>[1]Wisconsin!K12+[1]Illinois!B12+[1]IND!B12+[1]Ohio!K12+[1]Buffalo!B12+[1]Missouri!B12+[1]Tennessee!K12+[1]Florida!H12+'[1]THE REST'!Q12</f>
        <v>-301817.27</v>
      </c>
      <c r="Q12" s="59">
        <f>[1]National!B12</f>
        <v>-1595</v>
      </c>
      <c r="R12" s="60">
        <f t="shared" si="5"/>
        <v>-303412.27</v>
      </c>
      <c r="S12" s="61"/>
    </row>
    <row r="13" spans="1:19" s="57" customFormat="1" ht="12.95" customHeight="1" x14ac:dyDescent="0.2">
      <c r="A13" s="50" t="s">
        <v>26</v>
      </c>
      <c r="B13" s="51">
        <f>[1]Wisconsin!L13</f>
        <v>0</v>
      </c>
      <c r="C13" s="52">
        <f>[1]Illinois!E13</f>
        <v>-80000</v>
      </c>
      <c r="D13" s="52">
        <f>[1]Ohio!L13</f>
        <v>0</v>
      </c>
      <c r="E13" s="52">
        <f>[1]Buffalo!C13</f>
        <v>0</v>
      </c>
      <c r="F13" s="52">
        <f>[1]Tennessee!L13</f>
        <v>0</v>
      </c>
      <c r="G13" s="52">
        <f>[1]Florida!I13</f>
        <v>0</v>
      </c>
      <c r="H13" s="52">
        <f>[1]Missouri!C13</f>
        <v>0</v>
      </c>
      <c r="I13" s="52">
        <f>[1]IND!C13</f>
        <v>0</v>
      </c>
      <c r="J13" s="52">
        <f>'[1]THE REST'!R13</f>
        <v>0</v>
      </c>
      <c r="K13" s="53">
        <f t="shared" si="1"/>
        <v>-80000</v>
      </c>
      <c r="L13" s="54">
        <f t="shared" si="2"/>
        <v>-80000</v>
      </c>
      <c r="M13" s="55">
        <f>[1]National!C13</f>
        <v>0</v>
      </c>
      <c r="N13" s="56">
        <f t="shared" si="4"/>
        <v>-80000</v>
      </c>
      <c r="P13" s="58">
        <f>[1]Wisconsin!K13+[1]Illinois!B13+[1]IND!B13+[1]Ohio!K13+[1]Buffalo!B13+[1]Missouri!B13+[1]Tennessee!K13+[1]Florida!H13+'[1]THE REST'!Q13</f>
        <v>-79817</v>
      </c>
      <c r="Q13" s="59">
        <f>[1]National!B13</f>
        <v>0</v>
      </c>
      <c r="R13" s="60">
        <f t="shared" si="5"/>
        <v>-79817</v>
      </c>
      <c r="S13" s="61"/>
    </row>
    <row r="14" spans="1:19" s="19" customFormat="1" ht="12.95" customHeight="1" x14ac:dyDescent="0.2">
      <c r="A14" s="23" t="s">
        <v>27</v>
      </c>
      <c r="B14" s="43">
        <f>SUM(B15:B16)</f>
        <v>40000</v>
      </c>
      <c r="C14" s="27">
        <f t="shared" ref="C14:J14" si="6">SUM(C15:C16)</f>
        <v>119974</v>
      </c>
      <c r="D14" s="27">
        <f t="shared" si="6"/>
        <v>13000</v>
      </c>
      <c r="E14" s="27">
        <f t="shared" si="6"/>
        <v>6000</v>
      </c>
      <c r="F14" s="27">
        <f t="shared" si="6"/>
        <v>21000</v>
      </c>
      <c r="G14" s="27">
        <f t="shared" si="6"/>
        <v>20000</v>
      </c>
      <c r="H14" s="27">
        <f t="shared" si="6"/>
        <v>5000</v>
      </c>
      <c r="I14" s="27">
        <f t="shared" si="6"/>
        <v>5000</v>
      </c>
      <c r="J14" s="27">
        <f t="shared" si="6"/>
        <v>5000</v>
      </c>
      <c r="K14" s="37">
        <f t="shared" si="1"/>
        <v>234974</v>
      </c>
      <c r="L14" s="27">
        <f t="shared" si="2"/>
        <v>234974</v>
      </c>
      <c r="M14" s="28">
        <f>SUM(M15:M16)</f>
        <v>100000</v>
      </c>
      <c r="N14" s="29">
        <f t="shared" si="4"/>
        <v>334974</v>
      </c>
      <c r="P14" s="44">
        <f t="shared" ref="P14:Q14" si="7">SUM(P15:P16)</f>
        <v>269136.23</v>
      </c>
      <c r="Q14" s="33">
        <f t="shared" si="7"/>
        <v>66240</v>
      </c>
      <c r="R14" s="42">
        <f t="shared" si="5"/>
        <v>335376.23</v>
      </c>
      <c r="S14" s="33"/>
    </row>
    <row r="15" spans="1:19" ht="12.95" customHeight="1" x14ac:dyDescent="0.25">
      <c r="A15" s="34" t="s">
        <v>19</v>
      </c>
      <c r="B15" s="35">
        <f>[1]Wisconsin!L15</f>
        <v>0</v>
      </c>
      <c r="C15" s="36">
        <f>[1]Illinois!E15</f>
        <v>0</v>
      </c>
      <c r="D15" s="36">
        <f>[1]Ohio!L15</f>
        <v>8000</v>
      </c>
      <c r="E15" s="36">
        <f>[1]Buffalo!C15</f>
        <v>0</v>
      </c>
      <c r="F15" s="36">
        <f>[1]Tennessee!L15</f>
        <v>0</v>
      </c>
      <c r="G15" s="36">
        <f>[1]Florida!I15</f>
        <v>20000</v>
      </c>
      <c r="H15" s="36">
        <f>[1]Missouri!C15</f>
        <v>0</v>
      </c>
      <c r="I15" s="36">
        <f>[1]IND!C15</f>
        <v>0</v>
      </c>
      <c r="J15" s="36">
        <f>'[1]THE REST'!R15</f>
        <v>0</v>
      </c>
      <c r="K15" s="37">
        <f t="shared" si="1"/>
        <v>28000</v>
      </c>
      <c r="L15" s="36">
        <f t="shared" si="2"/>
        <v>28000</v>
      </c>
      <c r="M15" s="38">
        <f>[1]National!C15</f>
        <v>100000</v>
      </c>
      <c r="N15" s="39">
        <f t="shared" si="4"/>
        <v>128000</v>
      </c>
      <c r="P15" s="40">
        <f>[1]Wisconsin!K15+[1]Illinois!B15+[1]IND!B15+[1]Ohio!K15+[1]Buffalo!B15+[1]Missouri!B15+[1]Tennessee!K15+[1]Florida!H15+'[1]THE REST'!Q15</f>
        <v>19000</v>
      </c>
      <c r="Q15" s="41">
        <f>[1]National!B15</f>
        <v>0</v>
      </c>
      <c r="R15" s="42">
        <f t="shared" si="5"/>
        <v>19000</v>
      </c>
      <c r="S15" s="41"/>
    </row>
    <row r="16" spans="1:19" ht="12.95" customHeight="1" x14ac:dyDescent="0.25">
      <c r="A16" s="34" t="s">
        <v>28</v>
      </c>
      <c r="B16" s="35">
        <f>[1]Wisconsin!L16</f>
        <v>40000</v>
      </c>
      <c r="C16" s="36">
        <f>[1]Illinois!E16</f>
        <v>119974</v>
      </c>
      <c r="D16" s="36">
        <f>[1]Ohio!L16</f>
        <v>5000</v>
      </c>
      <c r="E16" s="36">
        <f>[1]Buffalo!C16</f>
        <v>6000</v>
      </c>
      <c r="F16" s="36">
        <f>[1]Tennessee!L16</f>
        <v>21000</v>
      </c>
      <c r="G16" s="36">
        <f>[1]Florida!I16</f>
        <v>0</v>
      </c>
      <c r="H16" s="36">
        <f>[1]Missouri!C16</f>
        <v>5000</v>
      </c>
      <c r="I16" s="36">
        <f>[1]IND!C16</f>
        <v>5000</v>
      </c>
      <c r="J16" s="36">
        <f>'[1]THE REST'!R16</f>
        <v>5000</v>
      </c>
      <c r="K16" s="37">
        <f t="shared" si="1"/>
        <v>206974</v>
      </c>
      <c r="L16" s="36">
        <f t="shared" si="2"/>
        <v>206974</v>
      </c>
      <c r="M16" s="38">
        <f>[1]National!C16</f>
        <v>0</v>
      </c>
      <c r="N16" s="39">
        <f t="shared" si="4"/>
        <v>206974</v>
      </c>
      <c r="P16" s="40">
        <f>[1]Wisconsin!K16+[1]Illinois!B16+[1]IND!B16+[1]Ohio!K16+[1]Buffalo!B16+[1]Missouri!B16+[1]Tennessee!K16+[1]Florida!H16+'[1]THE REST'!Q16</f>
        <v>250136.23</v>
      </c>
      <c r="Q16" s="41">
        <f>[1]National!B16</f>
        <v>66240</v>
      </c>
      <c r="R16" s="42">
        <f t="shared" si="5"/>
        <v>316376.23</v>
      </c>
      <c r="S16" s="41"/>
    </row>
    <row r="17" spans="1:19" s="19" customFormat="1" ht="12.95" customHeight="1" x14ac:dyDescent="0.2">
      <c r="A17" s="23" t="s">
        <v>29</v>
      </c>
      <c r="B17" s="43">
        <f>[1]Wisconsin!L17</f>
        <v>150000</v>
      </c>
      <c r="C17" s="27">
        <f>[1]Illinois!E17</f>
        <v>26820</v>
      </c>
      <c r="D17" s="27">
        <f>[1]Ohio!L17</f>
        <v>30400</v>
      </c>
      <c r="E17" s="27">
        <f>[1]Buffalo!C17</f>
        <v>23148</v>
      </c>
      <c r="F17" s="27">
        <f>[1]Tennessee!L17</f>
        <v>30000</v>
      </c>
      <c r="G17" s="27">
        <f>[1]Florida!I17</f>
        <v>30750</v>
      </c>
      <c r="H17" s="27">
        <f>[1]Missouri!C17</f>
        <v>16650</v>
      </c>
      <c r="I17" s="27">
        <f>[1]IND!C17</f>
        <v>3800</v>
      </c>
      <c r="J17" s="27">
        <f>'[1]THE REST'!R17</f>
        <v>1900</v>
      </c>
      <c r="K17" s="37">
        <f t="shared" si="1"/>
        <v>313468</v>
      </c>
      <c r="L17" s="27">
        <f t="shared" si="2"/>
        <v>313468</v>
      </c>
      <c r="M17" s="28">
        <f>[1]National!C17</f>
        <v>0</v>
      </c>
      <c r="N17" s="29">
        <f t="shared" si="4"/>
        <v>313468</v>
      </c>
      <c r="P17" s="44">
        <f>[1]Wisconsin!K17+[1]Illinois!B17+[1]IND!B17+[1]Ohio!K17+[1]Buffalo!B17+[1]Missouri!B17+[1]Tennessee!K17+[1]Florida!H17+'[1]THE REST'!Q17</f>
        <v>268336.41000000003</v>
      </c>
      <c r="Q17" s="33">
        <f>[1]National!B17</f>
        <v>7204</v>
      </c>
      <c r="R17" s="45">
        <f t="shared" si="5"/>
        <v>275540.41000000003</v>
      </c>
      <c r="S17" s="33"/>
    </row>
    <row r="18" spans="1:19" s="65" customFormat="1" ht="12.95" customHeight="1" x14ac:dyDescent="0.2">
      <c r="A18" s="62"/>
      <c r="B18" s="63">
        <f>[1]Wisconsin!L18</f>
        <v>0</v>
      </c>
      <c r="C18" s="54">
        <f>[1]Illinois!E18</f>
        <v>0</v>
      </c>
      <c r="D18" s="54"/>
      <c r="E18" s="54"/>
      <c r="F18" s="54"/>
      <c r="G18" s="54"/>
      <c r="H18" s="54"/>
      <c r="I18" s="54"/>
      <c r="J18" s="54"/>
      <c r="K18" s="53"/>
      <c r="L18" s="54"/>
      <c r="M18" s="64"/>
      <c r="N18" s="56"/>
      <c r="P18" s="58"/>
      <c r="Q18" s="59"/>
      <c r="R18" s="60"/>
      <c r="S18" s="59"/>
    </row>
    <row r="19" spans="1:19" s="19" customFormat="1" ht="12.95" customHeight="1" x14ac:dyDescent="0.2">
      <c r="A19" s="66" t="s">
        <v>30</v>
      </c>
      <c r="B19" s="67">
        <f t="shared" ref="B19:K19" si="8">B5+B9+B14+B17+B18</f>
        <v>540000</v>
      </c>
      <c r="C19" s="68">
        <f t="shared" si="8"/>
        <v>629216</v>
      </c>
      <c r="D19" s="68">
        <f t="shared" si="8"/>
        <v>100900</v>
      </c>
      <c r="E19" s="68">
        <f t="shared" si="8"/>
        <v>89148</v>
      </c>
      <c r="F19" s="68">
        <f t="shared" si="8"/>
        <v>102000</v>
      </c>
      <c r="G19" s="68">
        <f t="shared" si="8"/>
        <v>82750</v>
      </c>
      <c r="H19" s="68">
        <f t="shared" si="8"/>
        <v>44650</v>
      </c>
      <c r="I19" s="68">
        <f t="shared" si="8"/>
        <v>55800</v>
      </c>
      <c r="J19" s="68">
        <f t="shared" si="8"/>
        <v>12900</v>
      </c>
      <c r="K19" s="69">
        <f t="shared" si="8"/>
        <v>1657364</v>
      </c>
      <c r="L19" s="68">
        <f t="shared" si="2"/>
        <v>1657364</v>
      </c>
      <c r="M19" s="70">
        <f>M5+M9+M14+M17+M18</f>
        <v>113500</v>
      </c>
      <c r="N19" s="71">
        <f t="shared" si="4"/>
        <v>1770864</v>
      </c>
      <c r="P19" s="72">
        <f>P5+P9+P14+P17+P18</f>
        <v>1439054.37</v>
      </c>
      <c r="Q19" s="73">
        <f>Q5+Q9+Q14+Q17+Q18</f>
        <v>86502</v>
      </c>
      <c r="R19" s="74">
        <f>P19+Q19</f>
        <v>1525556.37</v>
      </c>
      <c r="S19" s="33"/>
    </row>
    <row r="20" spans="1:19" s="19" customFormat="1" ht="12.95" customHeight="1" x14ac:dyDescent="0.2">
      <c r="A20" s="23" t="s">
        <v>31</v>
      </c>
      <c r="B20" s="75">
        <f t="shared" ref="B20:K20" si="9">(B19-B17)*-0.15</f>
        <v>-58500</v>
      </c>
      <c r="C20" s="76">
        <f t="shared" si="9"/>
        <v>-90359.4</v>
      </c>
      <c r="D20" s="76">
        <f t="shared" si="9"/>
        <v>-10575</v>
      </c>
      <c r="E20" s="76">
        <f t="shared" si="9"/>
        <v>-9900</v>
      </c>
      <c r="F20" s="76">
        <f t="shared" si="9"/>
        <v>-10800</v>
      </c>
      <c r="G20" s="76">
        <f t="shared" si="9"/>
        <v>-7800</v>
      </c>
      <c r="H20" s="76">
        <f t="shared" si="9"/>
        <v>-4200</v>
      </c>
      <c r="I20" s="76">
        <f t="shared" si="9"/>
        <v>-7800</v>
      </c>
      <c r="J20" s="76">
        <f t="shared" si="9"/>
        <v>-1650</v>
      </c>
      <c r="K20" s="77">
        <f t="shared" si="9"/>
        <v>-201584.4</v>
      </c>
      <c r="L20" s="76">
        <f t="shared" si="2"/>
        <v>-201584.4</v>
      </c>
      <c r="M20" s="78">
        <f>-L20</f>
        <v>201584.4</v>
      </c>
      <c r="N20" s="79">
        <f t="shared" si="4"/>
        <v>0</v>
      </c>
      <c r="P20" s="58">
        <v>-144782</v>
      </c>
      <c r="Q20" s="80">
        <f>[1]National!B20</f>
        <v>144782</v>
      </c>
      <c r="R20" s="81">
        <f t="shared" ref="R20:R21" si="10">P20+Q20</f>
        <v>0</v>
      </c>
      <c r="S20" s="33"/>
    </row>
    <row r="21" spans="1:19" s="19" customFormat="1" ht="12.95" customHeight="1" x14ac:dyDescent="0.2">
      <c r="A21" s="66" t="s">
        <v>32</v>
      </c>
      <c r="B21" s="67">
        <f t="shared" ref="B21:J21" si="11">B19+B20</f>
        <v>481500</v>
      </c>
      <c r="C21" s="68">
        <f t="shared" si="11"/>
        <v>538856.6</v>
      </c>
      <c r="D21" s="68">
        <f t="shared" si="11"/>
        <v>90325</v>
      </c>
      <c r="E21" s="68">
        <f t="shared" si="11"/>
        <v>79248</v>
      </c>
      <c r="F21" s="68">
        <f t="shared" si="11"/>
        <v>91200</v>
      </c>
      <c r="G21" s="68">
        <f t="shared" si="11"/>
        <v>74950</v>
      </c>
      <c r="H21" s="68">
        <f t="shared" si="11"/>
        <v>40450</v>
      </c>
      <c r="I21" s="68">
        <f t="shared" si="11"/>
        <v>48000</v>
      </c>
      <c r="J21" s="68">
        <f t="shared" si="11"/>
        <v>11250</v>
      </c>
      <c r="K21" s="69">
        <f t="shared" si="1"/>
        <v>1455779.6</v>
      </c>
      <c r="L21" s="68">
        <f t="shared" si="2"/>
        <v>1455779.6</v>
      </c>
      <c r="M21" s="70">
        <f>SUM(M19:M20)</f>
        <v>315084.40000000002</v>
      </c>
      <c r="N21" s="71">
        <f t="shared" si="4"/>
        <v>1770864</v>
      </c>
      <c r="P21" s="82">
        <f>SUM(P19:P20)</f>
        <v>1294272.3700000001</v>
      </c>
      <c r="Q21" s="73">
        <f>SUM(Q19:Q20)</f>
        <v>231284</v>
      </c>
      <c r="R21" s="74">
        <f t="shared" si="10"/>
        <v>1525556.37</v>
      </c>
      <c r="S21" s="33"/>
    </row>
    <row r="22" spans="1:19" ht="12.95" customHeight="1" x14ac:dyDescent="0.25">
      <c r="A22" s="83" t="s">
        <v>33</v>
      </c>
      <c r="B22" s="84"/>
      <c r="C22" s="85"/>
      <c r="D22" s="85"/>
      <c r="E22" s="85"/>
      <c r="F22" s="85"/>
      <c r="G22" s="85"/>
      <c r="H22" s="85"/>
      <c r="I22" s="85"/>
      <c r="J22" s="85"/>
      <c r="K22" s="86"/>
      <c r="L22" s="85"/>
      <c r="M22" s="87"/>
      <c r="N22" s="88"/>
      <c r="P22" s="89"/>
      <c r="Q22" s="90"/>
      <c r="R22" s="91"/>
      <c r="S22" s="41"/>
    </row>
    <row r="23" spans="1:19" ht="12.95" customHeight="1" x14ac:dyDescent="0.25">
      <c r="A23" s="34" t="s">
        <v>34</v>
      </c>
      <c r="B23" s="35">
        <f>[1]Wisconsin!L23</f>
        <v>0</v>
      </c>
      <c r="C23" s="36">
        <f>[1]Illinois!E23</f>
        <v>0</v>
      </c>
      <c r="D23" s="36">
        <f>[1]Ohio!L23</f>
        <v>0</v>
      </c>
      <c r="E23" s="36">
        <f>[1]Buffalo!C23</f>
        <v>0</v>
      </c>
      <c r="F23" s="36">
        <f>[1]Tennessee!L23</f>
        <v>0</v>
      </c>
      <c r="G23" s="36">
        <f>[1]Florida!I23</f>
        <v>0</v>
      </c>
      <c r="H23" s="36">
        <f>[1]Missouri!C23</f>
        <v>0</v>
      </c>
      <c r="I23" s="36">
        <f>[1]IND!C23</f>
        <v>0</v>
      </c>
      <c r="J23" s="36">
        <f>'[1]THE REST'!R23</f>
        <v>0</v>
      </c>
      <c r="K23" s="37">
        <f t="shared" si="1"/>
        <v>0</v>
      </c>
      <c r="L23" s="36">
        <f t="shared" si="2"/>
        <v>0</v>
      </c>
      <c r="M23" s="38">
        <f>[1]National!C23</f>
        <v>3800</v>
      </c>
      <c r="N23" s="29">
        <f t="shared" si="4"/>
        <v>3800</v>
      </c>
      <c r="P23" s="40">
        <f>[1]Wisconsin!K23+[1]Illinois!B23+[1]IND!B23+[1]Ohio!K23+[1]Buffalo!B23+[1]Missouri!B23+[1]Tennessee!K23+[1]Florida!H23+'[1]THE REST'!Q23</f>
        <v>0</v>
      </c>
      <c r="Q23" s="41">
        <f>[1]National!B23</f>
        <v>2975</v>
      </c>
      <c r="R23" s="42">
        <f t="shared" ref="R23:R61" si="12">P23+Q23</f>
        <v>2975</v>
      </c>
      <c r="S23" s="41"/>
    </row>
    <row r="24" spans="1:19" ht="12.95" customHeight="1" x14ac:dyDescent="0.25">
      <c r="A24" s="34" t="s">
        <v>35</v>
      </c>
      <c r="B24" s="35">
        <f>[1]Wisconsin!L24</f>
        <v>0</v>
      </c>
      <c r="C24" s="36">
        <f>[1]Illinois!E24</f>
        <v>0</v>
      </c>
      <c r="D24" s="36">
        <f>[1]Ohio!L24</f>
        <v>0</v>
      </c>
      <c r="E24" s="36">
        <f>[1]Buffalo!C24</f>
        <v>0</v>
      </c>
      <c r="F24" s="36">
        <f>[1]Tennessee!L24</f>
        <v>0</v>
      </c>
      <c r="G24" s="36">
        <f>[1]Florida!I24</f>
        <v>0</v>
      </c>
      <c r="H24" s="36">
        <f>[1]Missouri!C24</f>
        <v>0</v>
      </c>
      <c r="I24" s="36">
        <f>[1]IND!C24</f>
        <v>0</v>
      </c>
      <c r="J24" s="36">
        <f>'[1]THE REST'!R24</f>
        <v>0</v>
      </c>
      <c r="K24" s="37">
        <f t="shared" si="1"/>
        <v>0</v>
      </c>
      <c r="L24" s="36">
        <f t="shared" si="2"/>
        <v>0</v>
      </c>
      <c r="M24" s="38">
        <f>[1]National!C24</f>
        <v>15000</v>
      </c>
      <c r="N24" s="29">
        <f t="shared" si="4"/>
        <v>15000</v>
      </c>
      <c r="P24" s="40">
        <f>[1]Wisconsin!K24+[1]Illinois!B24+[1]IND!B24+[1]Ohio!K24+[1]Buffalo!B24+[1]Missouri!B24+[1]Tennessee!K24+[1]Florida!H24+'[1]THE REST'!Q24</f>
        <v>0</v>
      </c>
      <c r="Q24" s="41">
        <f>[1]National!B24</f>
        <v>14737</v>
      </c>
      <c r="R24" s="42">
        <f t="shared" si="12"/>
        <v>14737</v>
      </c>
      <c r="S24" s="41"/>
    </row>
    <row r="25" spans="1:19" ht="12.95" customHeight="1" x14ac:dyDescent="0.25">
      <c r="A25" s="34" t="s">
        <v>36</v>
      </c>
      <c r="B25" s="35">
        <f>[1]Wisconsin!L25</f>
        <v>0</v>
      </c>
      <c r="C25" s="36">
        <f>[1]Illinois!E25</f>
        <v>0</v>
      </c>
      <c r="D25" s="36">
        <f>[1]Ohio!L25</f>
        <v>0</v>
      </c>
      <c r="E25" s="36">
        <f>[1]Buffalo!C25</f>
        <v>0</v>
      </c>
      <c r="F25" s="36">
        <f>[1]Tennessee!L25</f>
        <v>0</v>
      </c>
      <c r="G25" s="36">
        <f>[1]Florida!I25</f>
        <v>0</v>
      </c>
      <c r="H25" s="36">
        <f>[1]Missouri!C25</f>
        <v>0</v>
      </c>
      <c r="I25" s="36">
        <f>[1]IND!C25</f>
        <v>0</v>
      </c>
      <c r="J25" s="36">
        <f>'[1]THE REST'!R25</f>
        <v>0</v>
      </c>
      <c r="K25" s="37">
        <f t="shared" si="1"/>
        <v>0</v>
      </c>
      <c r="L25" s="36">
        <f t="shared" si="2"/>
        <v>0</v>
      </c>
      <c r="M25" s="38">
        <f>[1]National!C25</f>
        <v>1700</v>
      </c>
      <c r="N25" s="29">
        <f t="shared" si="4"/>
        <v>1700</v>
      </c>
      <c r="P25" s="40">
        <f>[1]Wisconsin!K25+[1]Illinois!B25+[1]IND!B25+[1]Ohio!K25+[1]Buffalo!B25+[1]Missouri!B25+[1]Tennessee!K25+[1]Florida!H25+'[1]THE REST'!Q25</f>
        <v>0</v>
      </c>
      <c r="Q25" s="41">
        <f>[1]National!B25</f>
        <v>2001</v>
      </c>
      <c r="R25" s="42">
        <f t="shared" si="12"/>
        <v>2001</v>
      </c>
      <c r="S25" s="41"/>
    </row>
    <row r="26" spans="1:19" ht="12.95" customHeight="1" x14ac:dyDescent="0.25">
      <c r="A26" s="34" t="s">
        <v>37</v>
      </c>
      <c r="B26" s="35">
        <f>[1]Wisconsin!L26</f>
        <v>0</v>
      </c>
      <c r="C26" s="36">
        <f>[1]Illinois!E26</f>
        <v>500</v>
      </c>
      <c r="D26" s="36">
        <f>[1]Ohio!L26</f>
        <v>0</v>
      </c>
      <c r="E26" s="36">
        <f>[1]Buffalo!C26</f>
        <v>0</v>
      </c>
      <c r="F26" s="36">
        <f>[1]Tennessee!L26</f>
        <v>0</v>
      </c>
      <c r="G26" s="36">
        <f>[1]Florida!I26</f>
        <v>0</v>
      </c>
      <c r="H26" s="36">
        <f>[1]Missouri!C26</f>
        <v>0</v>
      </c>
      <c r="I26" s="36">
        <f>[1]IND!C26</f>
        <v>0</v>
      </c>
      <c r="J26" s="36">
        <f>'[1]THE REST'!R26</f>
        <v>0</v>
      </c>
      <c r="K26" s="37">
        <f t="shared" si="1"/>
        <v>500</v>
      </c>
      <c r="L26" s="36">
        <f t="shared" si="2"/>
        <v>500</v>
      </c>
      <c r="M26" s="38">
        <f>[1]National!C26</f>
        <v>5200</v>
      </c>
      <c r="N26" s="29">
        <f t="shared" si="4"/>
        <v>5700</v>
      </c>
      <c r="P26" s="40">
        <f>[1]Wisconsin!K26+[1]Illinois!B26+[1]IND!B26+[1]Ohio!K26+[1]Buffalo!B26+[1]Missouri!B26+[1]Tennessee!K26+[1]Florida!H26+'[1]THE REST'!Q26</f>
        <v>87</v>
      </c>
      <c r="Q26" s="41">
        <f>[1]National!B26</f>
        <v>5582</v>
      </c>
      <c r="R26" s="42">
        <f t="shared" si="12"/>
        <v>5669</v>
      </c>
      <c r="S26" s="41"/>
    </row>
    <row r="27" spans="1:19" ht="12.95" customHeight="1" x14ac:dyDescent="0.25">
      <c r="A27" s="92" t="s">
        <v>38</v>
      </c>
      <c r="B27" s="35">
        <f>[1]Wisconsin!L27</f>
        <v>0</v>
      </c>
      <c r="C27" s="36">
        <f>[1]Illinois!E27</f>
        <v>0</v>
      </c>
      <c r="D27" s="36">
        <f>[1]Ohio!L27</f>
        <v>0</v>
      </c>
      <c r="E27" s="36">
        <f>[1]Buffalo!C27</f>
        <v>0</v>
      </c>
      <c r="F27" s="36">
        <f>[1]Tennessee!L27</f>
        <v>0</v>
      </c>
      <c r="G27" s="36">
        <f>[1]Florida!I27</f>
        <v>0</v>
      </c>
      <c r="H27" s="36">
        <f>[1]Missouri!C27</f>
        <v>0</v>
      </c>
      <c r="I27" s="36">
        <f>[1]IND!C27</f>
        <v>0</v>
      </c>
      <c r="J27" s="36">
        <f>'[1]THE REST'!R27</f>
        <v>0</v>
      </c>
      <c r="K27" s="37">
        <f t="shared" si="1"/>
        <v>0</v>
      </c>
      <c r="L27" s="36">
        <f t="shared" si="2"/>
        <v>0</v>
      </c>
      <c r="M27" s="38">
        <f>[1]National!C27</f>
        <v>2500</v>
      </c>
      <c r="N27" s="29">
        <f t="shared" si="4"/>
        <v>2500</v>
      </c>
      <c r="P27" s="40">
        <f>[1]Wisconsin!K27+[1]Illinois!B27+[1]IND!B27+[1]Ohio!K27+[1]Buffalo!B27+[1]Missouri!B27+[1]Tennessee!K27+[1]Florida!H27+'[1]THE REST'!Q27</f>
        <v>0</v>
      </c>
      <c r="Q27" s="41">
        <f>[1]National!B27</f>
        <v>1098</v>
      </c>
      <c r="R27" s="42">
        <f t="shared" si="12"/>
        <v>1098</v>
      </c>
      <c r="S27" s="41"/>
    </row>
    <row r="28" spans="1:19" ht="12.95" customHeight="1" x14ac:dyDescent="0.25">
      <c r="A28" s="92" t="s">
        <v>39</v>
      </c>
      <c r="B28" s="35">
        <f>[1]Wisconsin!L28</f>
        <v>0</v>
      </c>
      <c r="C28" s="36">
        <f>[1]Illinois!E28</f>
        <v>27000</v>
      </c>
      <c r="D28" s="36">
        <f>[1]Ohio!L28</f>
        <v>0</v>
      </c>
      <c r="E28" s="36">
        <f>[1]Buffalo!C28</f>
        <v>0</v>
      </c>
      <c r="F28" s="36">
        <f>[1]Tennessee!L28</f>
        <v>0</v>
      </c>
      <c r="G28" s="36">
        <f>[1]Florida!I28</f>
        <v>0</v>
      </c>
      <c r="H28" s="36">
        <f>[1]Missouri!C28</f>
        <v>0</v>
      </c>
      <c r="I28" s="36">
        <f>[1]IND!C28</f>
        <v>0</v>
      </c>
      <c r="J28" s="36">
        <f>'[1]THE REST'!R28</f>
        <v>0</v>
      </c>
      <c r="K28" s="37">
        <f t="shared" si="1"/>
        <v>27000</v>
      </c>
      <c r="L28" s="36">
        <f t="shared" si="2"/>
        <v>27000</v>
      </c>
      <c r="M28" s="38">
        <f>[1]National!C28</f>
        <v>0</v>
      </c>
      <c r="N28" s="29">
        <f t="shared" si="4"/>
        <v>27000</v>
      </c>
      <c r="P28" s="40">
        <f>[1]Wisconsin!K28+[1]Illinois!B28+[1]IND!B28+[1]Ohio!K28+[1]Buffalo!B28+[1]Missouri!B28+[1]Tennessee!K28+[1]Florida!H28+'[1]THE REST'!Q28</f>
        <v>5100</v>
      </c>
      <c r="Q28" s="41">
        <f>[1]National!B28</f>
        <v>0</v>
      </c>
      <c r="R28" s="42">
        <f t="shared" si="12"/>
        <v>5100</v>
      </c>
      <c r="S28" s="41"/>
    </row>
    <row r="29" spans="1:19" ht="12.95" customHeight="1" x14ac:dyDescent="0.25">
      <c r="A29" s="92" t="s">
        <v>40</v>
      </c>
      <c r="B29" s="35">
        <f>[1]Wisconsin!L29</f>
        <v>0</v>
      </c>
      <c r="C29" s="36">
        <f>[1]Illinois!E29</f>
        <v>18000</v>
      </c>
      <c r="D29" s="36">
        <f>[1]Ohio!L29</f>
        <v>0</v>
      </c>
      <c r="E29" s="36">
        <f>[1]Buffalo!C29</f>
        <v>0</v>
      </c>
      <c r="F29" s="36">
        <f>[1]Tennessee!L29</f>
        <v>0</v>
      </c>
      <c r="G29" s="36">
        <f>[1]Florida!I29</f>
        <v>0</v>
      </c>
      <c r="H29" s="36">
        <f>[1]Missouri!C29</f>
        <v>0</v>
      </c>
      <c r="I29" s="36">
        <f>[1]IND!C29</f>
        <v>0</v>
      </c>
      <c r="J29" s="36">
        <f>'[1]THE REST'!R29</f>
        <v>0</v>
      </c>
      <c r="K29" s="37">
        <f t="shared" si="1"/>
        <v>18000</v>
      </c>
      <c r="L29" s="36">
        <f t="shared" si="2"/>
        <v>18000</v>
      </c>
      <c r="M29" s="38">
        <f>[1]National!C29</f>
        <v>22000</v>
      </c>
      <c r="N29" s="29">
        <f t="shared" si="4"/>
        <v>40000</v>
      </c>
      <c r="P29" s="40">
        <f>[1]Wisconsin!K29+[1]Illinois!B29+[1]IND!B29+[1]Ohio!K29+[1]Buffalo!B29+[1]Missouri!B29+[1]Tennessee!K29+[1]Florida!H29+'[1]THE REST'!Q29</f>
        <v>12200</v>
      </c>
      <c r="Q29" s="41">
        <f>[1]National!B29</f>
        <v>21305</v>
      </c>
      <c r="R29" s="42">
        <f t="shared" si="12"/>
        <v>33505</v>
      </c>
      <c r="S29" s="41"/>
    </row>
    <row r="30" spans="1:19" ht="12.95" customHeight="1" x14ac:dyDescent="0.25">
      <c r="A30" s="92" t="s">
        <v>41</v>
      </c>
      <c r="B30" s="35">
        <f>[1]Wisconsin!L30</f>
        <v>0</v>
      </c>
      <c r="C30" s="36">
        <f>[1]Illinois!E30</f>
        <v>0</v>
      </c>
      <c r="D30" s="36">
        <f>[1]Ohio!L30</f>
        <v>0</v>
      </c>
      <c r="E30" s="36">
        <f>[1]Buffalo!C30</f>
        <v>1848</v>
      </c>
      <c r="F30" s="36">
        <f>[1]Tennessee!L30</f>
        <v>0</v>
      </c>
      <c r="G30" s="36">
        <f>[1]Florida!I30</f>
        <v>0</v>
      </c>
      <c r="H30" s="36">
        <f>[1]Missouri!C30</f>
        <v>0</v>
      </c>
      <c r="I30" s="36">
        <f>[1]IND!C30</f>
        <v>0</v>
      </c>
      <c r="J30" s="36">
        <f>'[1]THE REST'!R30</f>
        <v>0</v>
      </c>
      <c r="K30" s="37">
        <f t="shared" si="1"/>
        <v>1848</v>
      </c>
      <c r="L30" s="36">
        <f t="shared" si="2"/>
        <v>1848</v>
      </c>
      <c r="M30" s="38">
        <f>[1]National!C30</f>
        <v>0</v>
      </c>
      <c r="N30" s="29">
        <f t="shared" si="4"/>
        <v>1848</v>
      </c>
      <c r="P30" s="40">
        <f>[1]Wisconsin!K30+[1]Illinois!B30+[1]IND!B30+[1]Ohio!K30+[1]Buffalo!B30+[1]Missouri!B30+[1]Tennessee!K30+[1]Florida!H30+'[1]THE REST'!Q30</f>
        <v>1848</v>
      </c>
      <c r="Q30" s="41">
        <f>[1]National!B30</f>
        <v>0</v>
      </c>
      <c r="R30" s="42">
        <f t="shared" si="12"/>
        <v>1848</v>
      </c>
      <c r="S30" s="41"/>
    </row>
    <row r="31" spans="1:19" ht="12.95" customHeight="1" x14ac:dyDescent="0.25">
      <c r="A31" s="92" t="s">
        <v>42</v>
      </c>
      <c r="B31" s="35">
        <f>[1]Wisconsin!L31</f>
        <v>0</v>
      </c>
      <c r="C31" s="36">
        <f>[1]Illinois!E31</f>
        <v>0</v>
      </c>
      <c r="D31" s="36">
        <f>[1]Ohio!L31</f>
        <v>0</v>
      </c>
      <c r="E31" s="36">
        <f>[1]Buffalo!C31</f>
        <v>0</v>
      </c>
      <c r="F31" s="36">
        <f>[1]Tennessee!L31</f>
        <v>0</v>
      </c>
      <c r="G31" s="36">
        <f>[1]Florida!I31</f>
        <v>0</v>
      </c>
      <c r="H31" s="36">
        <f>[1]Missouri!C31</f>
        <v>0</v>
      </c>
      <c r="I31" s="36">
        <f>[1]IND!C31</f>
        <v>0</v>
      </c>
      <c r="J31" s="36">
        <f>'[1]THE REST'!R31</f>
        <v>0</v>
      </c>
      <c r="K31" s="37">
        <f t="shared" si="1"/>
        <v>0</v>
      </c>
      <c r="L31" s="36">
        <f t="shared" si="2"/>
        <v>0</v>
      </c>
      <c r="M31" s="38">
        <f>[1]National!C31</f>
        <v>0</v>
      </c>
      <c r="N31" s="29">
        <f t="shared" si="4"/>
        <v>0</v>
      </c>
      <c r="P31" s="40">
        <f>[1]Wisconsin!K31+[1]Illinois!B31+[1]IND!B31+[1]Ohio!K31+[1]Buffalo!B31+[1]Missouri!B31+[1]Tennessee!K31+[1]Florida!H31+'[1]THE REST'!Q31</f>
        <v>0</v>
      </c>
      <c r="Q31" s="41">
        <f>[1]National!B31</f>
        <v>64</v>
      </c>
      <c r="R31" s="42">
        <f t="shared" si="12"/>
        <v>64</v>
      </c>
      <c r="S31" s="41"/>
    </row>
    <row r="32" spans="1:19" ht="12.95" customHeight="1" x14ac:dyDescent="0.25">
      <c r="A32" s="92" t="s">
        <v>43</v>
      </c>
      <c r="B32" s="35">
        <f>[1]Wisconsin!L32</f>
        <v>0</v>
      </c>
      <c r="C32" s="36">
        <f>[1]Illinois!E32</f>
        <v>0</v>
      </c>
      <c r="D32" s="36">
        <f>[1]Ohio!L32</f>
        <v>0</v>
      </c>
      <c r="E32" s="36">
        <f>[1]Buffalo!C32</f>
        <v>0</v>
      </c>
      <c r="F32" s="36">
        <f>[1]Tennessee!L32</f>
        <v>0</v>
      </c>
      <c r="G32" s="36">
        <f>[1]Florida!I32</f>
        <v>0</v>
      </c>
      <c r="H32" s="36">
        <f>[1]Missouri!C32</f>
        <v>0</v>
      </c>
      <c r="I32" s="36">
        <f>[1]IND!C32</f>
        <v>0</v>
      </c>
      <c r="J32" s="36">
        <f>'[1]THE REST'!R32</f>
        <v>0</v>
      </c>
      <c r="K32" s="37">
        <f t="shared" si="1"/>
        <v>0</v>
      </c>
      <c r="L32" s="36">
        <f t="shared" si="2"/>
        <v>0</v>
      </c>
      <c r="M32" s="38">
        <f>[1]National!C32</f>
        <v>0</v>
      </c>
      <c r="N32" s="29">
        <f t="shared" si="4"/>
        <v>0</v>
      </c>
      <c r="P32" s="40">
        <f>[1]Wisconsin!K32+[1]Illinois!B32+[1]IND!B32+[1]Ohio!K32+[1]Buffalo!B32+[1]Missouri!B32+[1]Tennessee!K32+[1]Florida!H32+'[1]THE REST'!Q32</f>
        <v>0</v>
      </c>
      <c r="Q32" s="41">
        <f>[1]National!B32</f>
        <v>1001</v>
      </c>
      <c r="R32" s="42">
        <f t="shared" si="12"/>
        <v>1001</v>
      </c>
      <c r="S32" s="41"/>
    </row>
    <row r="33" spans="1:19" ht="12.95" customHeight="1" x14ac:dyDescent="0.25">
      <c r="A33" s="92" t="s">
        <v>44</v>
      </c>
      <c r="B33" s="35">
        <f>[1]Wisconsin!L33</f>
        <v>0</v>
      </c>
      <c r="C33" s="36">
        <f>[1]Illinois!E33</f>
        <v>2000</v>
      </c>
      <c r="D33" s="36">
        <f>[1]Ohio!L33</f>
        <v>200</v>
      </c>
      <c r="E33" s="36">
        <f>[1]Buffalo!C33</f>
        <v>120</v>
      </c>
      <c r="F33" s="36">
        <f>[1]Tennessee!L33</f>
        <v>0</v>
      </c>
      <c r="G33" s="36">
        <f>[1]Florida!I33</f>
        <v>0</v>
      </c>
      <c r="H33" s="36">
        <f>[1]Missouri!C33</f>
        <v>0</v>
      </c>
      <c r="I33" s="36">
        <f>[1]IND!C33</f>
        <v>0</v>
      </c>
      <c r="J33" s="36">
        <f>'[1]THE REST'!R33</f>
        <v>0</v>
      </c>
      <c r="K33" s="37">
        <f t="shared" si="1"/>
        <v>2320</v>
      </c>
      <c r="L33" s="36">
        <f t="shared" si="2"/>
        <v>2320</v>
      </c>
      <c r="M33" s="38">
        <f>[1]National!C33</f>
        <v>3000</v>
      </c>
      <c r="N33" s="29">
        <f t="shared" si="4"/>
        <v>5320</v>
      </c>
      <c r="P33" s="40">
        <f>[1]Wisconsin!K33+[1]Illinois!B33+[1]IND!B33+[1]Ohio!K33+[1]Buffalo!B33+[1]Missouri!B33+[1]Tennessee!K33+[1]Florida!H33+'[1]THE REST'!Q33</f>
        <v>2436</v>
      </c>
      <c r="Q33" s="41">
        <f>[1]National!B33</f>
        <v>3208</v>
      </c>
      <c r="R33" s="42">
        <f t="shared" si="12"/>
        <v>5644</v>
      </c>
      <c r="S33" s="41"/>
    </row>
    <row r="34" spans="1:19" ht="12.95" customHeight="1" x14ac:dyDescent="0.25">
      <c r="A34" s="92" t="s">
        <v>45</v>
      </c>
      <c r="B34" s="35">
        <f>[1]Wisconsin!L34</f>
        <v>1000</v>
      </c>
      <c r="C34" s="36">
        <f>[1]Illinois!E34</f>
        <v>9000</v>
      </c>
      <c r="D34" s="36">
        <f>[1]Ohio!L34</f>
        <v>1150</v>
      </c>
      <c r="E34" s="36">
        <f>[1]Buffalo!C34</f>
        <v>1000</v>
      </c>
      <c r="F34" s="36">
        <f>[1]Tennessee!L34</f>
        <v>1400</v>
      </c>
      <c r="G34" s="36">
        <f>[1]Florida!I34</f>
        <v>1050</v>
      </c>
      <c r="H34" s="36">
        <f>[1]Missouri!C34</f>
        <v>0</v>
      </c>
      <c r="I34" s="36">
        <f>[1]IND!C34</f>
        <v>0</v>
      </c>
      <c r="J34" s="36">
        <f>'[1]THE REST'!R34</f>
        <v>338</v>
      </c>
      <c r="K34" s="37">
        <f t="shared" si="1"/>
        <v>14938</v>
      </c>
      <c r="L34" s="36">
        <f t="shared" si="2"/>
        <v>14938</v>
      </c>
      <c r="M34" s="38">
        <f>[1]National!C34</f>
        <v>20000</v>
      </c>
      <c r="N34" s="29">
        <f t="shared" si="4"/>
        <v>34938</v>
      </c>
      <c r="P34" s="40">
        <f>[1]Wisconsin!K34+[1]Illinois!B34+[1]IND!B34+[1]Ohio!K34+[1]Buffalo!B34+[1]Missouri!B34+[1]Tennessee!K34+[1]Florida!H34+'[1]THE REST'!Q34</f>
        <v>8244.5199999999986</v>
      </c>
      <c r="Q34" s="41">
        <f>[1]National!B34</f>
        <v>5558</v>
      </c>
      <c r="R34" s="42">
        <f t="shared" si="12"/>
        <v>13802.519999999999</v>
      </c>
      <c r="S34" s="41"/>
    </row>
    <row r="35" spans="1:19" ht="12.95" customHeight="1" x14ac:dyDescent="0.25">
      <c r="A35" s="92" t="s">
        <v>46</v>
      </c>
      <c r="B35" s="35">
        <f>[1]Wisconsin!L35</f>
        <v>1500</v>
      </c>
      <c r="C35" s="36">
        <f>[1]Illinois!E35</f>
        <v>2000</v>
      </c>
      <c r="D35" s="36">
        <f>[1]Ohio!L35</f>
        <v>205</v>
      </c>
      <c r="E35" s="36">
        <f>[1]Buffalo!C35</f>
        <v>200</v>
      </c>
      <c r="F35" s="36">
        <f>[1]Tennessee!L35</f>
        <v>0</v>
      </c>
      <c r="G35" s="36">
        <f>[1]Florida!I35</f>
        <v>0</v>
      </c>
      <c r="H35" s="36">
        <f>[1]Missouri!C35</f>
        <v>0</v>
      </c>
      <c r="I35" s="36">
        <f>[1]IND!C35</f>
        <v>0</v>
      </c>
      <c r="J35" s="36">
        <f>'[1]THE REST'!R35</f>
        <v>0</v>
      </c>
      <c r="K35" s="37">
        <f t="shared" si="1"/>
        <v>3905</v>
      </c>
      <c r="L35" s="36">
        <f t="shared" si="2"/>
        <v>3905</v>
      </c>
      <c r="M35" s="38">
        <f>[1]National!C35</f>
        <v>3000</v>
      </c>
      <c r="N35" s="29">
        <f t="shared" si="4"/>
        <v>6905</v>
      </c>
      <c r="P35" s="40">
        <f>[1]Wisconsin!K35+[1]Illinois!B35+[1]IND!B35+[1]Ohio!K35+[1]Buffalo!B35+[1]Missouri!B35+[1]Tennessee!K35+[1]Florida!H35+'[1]THE REST'!Q35</f>
        <v>2975.25</v>
      </c>
      <c r="Q35" s="41">
        <f>[1]National!B35</f>
        <v>3511</v>
      </c>
      <c r="R35" s="42">
        <f t="shared" si="12"/>
        <v>6486.25</v>
      </c>
      <c r="S35" s="41"/>
    </row>
    <row r="36" spans="1:19" ht="12.95" customHeight="1" x14ac:dyDescent="0.25">
      <c r="A36" s="92" t="s">
        <v>47</v>
      </c>
      <c r="B36" s="35">
        <f>[1]Wisconsin!L36</f>
        <v>800</v>
      </c>
      <c r="C36" s="36">
        <f>[1]Illinois!E36</f>
        <v>0</v>
      </c>
      <c r="D36" s="36">
        <f>[1]Ohio!L36</f>
        <v>0</v>
      </c>
      <c r="E36" s="36">
        <f>[1]Buffalo!C36</f>
        <v>0</v>
      </c>
      <c r="F36" s="36">
        <f>[1]Tennessee!L36</f>
        <v>0</v>
      </c>
      <c r="G36" s="36">
        <f>[1]Florida!I36</f>
        <v>0</v>
      </c>
      <c r="H36" s="36">
        <f>[1]Missouri!C36</f>
        <v>0</v>
      </c>
      <c r="I36" s="36">
        <f>[1]IND!C36</f>
        <v>0</v>
      </c>
      <c r="J36" s="36">
        <f>'[1]THE REST'!R36</f>
        <v>0</v>
      </c>
      <c r="K36" s="37">
        <f t="shared" si="1"/>
        <v>800</v>
      </c>
      <c r="L36" s="36">
        <f t="shared" si="2"/>
        <v>800</v>
      </c>
      <c r="M36" s="38">
        <f>[1]National!C36</f>
        <v>300</v>
      </c>
      <c r="N36" s="29">
        <f t="shared" si="4"/>
        <v>1100</v>
      </c>
      <c r="P36" s="40">
        <f>[1]Wisconsin!K36+[1]Illinois!B36+[1]IND!B36+[1]Ohio!K36+[1]Buffalo!B36+[1]Missouri!B36+[1]Tennessee!K36+[1]Florida!H36+'[1]THE REST'!Q36</f>
        <v>1195.45</v>
      </c>
      <c r="Q36" s="41">
        <f>[1]National!B36</f>
        <v>245</v>
      </c>
      <c r="R36" s="42">
        <f t="shared" si="12"/>
        <v>1440.45</v>
      </c>
      <c r="S36" s="41"/>
    </row>
    <row r="37" spans="1:19" ht="12.95" customHeight="1" x14ac:dyDescent="0.25">
      <c r="A37" s="92" t="s">
        <v>48</v>
      </c>
      <c r="B37" s="35">
        <f>[1]Wisconsin!L37</f>
        <v>2500</v>
      </c>
      <c r="C37" s="36">
        <f>[1]Illinois!E37</f>
        <v>6000</v>
      </c>
      <c r="D37" s="36">
        <f>[1]Ohio!L37</f>
        <v>100</v>
      </c>
      <c r="E37" s="36">
        <f>[1]Buffalo!C37</f>
        <v>600</v>
      </c>
      <c r="F37" s="36">
        <f>[1]Tennessee!L37</f>
        <v>0</v>
      </c>
      <c r="G37" s="36">
        <f>[1]Florida!I37</f>
        <v>0</v>
      </c>
      <c r="H37" s="36">
        <f>[1]Missouri!C37</f>
        <v>0</v>
      </c>
      <c r="I37" s="36">
        <f>[1]IND!C37</f>
        <v>0</v>
      </c>
      <c r="J37" s="36">
        <f>'[1]THE REST'!R37</f>
        <v>0</v>
      </c>
      <c r="K37" s="37">
        <f t="shared" si="1"/>
        <v>9200</v>
      </c>
      <c r="L37" s="36">
        <f t="shared" si="2"/>
        <v>9200</v>
      </c>
      <c r="M37" s="38">
        <f>[1]National!C37</f>
        <v>4500</v>
      </c>
      <c r="N37" s="29">
        <f t="shared" si="4"/>
        <v>13700</v>
      </c>
      <c r="P37" s="40">
        <f>[1]Wisconsin!K37+[1]Illinois!B37+[1]IND!B37+[1]Ohio!K37+[1]Buffalo!B37+[1]Missouri!B37+[1]Tennessee!K37+[1]Florida!H37+'[1]THE REST'!Q37</f>
        <v>4818.8999999999996</v>
      </c>
      <c r="Q37" s="41">
        <f>[1]National!B37</f>
        <v>5601</v>
      </c>
      <c r="R37" s="42">
        <f t="shared" si="12"/>
        <v>10419.9</v>
      </c>
      <c r="S37" s="41"/>
    </row>
    <row r="38" spans="1:19" ht="12.95" customHeight="1" x14ac:dyDescent="0.25">
      <c r="A38" s="92" t="s">
        <v>49</v>
      </c>
      <c r="B38" s="35">
        <f>[1]Wisconsin!L38</f>
        <v>2000</v>
      </c>
      <c r="C38" s="36">
        <f>[1]Illinois!E38</f>
        <v>10000</v>
      </c>
      <c r="D38" s="36">
        <f>[1]Ohio!L38</f>
        <v>300</v>
      </c>
      <c r="E38" s="36">
        <f>[1]Buffalo!C38</f>
        <v>2000</v>
      </c>
      <c r="F38" s="36">
        <f>[1]Tennessee!L38</f>
        <v>0</v>
      </c>
      <c r="G38" s="36">
        <f>[1]Florida!I38</f>
        <v>0</v>
      </c>
      <c r="H38" s="36">
        <f>[1]Missouri!C38</f>
        <v>0</v>
      </c>
      <c r="I38" s="36">
        <f>[1]IND!C38</f>
        <v>0</v>
      </c>
      <c r="J38" s="36">
        <f>'[1]THE REST'!R38</f>
        <v>0</v>
      </c>
      <c r="K38" s="37">
        <f t="shared" si="1"/>
        <v>14300</v>
      </c>
      <c r="L38" s="36">
        <f t="shared" si="2"/>
        <v>14300</v>
      </c>
      <c r="M38" s="38">
        <f>[1]National!C38</f>
        <v>3500</v>
      </c>
      <c r="N38" s="29">
        <f t="shared" si="4"/>
        <v>17800</v>
      </c>
      <c r="P38" s="40">
        <f>[1]Wisconsin!K38+[1]Illinois!B38+[1]IND!B38+[1]Ohio!K38+[1]Buffalo!B38+[1]Missouri!B38+[1]Tennessee!K38+[1]Florida!H38+'[1]THE REST'!Q38</f>
        <v>10092.07</v>
      </c>
      <c r="Q38" s="41">
        <f>[1]National!B38</f>
        <v>2360</v>
      </c>
      <c r="R38" s="42">
        <f t="shared" si="12"/>
        <v>12452.07</v>
      </c>
      <c r="S38" s="41"/>
    </row>
    <row r="39" spans="1:19" ht="12.95" customHeight="1" x14ac:dyDescent="0.25">
      <c r="A39" s="92" t="s">
        <v>50</v>
      </c>
      <c r="B39" s="35">
        <f>[1]Wisconsin!L39</f>
        <v>2000</v>
      </c>
      <c r="C39" s="36">
        <f>[1]Illinois!E39</f>
        <v>5000</v>
      </c>
      <c r="D39" s="36">
        <f>[1]Ohio!L39</f>
        <v>500</v>
      </c>
      <c r="E39" s="36">
        <f>[1]Buffalo!C39</f>
        <v>800</v>
      </c>
      <c r="F39" s="36">
        <f>[1]Tennessee!L39</f>
        <v>780</v>
      </c>
      <c r="G39" s="36">
        <f>[1]Florida!I39</f>
        <v>630</v>
      </c>
      <c r="H39" s="36">
        <f>[1]Missouri!C39</f>
        <v>550</v>
      </c>
      <c r="I39" s="36">
        <f>[1]IND!C39</f>
        <v>0</v>
      </c>
      <c r="J39" s="36">
        <f>'[1]THE REST'!R39</f>
        <v>302</v>
      </c>
      <c r="K39" s="37">
        <f t="shared" si="1"/>
        <v>10562</v>
      </c>
      <c r="L39" s="36">
        <f t="shared" si="2"/>
        <v>10562</v>
      </c>
      <c r="M39" s="38">
        <f>[1]National!C39</f>
        <v>0</v>
      </c>
      <c r="N39" s="29">
        <f t="shared" si="4"/>
        <v>10562</v>
      </c>
      <c r="P39" s="40">
        <f>[1]Wisconsin!K39+[1]Illinois!B39+[1]IND!B39+[1]Ohio!K39+[1]Buffalo!B39+[1]Missouri!B39+[1]Tennessee!K39+[1]Florida!H39+'[1]THE REST'!Q39</f>
        <v>8588.9900000000016</v>
      </c>
      <c r="Q39" s="41">
        <f>[1]National!B39</f>
        <v>0</v>
      </c>
      <c r="R39" s="42">
        <f t="shared" si="12"/>
        <v>8588.9900000000016</v>
      </c>
      <c r="S39" s="41"/>
    </row>
    <row r="40" spans="1:19" ht="12.95" customHeight="1" x14ac:dyDescent="0.25">
      <c r="A40" s="92" t="s">
        <v>51</v>
      </c>
      <c r="B40" s="35">
        <f>[1]Wisconsin!L40</f>
        <v>2000</v>
      </c>
      <c r="C40" s="36">
        <f>[1]Illinois!E40</f>
        <v>2000</v>
      </c>
      <c r="D40" s="36">
        <f>[1]Ohio!L40</f>
        <v>500</v>
      </c>
      <c r="E40" s="36">
        <f>[1]Buffalo!C40</f>
        <v>700</v>
      </c>
      <c r="F40" s="36">
        <f>[1]Tennessee!L40</f>
        <v>2550</v>
      </c>
      <c r="G40" s="36">
        <f>[1]Florida!I40</f>
        <v>600</v>
      </c>
      <c r="H40" s="36">
        <f>[1]Missouri!C40</f>
        <v>250</v>
      </c>
      <c r="I40" s="36">
        <f>[1]IND!C40</f>
        <v>0</v>
      </c>
      <c r="J40" s="36">
        <f>'[1]THE REST'!R40</f>
        <v>0</v>
      </c>
      <c r="K40" s="37">
        <f t="shared" si="1"/>
        <v>8600</v>
      </c>
      <c r="L40" s="36">
        <f t="shared" si="2"/>
        <v>8600</v>
      </c>
      <c r="M40" s="38">
        <f>[1]National!C40</f>
        <v>2600</v>
      </c>
      <c r="N40" s="29">
        <f t="shared" si="4"/>
        <v>11200</v>
      </c>
      <c r="P40" s="40">
        <f>[1]Wisconsin!K40+[1]Illinois!B40+[1]IND!B40+[1]Ohio!K40+[1]Buffalo!B40+[1]Missouri!B40+[1]Tennessee!K40+[1]Florida!H40+'[1]THE REST'!Q40</f>
        <v>4882.25</v>
      </c>
      <c r="Q40" s="41">
        <f>[1]National!B40</f>
        <v>3167</v>
      </c>
      <c r="R40" s="42">
        <f t="shared" si="12"/>
        <v>8049.25</v>
      </c>
      <c r="S40" s="41"/>
    </row>
    <row r="41" spans="1:19" ht="12.95" customHeight="1" x14ac:dyDescent="0.25">
      <c r="A41" s="92" t="s">
        <v>52</v>
      </c>
      <c r="B41" s="35">
        <f>[1]Wisconsin!L41</f>
        <v>1500</v>
      </c>
      <c r="C41" s="36">
        <f>[1]Illinois!E41</f>
        <v>5000</v>
      </c>
      <c r="D41" s="36">
        <f>[1]Ohio!L41</f>
        <v>100</v>
      </c>
      <c r="E41" s="36">
        <f>[1]Buffalo!C41</f>
        <v>0</v>
      </c>
      <c r="F41" s="36">
        <f>[1]Tennessee!L41</f>
        <v>0</v>
      </c>
      <c r="G41" s="36">
        <f>[1]Florida!I41</f>
        <v>0</v>
      </c>
      <c r="H41" s="36">
        <f>[1]Missouri!C41</f>
        <v>0</v>
      </c>
      <c r="I41" s="36">
        <f>[1]IND!C41</f>
        <v>0</v>
      </c>
      <c r="J41" s="36">
        <f>'[1]THE REST'!R41</f>
        <v>0</v>
      </c>
      <c r="K41" s="37">
        <f t="shared" si="1"/>
        <v>6600</v>
      </c>
      <c r="L41" s="36">
        <f t="shared" si="2"/>
        <v>6600</v>
      </c>
      <c r="M41" s="38">
        <f>[1]National!C41</f>
        <v>20000</v>
      </c>
      <c r="N41" s="29">
        <f t="shared" si="4"/>
        <v>26600</v>
      </c>
      <c r="P41" s="40">
        <f>[1]Wisconsin!K41+[1]Illinois!B41+[1]IND!B41+[1]Ohio!K41+[1]Buffalo!B41+[1]Missouri!B41+[1]Tennessee!K41+[1]Florida!H41+'[1]THE REST'!Q41</f>
        <v>842.21</v>
      </c>
      <c r="Q41" s="41">
        <f>[1]National!B41</f>
        <v>15975</v>
      </c>
      <c r="R41" s="42"/>
      <c r="S41" s="41"/>
    </row>
    <row r="42" spans="1:19" ht="12.95" customHeight="1" x14ac:dyDescent="0.25">
      <c r="A42" s="92" t="s">
        <v>53</v>
      </c>
      <c r="B42" s="35">
        <f>[1]Wisconsin!L42</f>
        <v>6000</v>
      </c>
      <c r="C42" s="36">
        <f>[1]Illinois!E42</f>
        <v>36</v>
      </c>
      <c r="D42" s="36">
        <f>[1]Ohio!L42</f>
        <v>2660</v>
      </c>
      <c r="E42" s="36">
        <f>[1]Buffalo!C42</f>
        <v>0</v>
      </c>
      <c r="F42" s="36">
        <f>[1]Tennessee!L42</f>
        <v>2448</v>
      </c>
      <c r="G42" s="36">
        <f>[1]Florida!I42</f>
        <v>4044</v>
      </c>
      <c r="H42" s="36">
        <f>[1]Missouri!C42</f>
        <v>0</v>
      </c>
      <c r="I42" s="36">
        <f>[1]IND!C42</f>
        <v>0</v>
      </c>
      <c r="J42" s="36">
        <f>'[1]THE REST'!R42</f>
        <v>0</v>
      </c>
      <c r="K42" s="37">
        <f t="shared" si="1"/>
        <v>15188</v>
      </c>
      <c r="L42" s="36">
        <f t="shared" ref="L42:L63" si="13">SUM(K42:K42)</f>
        <v>15188</v>
      </c>
      <c r="M42" s="38">
        <f>[1]National!C42</f>
        <v>3228</v>
      </c>
      <c r="N42" s="29">
        <f t="shared" si="4"/>
        <v>18416</v>
      </c>
      <c r="P42" s="40">
        <f>[1]Wisconsin!K42+[1]Illinois!B42+[1]IND!B42+[1]Ohio!K42+[1]Buffalo!B42+[1]Missouri!B42+[1]Tennessee!K42+[1]Florida!H42+'[1]THE REST'!Q42</f>
        <v>15334.18</v>
      </c>
      <c r="Q42" s="41">
        <f>[1]National!B42</f>
        <v>2475</v>
      </c>
      <c r="R42" s="42">
        <f t="shared" si="12"/>
        <v>17809.18</v>
      </c>
      <c r="S42" s="41"/>
    </row>
    <row r="43" spans="1:19" ht="12.95" customHeight="1" x14ac:dyDescent="0.25">
      <c r="A43" s="92" t="s">
        <v>54</v>
      </c>
      <c r="B43" s="35">
        <f>[1]Wisconsin!L43</f>
        <v>0</v>
      </c>
      <c r="C43" s="36">
        <f>[1]Illinois!E43</f>
        <v>1800</v>
      </c>
      <c r="D43" s="36">
        <f>[1]Ohio!L43</f>
        <v>0</v>
      </c>
      <c r="E43" s="36">
        <f>[1]Buffalo!C43</f>
        <v>0</v>
      </c>
      <c r="F43" s="36">
        <f>[1]Tennessee!L43</f>
        <v>0</v>
      </c>
      <c r="G43" s="36">
        <f>[1]Florida!I43</f>
        <v>0</v>
      </c>
      <c r="H43" s="36">
        <f>[1]Missouri!C43</f>
        <v>0</v>
      </c>
      <c r="I43" s="36">
        <f>[1]IND!C43</f>
        <v>0</v>
      </c>
      <c r="J43" s="36">
        <f>'[1]THE REST'!R43</f>
        <v>0</v>
      </c>
      <c r="K43" s="37">
        <f t="shared" si="1"/>
        <v>1800</v>
      </c>
      <c r="L43" s="36">
        <f t="shared" si="13"/>
        <v>1800</v>
      </c>
      <c r="M43" s="38">
        <f>[1]National!C43</f>
        <v>1000</v>
      </c>
      <c r="N43" s="29">
        <f>L43+M43</f>
        <v>2800</v>
      </c>
      <c r="P43" s="40">
        <f>[1]Wisconsin!K43+[1]Illinois!B43+[1]IND!B43+[1]Ohio!K43+[1]Buffalo!B43+[1]Missouri!B43+[1]Tennessee!K43+[1]Florida!H43+'[1]THE REST'!Q43</f>
        <v>40</v>
      </c>
      <c r="Q43" s="41">
        <f>[1]National!B43</f>
        <v>1591</v>
      </c>
      <c r="R43" s="42">
        <f t="shared" si="12"/>
        <v>1631</v>
      </c>
      <c r="S43" s="41"/>
    </row>
    <row r="44" spans="1:19" ht="12.95" customHeight="1" x14ac:dyDescent="0.25">
      <c r="A44" s="92" t="s">
        <v>55</v>
      </c>
      <c r="B44" s="84"/>
      <c r="C44" s="85"/>
      <c r="D44" s="85"/>
      <c r="E44" s="85"/>
      <c r="F44" s="85"/>
      <c r="G44" s="85"/>
      <c r="H44" s="85"/>
      <c r="I44" s="85"/>
      <c r="J44" s="85"/>
      <c r="K44" s="86"/>
      <c r="L44" s="85"/>
      <c r="M44" s="93"/>
      <c r="N44" s="94"/>
      <c r="P44" s="89"/>
      <c r="Q44" s="90"/>
      <c r="R44" s="91"/>
      <c r="S44" s="41"/>
    </row>
    <row r="45" spans="1:19" ht="12.95" customHeight="1" x14ac:dyDescent="0.25">
      <c r="A45" s="92" t="s">
        <v>56</v>
      </c>
      <c r="B45" s="35">
        <f>[1]Wisconsin!L45</f>
        <v>210000</v>
      </c>
      <c r="C45" s="36">
        <f>[1]Illinois!E45</f>
        <v>250000</v>
      </c>
      <c r="D45" s="36">
        <f>[1]Ohio!L45</f>
        <v>57986</v>
      </c>
      <c r="E45" s="36">
        <f>[1]Buffalo!C45</f>
        <v>34000</v>
      </c>
      <c r="F45" s="36">
        <f>[1]Tennessee!L45</f>
        <v>49400</v>
      </c>
      <c r="G45" s="36">
        <f>[1]Florida!I45</f>
        <v>36133</v>
      </c>
      <c r="H45" s="36">
        <f>[1]Missouri!C45</f>
        <v>15626</v>
      </c>
      <c r="I45" s="36">
        <f>[1]IND!C45</f>
        <v>40242</v>
      </c>
      <c r="J45" s="36">
        <f>'[1]THE REST'!R45</f>
        <v>6800</v>
      </c>
      <c r="K45" s="37">
        <f t="shared" si="1"/>
        <v>700187</v>
      </c>
      <c r="L45" s="36">
        <f t="shared" si="13"/>
        <v>700187</v>
      </c>
      <c r="M45" s="38">
        <f>[1]National!C45</f>
        <v>55000</v>
      </c>
      <c r="N45" s="29">
        <f t="shared" si="4"/>
        <v>755187</v>
      </c>
      <c r="P45" s="40">
        <f>[1]Wisconsin!K45+[1]Illinois!B45+[1]IND!B45+[1]Ohio!K45+[1]Buffalo!B45+[1]Missouri!B45+[1]Tennessee!K45+[1]Florida!H45+'[1]THE REST'!Q45</f>
        <v>535286.05999999994</v>
      </c>
      <c r="Q45" s="41">
        <f>[1]National!B45</f>
        <v>0</v>
      </c>
      <c r="R45" s="42">
        <f t="shared" si="12"/>
        <v>535286.05999999994</v>
      </c>
      <c r="S45" s="41"/>
    </row>
    <row r="46" spans="1:19" ht="12.95" customHeight="1" x14ac:dyDescent="0.25">
      <c r="A46" s="92" t="s">
        <v>57</v>
      </c>
      <c r="B46" s="35">
        <f>[1]Wisconsin!L46</f>
        <v>140000</v>
      </c>
      <c r="C46" s="36">
        <f>[1]Illinois!E46</f>
        <v>18600</v>
      </c>
      <c r="D46" s="36">
        <f>[1]Ohio!L46</f>
        <v>17820</v>
      </c>
      <c r="E46" s="36">
        <f>[1]Buffalo!C46</f>
        <v>13500</v>
      </c>
      <c r="F46" s="36">
        <f>[1]Tennessee!L46</f>
        <v>13400</v>
      </c>
      <c r="G46" s="36">
        <f>[1]Florida!I46</f>
        <v>24500</v>
      </c>
      <c r="H46" s="36">
        <f>[1]Missouri!C46</f>
        <v>5150</v>
      </c>
      <c r="I46" s="36">
        <f>[1]IND!C46</f>
        <v>1600</v>
      </c>
      <c r="J46" s="36">
        <f>'[1]THE REST'!R46</f>
        <v>700</v>
      </c>
      <c r="K46" s="37">
        <f t="shared" si="1"/>
        <v>235270</v>
      </c>
      <c r="L46" s="36">
        <f t="shared" si="13"/>
        <v>235270</v>
      </c>
      <c r="M46" s="38">
        <f>[1]National!C46</f>
        <v>0</v>
      </c>
      <c r="N46" s="29">
        <f t="shared" si="4"/>
        <v>235270</v>
      </c>
      <c r="P46" s="40">
        <f>[1]Wisconsin!K46+[1]Illinois!B46+[1]IND!B46+[1]Ohio!K46+[1]Buffalo!B46+[1]Missouri!B46+[1]Tennessee!K46+[1]Florida!H46+'[1]THE REST'!Q46</f>
        <v>179405.12000000002</v>
      </c>
      <c r="Q46" s="41">
        <f>[1]National!B46</f>
        <v>7204</v>
      </c>
      <c r="R46" s="42">
        <f t="shared" si="12"/>
        <v>186609.12000000002</v>
      </c>
      <c r="S46" s="41"/>
    </row>
    <row r="47" spans="1:19" ht="12.95" customHeight="1" x14ac:dyDescent="0.25">
      <c r="A47" s="92" t="s">
        <v>58</v>
      </c>
      <c r="B47" s="35">
        <f>[1]Wisconsin!L47</f>
        <v>10000</v>
      </c>
      <c r="C47" s="36">
        <f>[1]Illinois!E47</f>
        <v>8220</v>
      </c>
      <c r="D47" s="36">
        <f>[1]Ohio!L47</f>
        <v>12580</v>
      </c>
      <c r="E47" s="36">
        <f>[1]Buffalo!C47</f>
        <v>7800</v>
      </c>
      <c r="F47" s="36">
        <f>[1]Tennessee!L47</f>
        <v>16600</v>
      </c>
      <c r="G47" s="36">
        <f>[1]Florida!I47</f>
        <v>6250</v>
      </c>
      <c r="H47" s="36">
        <f>[1]Missouri!C47</f>
        <v>11500</v>
      </c>
      <c r="I47" s="36">
        <f>[1]IND!C47</f>
        <v>2200</v>
      </c>
      <c r="J47" s="36">
        <f>'[1]THE REST'!R47</f>
        <v>1200</v>
      </c>
      <c r="K47" s="37">
        <f t="shared" si="1"/>
        <v>76350</v>
      </c>
      <c r="L47" s="36">
        <f t="shared" si="13"/>
        <v>76350</v>
      </c>
      <c r="M47" s="38">
        <f>[1]National!C47</f>
        <v>0</v>
      </c>
      <c r="N47" s="29">
        <f t="shared" si="4"/>
        <v>76350</v>
      </c>
      <c r="P47" s="40">
        <f>[1]Wisconsin!K47+[1]Illinois!B47+[1]IND!B47+[1]Ohio!K47+[1]Buffalo!B47+[1]Missouri!B47+[1]Tennessee!K47+[1]Florida!H47+'[1]THE REST'!Q47</f>
        <v>87083.59</v>
      </c>
      <c r="Q47" s="41">
        <f>[1]National!B47</f>
        <v>0</v>
      </c>
      <c r="R47" s="42">
        <f t="shared" si="12"/>
        <v>87083.59</v>
      </c>
      <c r="S47" s="41"/>
    </row>
    <row r="48" spans="1:19" ht="12.95" customHeight="1" x14ac:dyDescent="0.25">
      <c r="A48" s="92" t="s">
        <v>59</v>
      </c>
      <c r="B48" s="35">
        <f>[1]Wisconsin!L48</f>
        <v>0</v>
      </c>
      <c r="C48" s="36">
        <f>[1]Illinois!E48</f>
        <v>0</v>
      </c>
      <c r="D48" s="36">
        <f>[1]Ohio!L48</f>
        <v>0</v>
      </c>
      <c r="E48" s="36">
        <f>[1]Buffalo!C48</f>
        <v>0</v>
      </c>
      <c r="F48" s="36">
        <f>[1]Tennessee!L48</f>
        <v>0</v>
      </c>
      <c r="G48" s="36">
        <f>[1]Florida!I48</f>
        <v>0</v>
      </c>
      <c r="H48" s="36">
        <f>[1]Missouri!C48</f>
        <v>0</v>
      </c>
      <c r="I48" s="36">
        <f>[1]IND!C48</f>
        <v>0</v>
      </c>
      <c r="J48" s="36">
        <f>'[1]THE REST'!R48</f>
        <v>0</v>
      </c>
      <c r="K48" s="37">
        <f t="shared" si="1"/>
        <v>0</v>
      </c>
      <c r="L48" s="36">
        <f t="shared" si="13"/>
        <v>0</v>
      </c>
      <c r="M48" s="38">
        <f>[1]National!C48</f>
        <v>0</v>
      </c>
      <c r="N48" s="29">
        <f t="shared" si="4"/>
        <v>0</v>
      </c>
      <c r="P48" s="40">
        <f>[1]Wisconsin!K48+[1]Illinois!B48+[1]IND!B48+[1]Ohio!K48+[1]Buffalo!B48+[1]Missouri!B48+[1]Tennessee!K48+[1]Florida!H48+'[1]THE REST'!Q48</f>
        <v>0</v>
      </c>
      <c r="Q48" s="41">
        <f>[1]National!B48</f>
        <v>0</v>
      </c>
      <c r="R48" s="42">
        <f t="shared" si="12"/>
        <v>0</v>
      </c>
      <c r="S48" s="41"/>
    </row>
    <row r="49" spans="1:19" ht="12.95" customHeight="1" x14ac:dyDescent="0.25">
      <c r="A49" s="92" t="s">
        <v>60</v>
      </c>
      <c r="B49" s="35">
        <f>[1]Wisconsin!L49</f>
        <v>0</v>
      </c>
      <c r="C49" s="36">
        <f>[1]Illinois!E49</f>
        <v>0</v>
      </c>
      <c r="D49" s="36">
        <f>[1]Ohio!L49</f>
        <v>0</v>
      </c>
      <c r="E49" s="36">
        <f>[1]Buffalo!C49</f>
        <v>0</v>
      </c>
      <c r="F49" s="36">
        <f>[1]Tennessee!L49</f>
        <v>0</v>
      </c>
      <c r="G49" s="36">
        <f>[1]Florida!I49</f>
        <v>0</v>
      </c>
      <c r="H49" s="36">
        <f>[1]Missouri!C49</f>
        <v>0</v>
      </c>
      <c r="I49" s="36">
        <f>[1]IND!C49</f>
        <v>0</v>
      </c>
      <c r="J49" s="36">
        <f>'[1]THE REST'!R49</f>
        <v>0</v>
      </c>
      <c r="K49" s="37">
        <f t="shared" si="1"/>
        <v>0</v>
      </c>
      <c r="L49" s="36">
        <f t="shared" si="13"/>
        <v>0</v>
      </c>
      <c r="M49" s="38">
        <f>[1]National!C49</f>
        <v>0</v>
      </c>
      <c r="N49" s="29">
        <f t="shared" si="4"/>
        <v>0</v>
      </c>
      <c r="P49" s="40">
        <f>[1]Wisconsin!K49+[1]Illinois!B49+[1]IND!B49+[1]Ohio!K49+[1]Buffalo!B49+[1]Missouri!B49+[1]Tennessee!K49+[1]Florida!H49+'[1]THE REST'!Q49</f>
        <v>0</v>
      </c>
      <c r="Q49" s="41">
        <f>[1]National!B49</f>
        <v>0</v>
      </c>
      <c r="R49" s="42">
        <f t="shared" si="12"/>
        <v>0</v>
      </c>
      <c r="S49" s="41"/>
    </row>
    <row r="50" spans="1:19" ht="12.95" customHeight="1" x14ac:dyDescent="0.25">
      <c r="A50" s="92" t="s">
        <v>61</v>
      </c>
      <c r="B50" s="35">
        <f>[1]Wisconsin!L50</f>
        <v>3000</v>
      </c>
      <c r="C50" s="36">
        <f>[1]Illinois!E50</f>
        <v>0</v>
      </c>
      <c r="D50" s="36">
        <f>[1]Ohio!L50</f>
        <v>0</v>
      </c>
      <c r="E50" s="36">
        <f>[1]Buffalo!C50</f>
        <v>0</v>
      </c>
      <c r="F50" s="36">
        <f>[1]Tennessee!L50</f>
        <v>0</v>
      </c>
      <c r="G50" s="36">
        <f>[1]Florida!I50</f>
        <v>0</v>
      </c>
      <c r="H50" s="36">
        <f>[1]Missouri!C50</f>
        <v>0</v>
      </c>
      <c r="I50" s="36">
        <f>[1]IND!C50</f>
        <v>0</v>
      </c>
      <c r="J50" s="36">
        <f>'[1]THE REST'!R50</f>
        <v>0</v>
      </c>
      <c r="K50" s="37">
        <f t="shared" si="1"/>
        <v>3000</v>
      </c>
      <c r="L50" s="36">
        <f t="shared" si="13"/>
        <v>3000</v>
      </c>
      <c r="M50" s="38">
        <f>[1]National!C50</f>
        <v>0</v>
      </c>
      <c r="N50" s="29">
        <f t="shared" si="4"/>
        <v>3000</v>
      </c>
      <c r="P50" s="40">
        <f>[1]Wisconsin!K50+[1]Illinois!B50+[1]IND!B50+[1]Ohio!K50+[1]Buffalo!B50+[1]Missouri!B50+[1]Tennessee!K50+[1]Florida!H50+'[1]THE REST'!Q50</f>
        <v>0</v>
      </c>
      <c r="Q50" s="41">
        <f>[1]National!B50</f>
        <v>0</v>
      </c>
      <c r="R50" s="42">
        <f t="shared" si="12"/>
        <v>0</v>
      </c>
      <c r="S50" s="41"/>
    </row>
    <row r="51" spans="1:19" ht="12.95" customHeight="1" x14ac:dyDescent="0.25">
      <c r="A51" s="92" t="s">
        <v>62</v>
      </c>
      <c r="B51" s="35">
        <f>[1]Wisconsin!L51</f>
        <v>0</v>
      </c>
      <c r="C51" s="36">
        <f>[1]Illinois!E51</f>
        <v>0</v>
      </c>
      <c r="D51" s="36">
        <f>[1]Ohio!L51</f>
        <v>0</v>
      </c>
      <c r="E51" s="36">
        <f>[1]Buffalo!C51</f>
        <v>0</v>
      </c>
      <c r="F51" s="36">
        <f>[1]Tennessee!L51</f>
        <v>0</v>
      </c>
      <c r="G51" s="36">
        <f>[1]Florida!I51</f>
        <v>0</v>
      </c>
      <c r="H51" s="36">
        <f>[1]Missouri!C51</f>
        <v>0</v>
      </c>
      <c r="I51" s="36">
        <f>[1]IND!C51</f>
        <v>0</v>
      </c>
      <c r="J51" s="36">
        <f>'[1]THE REST'!R51</f>
        <v>0</v>
      </c>
      <c r="K51" s="37">
        <f t="shared" si="1"/>
        <v>0</v>
      </c>
      <c r="L51" s="36">
        <f t="shared" si="13"/>
        <v>0</v>
      </c>
      <c r="M51" s="38">
        <f>[1]National!C51</f>
        <v>0</v>
      </c>
      <c r="N51" s="29">
        <f t="shared" si="4"/>
        <v>0</v>
      </c>
      <c r="P51" s="40">
        <f>[1]Wisconsin!K51+[1]Illinois!B51+[1]IND!B51+[1]Ohio!K51+[1]Buffalo!B51+[1]Missouri!B51+[1]Tennessee!K51+[1]Florida!H51+'[1]THE REST'!Q51</f>
        <v>0</v>
      </c>
      <c r="Q51" s="41">
        <f>[1]National!B51</f>
        <v>0</v>
      </c>
      <c r="R51" s="42">
        <f t="shared" si="12"/>
        <v>0</v>
      </c>
      <c r="S51" s="41"/>
    </row>
    <row r="52" spans="1:19" ht="12.95" customHeight="1" x14ac:dyDescent="0.25">
      <c r="A52" s="92" t="s">
        <v>63</v>
      </c>
      <c r="B52" s="35">
        <f>[1]Wisconsin!L52</f>
        <v>0</v>
      </c>
      <c r="C52" s="36">
        <f>[1]Illinois!E52</f>
        <v>0</v>
      </c>
      <c r="D52" s="36">
        <f>[1]Ohio!L52</f>
        <v>0</v>
      </c>
      <c r="E52" s="36">
        <f>[1]Buffalo!C52</f>
        <v>0</v>
      </c>
      <c r="F52" s="36">
        <f>[1]Tennessee!L52</f>
        <v>0</v>
      </c>
      <c r="G52" s="36">
        <f>[1]Florida!I52</f>
        <v>0</v>
      </c>
      <c r="H52" s="36">
        <f>[1]Missouri!C52</f>
        <v>0</v>
      </c>
      <c r="I52" s="36">
        <f>[1]IND!C52</f>
        <v>0</v>
      </c>
      <c r="J52" s="36">
        <f>'[1]THE REST'!R52</f>
        <v>0</v>
      </c>
      <c r="K52" s="37">
        <f t="shared" si="1"/>
        <v>0</v>
      </c>
      <c r="L52" s="36">
        <f t="shared" si="13"/>
        <v>0</v>
      </c>
      <c r="M52" s="38">
        <f>[1]National!C52</f>
        <v>0</v>
      </c>
      <c r="N52" s="29">
        <f t="shared" si="4"/>
        <v>0</v>
      </c>
      <c r="P52" s="40">
        <f>[1]Wisconsin!K52+[1]Illinois!B52+[1]IND!B52+[1]Ohio!K52+[1]Buffalo!B52+[1]Missouri!B52+[1]Tennessee!K52+[1]Florida!H52+'[1]THE REST'!Q52</f>
        <v>0</v>
      </c>
      <c r="Q52" s="41">
        <f>[1]National!B52</f>
        <v>0</v>
      </c>
      <c r="R52" s="42">
        <f t="shared" si="12"/>
        <v>0</v>
      </c>
      <c r="S52" s="41"/>
    </row>
    <row r="53" spans="1:19" ht="12.95" customHeight="1" x14ac:dyDescent="0.25">
      <c r="A53" s="92" t="s">
        <v>64</v>
      </c>
      <c r="B53" s="35">
        <f>[1]Wisconsin!L53</f>
        <v>0</v>
      </c>
      <c r="C53" s="36">
        <f>[1]Illinois!E53</f>
        <v>0</v>
      </c>
      <c r="D53" s="36">
        <f>[1]Ohio!L53</f>
        <v>0</v>
      </c>
      <c r="E53" s="36">
        <f>[1]Buffalo!C53</f>
        <v>0</v>
      </c>
      <c r="F53" s="36">
        <f>[1]Tennessee!L53</f>
        <v>0</v>
      </c>
      <c r="G53" s="36">
        <f>[1]Florida!I53</f>
        <v>0</v>
      </c>
      <c r="H53" s="36">
        <f>[1]Missouri!C53</f>
        <v>0</v>
      </c>
      <c r="I53" s="36">
        <f>[1]IND!C53</f>
        <v>0</v>
      </c>
      <c r="J53" s="36">
        <f>'[1]THE REST'!R53</f>
        <v>0</v>
      </c>
      <c r="K53" s="37">
        <f t="shared" si="1"/>
        <v>0</v>
      </c>
      <c r="L53" s="36">
        <f t="shared" si="13"/>
        <v>0</v>
      </c>
      <c r="M53" s="38">
        <f>[1]National!C53</f>
        <v>2500</v>
      </c>
      <c r="N53" s="29">
        <f t="shared" si="4"/>
        <v>2500</v>
      </c>
      <c r="P53" s="40">
        <f>[1]Wisconsin!K53+[1]Illinois!B53+[1]IND!B53+[1]Ohio!K53+[1]Buffalo!B53+[1]Missouri!B53+[1]Tennessee!K53+[1]Florida!H53+'[1]THE REST'!Q53</f>
        <v>102.62</v>
      </c>
      <c r="Q53" s="41">
        <f>[1]National!B53</f>
        <v>3045</v>
      </c>
      <c r="R53" s="42">
        <f t="shared" si="12"/>
        <v>3147.62</v>
      </c>
      <c r="S53" s="41"/>
    </row>
    <row r="54" spans="1:19" ht="12.95" customHeight="1" x14ac:dyDescent="0.25">
      <c r="A54" s="92" t="s">
        <v>65</v>
      </c>
      <c r="B54" s="35">
        <f>[1]Wisconsin!L54</f>
        <v>0</v>
      </c>
      <c r="C54" s="36">
        <f>[1]Illinois!E54</f>
        <v>0</v>
      </c>
      <c r="D54" s="36">
        <f>[1]Ohio!L54</f>
        <v>0</v>
      </c>
      <c r="E54" s="36">
        <f>[1]Buffalo!C54</f>
        <v>0</v>
      </c>
      <c r="F54" s="36">
        <f>[1]Tennessee!L54</f>
        <v>0</v>
      </c>
      <c r="G54" s="36">
        <f>[1]Florida!I54</f>
        <v>0</v>
      </c>
      <c r="H54" s="36">
        <f>[1]Missouri!C54</f>
        <v>0</v>
      </c>
      <c r="I54" s="36">
        <f>[1]IND!C54</f>
        <v>0</v>
      </c>
      <c r="J54" s="36">
        <f>'[1]THE REST'!R54</f>
        <v>0</v>
      </c>
      <c r="K54" s="37">
        <f t="shared" si="1"/>
        <v>0</v>
      </c>
      <c r="L54" s="36">
        <f t="shared" si="13"/>
        <v>0</v>
      </c>
      <c r="M54" s="38">
        <f>[1]National!C54</f>
        <v>12500</v>
      </c>
      <c r="N54" s="29">
        <f t="shared" si="4"/>
        <v>12500</v>
      </c>
      <c r="P54" s="40">
        <f>[1]Wisconsin!K54+[1]Illinois!B54+[1]IND!B54+[1]Ohio!K54+[1]Buffalo!B54+[1]Missouri!B54+[1]Tennessee!K54+[1]Florida!H54+'[1]THE REST'!Q54</f>
        <v>0</v>
      </c>
      <c r="Q54" s="41">
        <f>[1]National!B54</f>
        <v>11495</v>
      </c>
      <c r="R54" s="42">
        <f t="shared" si="12"/>
        <v>11495</v>
      </c>
      <c r="S54" s="41"/>
    </row>
    <row r="55" spans="1:19" ht="12.95" customHeight="1" x14ac:dyDescent="0.25">
      <c r="A55" s="92" t="s">
        <v>66</v>
      </c>
      <c r="B55" s="35">
        <f>[1]Wisconsin!L55</f>
        <v>0</v>
      </c>
      <c r="C55" s="36">
        <f>[1]Illinois!E55</f>
        <v>0</v>
      </c>
      <c r="D55" s="36">
        <f>[1]Ohio!L55</f>
        <v>0</v>
      </c>
      <c r="E55" s="36">
        <f>[1]Buffalo!C55</f>
        <v>0</v>
      </c>
      <c r="F55" s="36">
        <f>[1]Tennessee!L55</f>
        <v>0</v>
      </c>
      <c r="G55" s="36">
        <f>[1]Florida!I55</f>
        <v>0</v>
      </c>
      <c r="H55" s="36">
        <f>[1]Missouri!C55</f>
        <v>0</v>
      </c>
      <c r="I55" s="36">
        <f>[1]IND!C55</f>
        <v>0</v>
      </c>
      <c r="J55" s="36">
        <f>'[1]THE REST'!R55</f>
        <v>0</v>
      </c>
      <c r="K55" s="37">
        <f t="shared" si="1"/>
        <v>0</v>
      </c>
      <c r="L55" s="36">
        <f t="shared" si="13"/>
        <v>0</v>
      </c>
      <c r="M55" s="38">
        <f>[1]National!C55</f>
        <v>275</v>
      </c>
      <c r="N55" s="29">
        <f t="shared" si="4"/>
        <v>275</v>
      </c>
      <c r="P55" s="40">
        <f>[1]Wisconsin!K55+[1]Illinois!B55+[1]IND!B55+[1]Ohio!K55+[1]Buffalo!B55+[1]Missouri!B55+[1]Tennessee!K55+[1]Florida!H55+'[1]THE REST'!Q55</f>
        <v>0</v>
      </c>
      <c r="Q55" s="41">
        <f>[1]National!B55</f>
        <v>275</v>
      </c>
      <c r="R55" s="42">
        <f t="shared" si="12"/>
        <v>275</v>
      </c>
      <c r="S55" s="41"/>
    </row>
    <row r="56" spans="1:19" ht="12.95" customHeight="1" x14ac:dyDescent="0.25">
      <c r="A56" s="92" t="s">
        <v>67</v>
      </c>
      <c r="B56" s="35">
        <f>[1]Wisconsin!L56</f>
        <v>60000</v>
      </c>
      <c r="C56" s="36">
        <f>[1]Illinois!E56</f>
        <v>20900</v>
      </c>
      <c r="D56" s="36">
        <f>[1]Ohio!L56</f>
        <v>0</v>
      </c>
      <c r="E56" s="36">
        <f>[1]Buffalo!C56</f>
        <v>24000</v>
      </c>
      <c r="F56" s="36">
        <f>[1]Tennessee!L56</f>
        <v>10000</v>
      </c>
      <c r="G56" s="36">
        <f>[1]Florida!I56</f>
        <v>0</v>
      </c>
      <c r="H56" s="36">
        <f>[1]Missouri!C56</f>
        <v>0</v>
      </c>
      <c r="I56" s="36">
        <f>[1]IND!C56</f>
        <v>16000</v>
      </c>
      <c r="J56" s="36">
        <f>'[1]THE REST'!R56</f>
        <v>0</v>
      </c>
      <c r="K56" s="37">
        <f t="shared" si="1"/>
        <v>130900</v>
      </c>
      <c r="L56" s="36">
        <f t="shared" si="13"/>
        <v>130900</v>
      </c>
      <c r="M56" s="38">
        <f>[1]National!C56</f>
        <v>5400</v>
      </c>
      <c r="N56" s="29">
        <f t="shared" si="4"/>
        <v>136300</v>
      </c>
      <c r="P56" s="40">
        <f>[1]Wisconsin!K56+[1]Illinois!B56+[1]IND!B56+[1]Ohio!K56+[1]Buffalo!B56+[1]Missouri!B56+[1]Tennessee!K56+[1]Florida!H56+'[1]THE REST'!Q56</f>
        <v>10800</v>
      </c>
      <c r="Q56" s="41">
        <f>[1]National!B56</f>
        <v>30400</v>
      </c>
      <c r="R56" s="42">
        <f t="shared" si="12"/>
        <v>41200</v>
      </c>
      <c r="S56" s="41"/>
    </row>
    <row r="57" spans="1:19" ht="12.95" customHeight="1" x14ac:dyDescent="0.25">
      <c r="A57" s="92" t="s">
        <v>68</v>
      </c>
      <c r="B57" s="35">
        <f>[1]Wisconsin!L57</f>
        <v>5925</v>
      </c>
      <c r="C57" s="36">
        <f>[1]Illinois!E57</f>
        <v>10554</v>
      </c>
      <c r="D57" s="36">
        <f>[1]Ohio!L57</f>
        <v>0</v>
      </c>
      <c r="E57" s="36">
        <f>[1]Buffalo!C57</f>
        <v>0</v>
      </c>
      <c r="F57" s="36">
        <f>[1]Tennessee!L57</f>
        <v>0</v>
      </c>
      <c r="G57" s="36">
        <f>[1]Florida!I57</f>
        <v>0</v>
      </c>
      <c r="H57" s="36">
        <f>[1]Missouri!C57</f>
        <v>0</v>
      </c>
      <c r="I57" s="36">
        <f>[1]IND!C57</f>
        <v>0</v>
      </c>
      <c r="J57" s="36">
        <f>'[1]THE REST'!R57</f>
        <v>0</v>
      </c>
      <c r="K57" s="37">
        <f t="shared" si="1"/>
        <v>16479</v>
      </c>
      <c r="L57" s="36">
        <f t="shared" si="13"/>
        <v>16479</v>
      </c>
      <c r="M57" s="38">
        <f>[1]National!C57</f>
        <v>5825</v>
      </c>
      <c r="N57" s="29">
        <f t="shared" si="4"/>
        <v>22304</v>
      </c>
      <c r="P57" s="40">
        <f>[1]Wisconsin!K57+[1]Illinois!B57+[1]IND!B57+[1]Ohio!K57+[1]Buffalo!B57+[1]Missouri!B57+[1]Tennessee!K57+[1]Florida!H57+'[1]THE REST'!Q57</f>
        <v>13271.86</v>
      </c>
      <c r="Q57" s="41">
        <f>[1]National!B57</f>
        <v>6646</v>
      </c>
      <c r="R57" s="42">
        <f t="shared" si="12"/>
        <v>19917.86</v>
      </c>
      <c r="S57" s="41"/>
    </row>
    <row r="58" spans="1:19" ht="12.95" customHeight="1" x14ac:dyDescent="0.25">
      <c r="A58" s="92" t="s">
        <v>69</v>
      </c>
      <c r="B58" s="35">
        <f>[1]Wisconsin!L58</f>
        <v>0</v>
      </c>
      <c r="C58" s="36">
        <f>[1]Illinois!E58</f>
        <v>0</v>
      </c>
      <c r="D58" s="36">
        <f>[1]Ohio!L58</f>
        <v>0</v>
      </c>
      <c r="E58" s="36">
        <f>[1]Buffalo!C58</f>
        <v>0</v>
      </c>
      <c r="F58" s="36">
        <f>[1]Tennessee!L58</f>
        <v>0</v>
      </c>
      <c r="G58" s="36">
        <f>[1]Florida!I58</f>
        <v>0</v>
      </c>
      <c r="H58" s="36">
        <f>[1]Missouri!C58</f>
        <v>0</v>
      </c>
      <c r="I58" s="36">
        <f>[1]IND!C58</f>
        <v>0</v>
      </c>
      <c r="J58" s="36">
        <f>'[1]THE REST'!R58</f>
        <v>0</v>
      </c>
      <c r="K58" s="37">
        <f t="shared" si="1"/>
        <v>0</v>
      </c>
      <c r="L58" s="36">
        <f t="shared" si="13"/>
        <v>0</v>
      </c>
      <c r="M58" s="38">
        <f>[1]National!C58</f>
        <v>1200</v>
      </c>
      <c r="N58" s="29">
        <f t="shared" si="4"/>
        <v>1200</v>
      </c>
      <c r="P58" s="40">
        <f>[1]Wisconsin!K58+[1]Illinois!B58+[1]IND!B58+[1]Ohio!K58+[1]Buffalo!B58+[1]Missouri!B58+[1]Tennessee!K58+[1]Florida!H58+'[1]THE REST'!Q58</f>
        <v>0</v>
      </c>
      <c r="Q58" s="41">
        <f>[1]National!B58</f>
        <v>2141</v>
      </c>
      <c r="R58" s="42">
        <f t="shared" si="12"/>
        <v>2141</v>
      </c>
      <c r="S58" s="41"/>
    </row>
    <row r="59" spans="1:19" ht="12.95" customHeight="1" x14ac:dyDescent="0.25">
      <c r="A59" s="92" t="s">
        <v>70</v>
      </c>
      <c r="B59" s="35">
        <f>[1]Wisconsin!L59</f>
        <v>5891</v>
      </c>
      <c r="C59" s="36">
        <f>[1]Illinois!E59</f>
        <v>7300</v>
      </c>
      <c r="D59" s="36">
        <f>[1]Ohio!L59</f>
        <v>0</v>
      </c>
      <c r="E59" s="36">
        <f>[1]Buffalo!C59</f>
        <v>0</v>
      </c>
      <c r="F59" s="36">
        <f>[1]Tennessee!L59</f>
        <v>0</v>
      </c>
      <c r="G59" s="36">
        <f>[1]Florida!I59</f>
        <v>0</v>
      </c>
      <c r="H59" s="36">
        <f>[1]Missouri!C59</f>
        <v>0</v>
      </c>
      <c r="I59" s="36">
        <f>[1]IND!C59</f>
        <v>0</v>
      </c>
      <c r="J59" s="36">
        <f>'[1]THE REST'!R59</f>
        <v>0</v>
      </c>
      <c r="K59" s="37">
        <f t="shared" si="1"/>
        <v>13191</v>
      </c>
      <c r="L59" s="36">
        <f t="shared" si="13"/>
        <v>13191</v>
      </c>
      <c r="M59" s="38">
        <f>[1]National!C59</f>
        <v>5814</v>
      </c>
      <c r="N59" s="29">
        <f t="shared" si="4"/>
        <v>19005</v>
      </c>
      <c r="P59" s="40">
        <f>[1]Wisconsin!K59+[1]Illinois!B59+[1]IND!B59+[1]Ohio!K59+[1]Buffalo!B59+[1]Missouri!B59+[1]Tennessee!K59+[1]Florida!H59+'[1]THE REST'!Q59</f>
        <v>11079.28</v>
      </c>
      <c r="Q59" s="41">
        <f>[1]National!B59</f>
        <v>8229</v>
      </c>
      <c r="R59" s="42">
        <f t="shared" si="12"/>
        <v>19308.28</v>
      </c>
      <c r="S59" s="41"/>
    </row>
    <row r="60" spans="1:19" ht="12.95" customHeight="1" x14ac:dyDescent="0.25">
      <c r="A60" s="92" t="s">
        <v>71</v>
      </c>
      <c r="B60" s="35">
        <f>[1]Wisconsin!L60</f>
        <v>77000</v>
      </c>
      <c r="C60" s="36">
        <f>[1]Illinois!E60</f>
        <v>95000</v>
      </c>
      <c r="D60" s="36">
        <f>[1]Ohio!L60</f>
        <v>0</v>
      </c>
      <c r="E60" s="36">
        <f>[1]Buffalo!C60</f>
        <v>0</v>
      </c>
      <c r="F60" s="36">
        <f>[1]Tennessee!L60</f>
        <v>0</v>
      </c>
      <c r="G60" s="36">
        <f>[1]Florida!I60</f>
        <v>0</v>
      </c>
      <c r="H60" s="36">
        <f>[1]Missouri!C60</f>
        <v>0</v>
      </c>
      <c r="I60" s="36">
        <f>[1]IND!C60</f>
        <v>0</v>
      </c>
      <c r="J60" s="36">
        <f>'[1]THE REST'!R60</f>
        <v>0</v>
      </c>
      <c r="K60" s="37">
        <f t="shared" si="1"/>
        <v>172000</v>
      </c>
      <c r="L60" s="36">
        <f t="shared" si="13"/>
        <v>172000</v>
      </c>
      <c r="M60" s="38">
        <f>[1]National!C60</f>
        <v>76000</v>
      </c>
      <c r="N60" s="29">
        <f t="shared" si="4"/>
        <v>248000</v>
      </c>
      <c r="P60" s="40">
        <f>[1]Wisconsin!L60+[1]Illinois!E60+[1]IND!C60+[1]Ohio!L60+[1]Buffalo!C60+[1]Missouri!C60+[1]Tennessee!L60+[1]Florida!I60+'[1]THE REST'!R60</f>
        <v>172000</v>
      </c>
      <c r="Q60" s="41">
        <f>[1]National!B60</f>
        <v>109406</v>
      </c>
      <c r="R60" s="42">
        <f t="shared" si="12"/>
        <v>281406</v>
      </c>
      <c r="S60" s="41"/>
    </row>
    <row r="61" spans="1:19" ht="12.95" customHeight="1" thickBot="1" x14ac:dyDescent="0.3">
      <c r="A61" s="95" t="s">
        <v>72</v>
      </c>
      <c r="B61" s="96">
        <f>[1]Wisconsin!L61</f>
        <v>0</v>
      </c>
      <c r="C61" s="97">
        <f>[1]Illinois!E61</f>
        <v>0</v>
      </c>
      <c r="D61" s="97">
        <f>[1]Ohio!L61</f>
        <v>0</v>
      </c>
      <c r="E61" s="97">
        <f>[1]Buffalo!C61</f>
        <v>0</v>
      </c>
      <c r="F61" s="97">
        <f>[1]Tennessee!L61</f>
        <v>0</v>
      </c>
      <c r="G61" s="97">
        <f>[1]Florida!I61</f>
        <v>0</v>
      </c>
      <c r="H61" s="97">
        <f>[1]Missouri!C61</f>
        <v>0</v>
      </c>
      <c r="I61" s="97">
        <f>[1]IND!C61</f>
        <v>0</v>
      </c>
      <c r="J61" s="97">
        <f>'[1]THE REST'!R61</f>
        <v>0</v>
      </c>
      <c r="K61" s="98">
        <f t="shared" si="1"/>
        <v>0</v>
      </c>
      <c r="L61" s="97">
        <f t="shared" si="13"/>
        <v>0</v>
      </c>
      <c r="M61" s="97">
        <f>[1]National!C61</f>
        <v>0</v>
      </c>
      <c r="N61" s="99">
        <f t="shared" si="4"/>
        <v>0</v>
      </c>
      <c r="P61" s="100">
        <f>[1]Wisconsin!K61+[1]Illinois!B61+[1]IND!B61+[1]Ohio!K61+[1]Buffalo!B61+[1]Missouri!B61+[1]Tennessee!K61+[1]Florida!H61+'[1]THE REST'!Q61</f>
        <v>0</v>
      </c>
      <c r="Q61" s="101">
        <f>[1]National!B61</f>
        <v>0</v>
      </c>
      <c r="R61" s="102">
        <f t="shared" si="12"/>
        <v>0</v>
      </c>
      <c r="S61" s="41"/>
    </row>
    <row r="62" spans="1:19" s="112" customFormat="1" ht="12.95" customHeight="1" x14ac:dyDescent="0.2">
      <c r="A62" s="103" t="s">
        <v>73</v>
      </c>
      <c r="B62" s="104">
        <f t="shared" ref="B62:J62" si="14">SUM(B23:B61)</f>
        <v>531116</v>
      </c>
      <c r="C62" s="105">
        <f t="shared" si="14"/>
        <v>498910</v>
      </c>
      <c r="D62" s="105">
        <f t="shared" si="14"/>
        <v>94101</v>
      </c>
      <c r="E62" s="105">
        <f t="shared" si="14"/>
        <v>86568</v>
      </c>
      <c r="F62" s="105">
        <f t="shared" si="14"/>
        <v>96578</v>
      </c>
      <c r="G62" s="105">
        <f t="shared" si="14"/>
        <v>73207</v>
      </c>
      <c r="H62" s="105">
        <f t="shared" si="14"/>
        <v>33076</v>
      </c>
      <c r="I62" s="105">
        <f t="shared" si="14"/>
        <v>60042</v>
      </c>
      <c r="J62" s="105">
        <f t="shared" si="14"/>
        <v>9340</v>
      </c>
      <c r="K62" s="106">
        <f t="shared" ref="K62:K63" si="15">SUM(B62:J62)</f>
        <v>1482938</v>
      </c>
      <c r="L62" s="107">
        <f t="shared" si="13"/>
        <v>1482938</v>
      </c>
      <c r="M62" s="108">
        <f>SUM(M23:M61)</f>
        <v>275842</v>
      </c>
      <c r="N62" s="109">
        <f t="shared" si="4"/>
        <v>1758780</v>
      </c>
      <c r="O62" s="19"/>
      <c r="P62" s="110">
        <f t="shared" ref="P62:R62" si="16">SUM(P23:P61)</f>
        <v>1087713.3499999999</v>
      </c>
      <c r="Q62" s="110">
        <f t="shared" si="16"/>
        <v>271295</v>
      </c>
      <c r="R62" s="110">
        <f t="shared" si="16"/>
        <v>1342191.14</v>
      </c>
      <c r="S62" s="111"/>
    </row>
    <row r="63" spans="1:19" s="112" customFormat="1" ht="15.6" customHeight="1" thickBot="1" x14ac:dyDescent="0.25">
      <c r="A63" s="103" t="s">
        <v>74</v>
      </c>
      <c r="B63" s="113">
        <f t="shared" ref="B63:J63" si="17">B21-B62</f>
        <v>-49616</v>
      </c>
      <c r="C63" s="113">
        <f t="shared" si="17"/>
        <v>39946.599999999977</v>
      </c>
      <c r="D63" s="114">
        <f t="shared" si="17"/>
        <v>-3776</v>
      </c>
      <c r="E63" s="114">
        <f t="shared" si="17"/>
        <v>-7320</v>
      </c>
      <c r="F63" s="114">
        <f t="shared" si="17"/>
        <v>-5378</v>
      </c>
      <c r="G63" s="113">
        <f t="shared" si="17"/>
        <v>1743</v>
      </c>
      <c r="H63" s="113">
        <f t="shared" si="17"/>
        <v>7374</v>
      </c>
      <c r="I63" s="114">
        <f t="shared" si="17"/>
        <v>-12042</v>
      </c>
      <c r="J63" s="113">
        <f t="shared" si="17"/>
        <v>1910</v>
      </c>
      <c r="K63" s="106">
        <f t="shared" si="15"/>
        <v>-27158.400000000023</v>
      </c>
      <c r="L63" s="107">
        <f t="shared" si="13"/>
        <v>-27158.400000000023</v>
      </c>
      <c r="M63" s="108">
        <f>+M21-M62</f>
        <v>39242.400000000023</v>
      </c>
      <c r="N63" s="109">
        <f t="shared" si="4"/>
        <v>12084</v>
      </c>
      <c r="O63" s="19"/>
      <c r="P63" s="115">
        <f t="shared" ref="P63:R63" si="18">P21-P62</f>
        <v>206559.02000000025</v>
      </c>
      <c r="Q63" s="116">
        <f t="shared" si="18"/>
        <v>-40011</v>
      </c>
      <c r="R63" s="117">
        <f t="shared" si="18"/>
        <v>183365.23000000021</v>
      </c>
      <c r="S63" s="111"/>
    </row>
    <row r="64" spans="1:19" ht="12.95" customHeight="1" thickBot="1" x14ac:dyDescent="0.25">
      <c r="A64" s="118"/>
      <c r="B64" s="119"/>
      <c r="C64" s="120"/>
      <c r="D64" s="120"/>
      <c r="E64" s="120"/>
      <c r="F64" s="120"/>
      <c r="G64" s="120"/>
      <c r="H64" s="120"/>
      <c r="I64" s="120"/>
      <c r="J64" s="120"/>
      <c r="K64" s="121"/>
      <c r="L64" s="122"/>
      <c r="M64" s="123"/>
      <c r="N64" s="124"/>
      <c r="P64" s="101"/>
      <c r="Q64" s="101"/>
      <c r="R64" s="101"/>
      <c r="S64" s="41"/>
    </row>
    <row r="65" spans="1:19" s="132" customFormat="1" ht="12.95" customHeight="1" thickBot="1" x14ac:dyDescent="0.3">
      <c r="A65" s="125" t="s">
        <v>75</v>
      </c>
      <c r="B65" s="126">
        <f>[1]Wisconsin!L65</f>
        <v>35</v>
      </c>
      <c r="C65" s="127">
        <f>[1]Illinois!C65</f>
        <v>50</v>
      </c>
      <c r="D65" s="127">
        <f>[1]Ohio!L65</f>
        <v>13</v>
      </c>
      <c r="E65" s="127">
        <f>[1]Buffalo!C65</f>
        <v>12</v>
      </c>
      <c r="F65" s="127">
        <f>[1]Tennessee!L65</f>
        <v>14</v>
      </c>
      <c r="G65" s="127">
        <f>[1]Florida!I65</f>
        <v>10</v>
      </c>
      <c r="H65" s="127">
        <f>[1]Missouri!C65</f>
        <v>5</v>
      </c>
      <c r="I65" s="128">
        <f>[1]IND!C65</f>
        <v>5</v>
      </c>
      <c r="J65" s="127">
        <f>'[1]THE REST'!R65</f>
        <v>3</v>
      </c>
      <c r="K65" s="127">
        <f>SUM(B65:J65)</f>
        <v>147</v>
      </c>
      <c r="L65" s="129">
        <f>K65</f>
        <v>147</v>
      </c>
      <c r="M65" s="130">
        <v>0</v>
      </c>
      <c r="N65" s="131">
        <f>L65+M65</f>
        <v>147</v>
      </c>
      <c r="P65" s="133">
        <f>[1]Wisconsin!K65+[1]Illinois!B65+[1]IND!B65+[1]Ohio!K65+[1]Buffalo!B65+[1]Missouri!B65+[1]Tennessee!K65+[1]Florida!H65+'[1]THE REST'!Q65</f>
        <v>122</v>
      </c>
      <c r="Q65" s="134">
        <v>0</v>
      </c>
      <c r="R65" s="135">
        <f t="shared" ref="R65" si="19">P65+Q65</f>
        <v>122</v>
      </c>
      <c r="S65" s="136"/>
    </row>
    <row r="66" spans="1:19" s="140" customFormat="1" ht="12.95" customHeight="1" x14ac:dyDescent="0.2">
      <c r="A66" s="137"/>
      <c r="B66" s="138">
        <f>B65/$N$65</f>
        <v>0.23809523809523808</v>
      </c>
      <c r="C66" s="138">
        <f>C65/$N$65</f>
        <v>0.3401360544217687</v>
      </c>
      <c r="D66" s="138">
        <f>D65/$N$65</f>
        <v>8.8435374149659865E-2</v>
      </c>
      <c r="E66" s="138">
        <f t="shared" ref="E66:J66" si="20">E65/$N$65</f>
        <v>8.1632653061224483E-2</v>
      </c>
      <c r="F66" s="138">
        <f t="shared" si="20"/>
        <v>9.5238095238095233E-2</v>
      </c>
      <c r="G66" s="138">
        <f t="shared" si="20"/>
        <v>6.8027210884353748E-2</v>
      </c>
      <c r="H66" s="138">
        <f t="shared" si="20"/>
        <v>3.4013605442176874E-2</v>
      </c>
      <c r="I66" s="138">
        <f t="shared" si="20"/>
        <v>3.4013605442176874E-2</v>
      </c>
      <c r="J66" s="138">
        <f t="shared" si="20"/>
        <v>2.0408163265306121E-2</v>
      </c>
      <c r="K66" s="138">
        <f>K65/$N$65</f>
        <v>1</v>
      </c>
      <c r="L66" s="139"/>
      <c r="M66" s="138"/>
      <c r="P66" s="141"/>
      <c r="Q66" s="141" t="s">
        <v>76</v>
      </c>
      <c r="R66" s="141"/>
      <c r="S66" s="141"/>
    </row>
    <row r="67" spans="1:19" ht="12.95" customHeight="1" x14ac:dyDescent="0.25">
      <c r="A67" s="92"/>
      <c r="L67" s="36"/>
      <c r="P67" s="41"/>
      <c r="Q67" s="41"/>
      <c r="R67" s="41"/>
      <c r="S67" s="41"/>
    </row>
    <row r="68" spans="1:19" s="19" customFormat="1" ht="12.95" customHeight="1" thickBot="1" x14ac:dyDescent="0.25">
      <c r="A68" s="143" t="s">
        <v>77</v>
      </c>
      <c r="B68" s="144">
        <v>2022</v>
      </c>
      <c r="C68" s="144">
        <v>2022</v>
      </c>
      <c r="D68" s="144">
        <v>2022</v>
      </c>
      <c r="E68" s="144">
        <v>2022</v>
      </c>
      <c r="F68" s="144">
        <v>2022</v>
      </c>
      <c r="G68" s="144">
        <v>2022</v>
      </c>
      <c r="H68" s="144">
        <v>2022</v>
      </c>
      <c r="I68" s="144">
        <v>2022</v>
      </c>
      <c r="J68" s="144">
        <v>2022</v>
      </c>
      <c r="K68" s="144">
        <v>2022</v>
      </c>
      <c r="L68" s="145"/>
      <c r="M68" s="145"/>
      <c r="N68" s="145"/>
      <c r="P68" s="33"/>
      <c r="Q68" s="33"/>
      <c r="R68" s="33"/>
      <c r="S68" s="33"/>
    </row>
    <row r="69" spans="1:19" ht="12.95" customHeight="1" x14ac:dyDescent="0.25">
      <c r="A69" s="146" t="s">
        <v>78</v>
      </c>
      <c r="B69" s="147">
        <f>[1]Wisconsin!L69</f>
        <v>6000</v>
      </c>
      <c r="C69" s="147">
        <f>[1]Illinois!C69</f>
        <v>5000</v>
      </c>
      <c r="D69" s="147">
        <f>[1]Ohio!L69</f>
        <v>4460.4615384615381</v>
      </c>
      <c r="E69" s="147">
        <f>[1]Buffalo!C69</f>
        <v>2833.3333333333335</v>
      </c>
      <c r="F69" s="147">
        <f>[1]Tennessee!L69</f>
        <v>6733.3333333333339</v>
      </c>
      <c r="G69" s="147">
        <f>[1]Florida!I69</f>
        <v>3613.3</v>
      </c>
      <c r="H69" s="147">
        <f>[1]Missouri!C69</f>
        <v>3125.2</v>
      </c>
      <c r="I69" s="147">
        <f>[1]IND!C69</f>
        <v>8048.4</v>
      </c>
      <c r="J69" s="147">
        <f>'[1]THE REST'!R69</f>
        <v>2266.6666666666665</v>
      </c>
      <c r="K69" s="148">
        <f t="shared" ref="K69:K71" si="21">SUM(B69:J69)</f>
        <v>42080.694871794869</v>
      </c>
      <c r="L69" s="149"/>
      <c r="P69" s="41"/>
      <c r="Q69" s="41"/>
      <c r="R69" s="41"/>
      <c r="S69" s="41"/>
    </row>
    <row r="70" spans="1:19" ht="12.95" customHeight="1" x14ac:dyDescent="0.25">
      <c r="A70" s="150" t="s">
        <v>79</v>
      </c>
      <c r="B70" s="151">
        <f>[1]Wisconsin!L70</f>
        <v>1142.8571428571429</v>
      </c>
      <c r="C70" s="151">
        <f>[1]Illinois!C70</f>
        <v>372</v>
      </c>
      <c r="D70" s="151">
        <f>[1]Ohio!L70</f>
        <v>1370.7692307692307</v>
      </c>
      <c r="E70" s="151">
        <f>[1]Buffalo!C70</f>
        <v>1125</v>
      </c>
      <c r="F70" s="151">
        <f>[1]Tennessee!L70</f>
        <v>1837.5</v>
      </c>
      <c r="G70" s="151">
        <f>[1]Florida!I70</f>
        <v>2450</v>
      </c>
      <c r="H70" s="151">
        <f>[1]Missouri!C70</f>
        <v>1030</v>
      </c>
      <c r="I70" s="151">
        <f>[1]IND!C70</f>
        <v>320</v>
      </c>
      <c r="J70" s="151">
        <f>'[1]THE REST'!R70</f>
        <v>233.33333333333334</v>
      </c>
      <c r="K70" s="152">
        <f t="shared" si="21"/>
        <v>9881.4597069597075</v>
      </c>
      <c r="L70" s="149"/>
      <c r="P70" s="41"/>
      <c r="Q70" s="41"/>
      <c r="R70" s="41"/>
      <c r="S70" s="41"/>
    </row>
    <row r="71" spans="1:19" ht="12.95" customHeight="1" x14ac:dyDescent="0.25">
      <c r="A71" s="150" t="s">
        <v>80</v>
      </c>
      <c r="B71" s="151">
        <f>[1]Wisconsin!L71</f>
        <v>285.71428571428572</v>
      </c>
      <c r="C71" s="151">
        <f>[1]Illinois!C71</f>
        <v>164.4</v>
      </c>
      <c r="D71" s="151">
        <f>[1]Ohio!L71</f>
        <v>967.69230769230774</v>
      </c>
      <c r="E71" s="151">
        <f>[1]Buffalo!C71</f>
        <v>650</v>
      </c>
      <c r="F71" s="151">
        <f>[1]Tennessee!L71</f>
        <v>2608.3333333333335</v>
      </c>
      <c r="G71" s="151">
        <f>[1]Florida!I71</f>
        <v>625</v>
      </c>
      <c r="H71" s="151" t="e">
        <f>[1]Missouri!C71</f>
        <v>#DIV/0!</v>
      </c>
      <c r="I71" s="151">
        <f>[1]IND!C71</f>
        <v>440</v>
      </c>
      <c r="J71" s="151">
        <f>'[1]THE REST'!R71</f>
        <v>400</v>
      </c>
      <c r="K71" s="152" t="e">
        <f t="shared" si="21"/>
        <v>#DIV/0!</v>
      </c>
      <c r="L71" s="149"/>
      <c r="P71" s="41"/>
      <c r="Q71" s="41"/>
      <c r="R71" s="41"/>
      <c r="S71" s="41"/>
    </row>
    <row r="72" spans="1:19" s="19" customFormat="1" ht="12.95" customHeight="1" x14ac:dyDescent="0.2">
      <c r="A72" s="153" t="s">
        <v>81</v>
      </c>
      <c r="B72" s="154">
        <f>SUM(B69:B71)</f>
        <v>7428.5714285714284</v>
      </c>
      <c r="C72" s="154">
        <f t="shared" ref="C72:K72" si="22">SUM(C69:C71)</f>
        <v>5536.4</v>
      </c>
      <c r="D72" s="154">
        <f t="shared" si="22"/>
        <v>6798.9230769230762</v>
      </c>
      <c r="E72" s="154">
        <f t="shared" si="22"/>
        <v>4608.3333333333339</v>
      </c>
      <c r="F72" s="154">
        <f t="shared" si="22"/>
        <v>11179.166666666668</v>
      </c>
      <c r="G72" s="154">
        <f t="shared" si="22"/>
        <v>6688.3</v>
      </c>
      <c r="H72" s="154" t="e">
        <f t="shared" si="22"/>
        <v>#DIV/0!</v>
      </c>
      <c r="I72" s="154">
        <f t="shared" si="22"/>
        <v>8808.4</v>
      </c>
      <c r="J72" s="154">
        <f t="shared" si="22"/>
        <v>2900</v>
      </c>
      <c r="K72" s="155" t="e">
        <f t="shared" si="22"/>
        <v>#DIV/0!</v>
      </c>
      <c r="L72" s="145"/>
      <c r="M72" s="145"/>
      <c r="N72" s="145"/>
      <c r="P72" s="33"/>
      <c r="Q72" s="33"/>
      <c r="R72" s="33"/>
      <c r="S72" s="33"/>
    </row>
    <row r="73" spans="1:19" ht="12.95" customHeight="1" x14ac:dyDescent="0.25">
      <c r="A73" s="150" t="s">
        <v>82</v>
      </c>
      <c r="B73" s="151">
        <f>[1]Wisconsin!F73</f>
        <v>158.57142857142858</v>
      </c>
      <c r="C73" s="151">
        <f>[1]Illinois!C73</f>
        <v>748.053</v>
      </c>
      <c r="D73" s="151">
        <f>[1]Ohio!L73</f>
        <v>813.46153846153845</v>
      </c>
      <c r="E73" s="151">
        <f>[1]Buffalo!C73</f>
        <v>825</v>
      </c>
      <c r="F73" s="151">
        <f>[1]Tennessee!L73</f>
        <v>771.42857142857144</v>
      </c>
      <c r="G73" s="151">
        <f>[1]Wisconsin!K73</f>
        <v>221.2253125</v>
      </c>
      <c r="H73" s="151">
        <f>[1]Missouri!C73</f>
        <v>840</v>
      </c>
      <c r="I73" s="151">
        <f>[1]IND!C73</f>
        <v>1560</v>
      </c>
      <c r="J73" s="151">
        <f>'[1]THE REST'!R73</f>
        <v>550</v>
      </c>
      <c r="K73" s="152">
        <f t="shared" ref="K73:K75" si="23">SUM(B73:J73)</f>
        <v>6487.7398509615387</v>
      </c>
      <c r="L73" s="36"/>
      <c r="P73" s="41"/>
      <c r="Q73" s="41"/>
      <c r="R73" s="41"/>
      <c r="S73" s="41"/>
    </row>
    <row r="74" spans="1:19" ht="12.95" customHeight="1" x14ac:dyDescent="0.25">
      <c r="A74" s="156"/>
      <c r="B74" s="151"/>
      <c r="C74" s="151"/>
      <c r="D74" s="151"/>
      <c r="E74" s="151"/>
      <c r="F74" s="151"/>
      <c r="G74" s="151"/>
      <c r="H74" s="151"/>
      <c r="I74" s="151"/>
      <c r="J74" s="151"/>
      <c r="K74" s="152"/>
      <c r="L74" s="36"/>
      <c r="P74" s="41"/>
      <c r="Q74" s="41"/>
      <c r="R74" s="41"/>
      <c r="S74" s="41"/>
    </row>
    <row r="75" spans="1:19" s="19" customFormat="1" ht="12.95" customHeight="1" thickBot="1" x14ac:dyDescent="0.25">
      <c r="A75" s="157" t="s">
        <v>83</v>
      </c>
      <c r="B75" s="158">
        <f>[1]Wisconsin!F75</f>
        <v>15174.742857142857</v>
      </c>
      <c r="C75" s="158">
        <f>[1]Illinois!C75</f>
        <v>9978.2000000000007</v>
      </c>
      <c r="D75" s="158">
        <f>[1]Ohio!L75</f>
        <v>7238.5384615384619</v>
      </c>
      <c r="E75" s="158">
        <f>[1]Buffalo!C75</f>
        <v>7214</v>
      </c>
      <c r="F75" s="158">
        <f>[1]Tennessee!L75</f>
        <v>6898.4285714285716</v>
      </c>
      <c r="G75" s="158">
        <f>[1]Florida!I75</f>
        <v>7320.7</v>
      </c>
      <c r="H75" s="158">
        <f>[1]Missouri!C75</f>
        <v>6615.2</v>
      </c>
      <c r="I75" s="158">
        <f>[1]IND!C75</f>
        <v>12008.4</v>
      </c>
      <c r="J75" s="158">
        <f>'[1]THE REST'!R75</f>
        <v>3113.3333333333335</v>
      </c>
      <c r="K75" s="159">
        <f t="shared" si="23"/>
        <v>75561.543223443208</v>
      </c>
      <c r="L75" s="27"/>
      <c r="N75" s="160"/>
      <c r="P75" s="33"/>
      <c r="Q75" s="33"/>
      <c r="R75" s="33"/>
      <c r="S75" s="33"/>
    </row>
    <row r="76" spans="1:19" ht="12.95" customHeight="1" x14ac:dyDescent="0.25">
      <c r="A76" s="92"/>
      <c r="B76" s="149"/>
      <c r="C76" s="149"/>
      <c r="D76" s="149"/>
      <c r="E76" s="149"/>
      <c r="F76" s="149"/>
      <c r="G76" s="149"/>
      <c r="H76" s="149"/>
      <c r="I76" s="149"/>
      <c r="J76" s="149"/>
      <c r="K76" s="145"/>
      <c r="L76" s="36"/>
      <c r="P76" s="41"/>
      <c r="Q76" s="41"/>
      <c r="R76" s="41"/>
      <c r="S76" s="41"/>
    </row>
    <row r="77" spans="1:19" ht="12.95" customHeight="1" x14ac:dyDescent="0.25">
      <c r="A77" s="92"/>
      <c r="B77" s="149"/>
      <c r="C77" s="149"/>
      <c r="D77" s="149"/>
      <c r="E77" s="149"/>
      <c r="F77" s="149"/>
      <c r="G77" s="149"/>
      <c r="H77" s="149"/>
      <c r="I77" s="149"/>
      <c r="J77" s="149"/>
      <c r="K77" s="145"/>
      <c r="L77" s="149"/>
      <c r="M77" s="149"/>
      <c r="N77" s="149"/>
      <c r="P77" s="41"/>
      <c r="Q77" s="41"/>
      <c r="R77" s="41"/>
      <c r="S77" s="41"/>
    </row>
    <row r="78" spans="1:19" ht="12.95" customHeight="1" x14ac:dyDescent="0.25">
      <c r="A78" s="92"/>
      <c r="B78" s="149"/>
      <c r="C78" s="149"/>
      <c r="D78" s="149"/>
      <c r="E78" s="149"/>
      <c r="F78" s="149"/>
      <c r="G78" s="149"/>
      <c r="H78" s="149"/>
      <c r="I78" s="149"/>
      <c r="J78" s="149"/>
      <c r="K78" s="145"/>
      <c r="L78" s="149"/>
      <c r="M78" s="149"/>
      <c r="N78" s="149"/>
      <c r="P78" s="41"/>
      <c r="Q78" s="41"/>
      <c r="R78" s="41"/>
      <c r="S78" s="41"/>
    </row>
    <row r="79" spans="1:19" ht="12.95" customHeight="1" x14ac:dyDescent="0.2">
      <c r="A79" s="92"/>
      <c r="B79" s="161"/>
      <c r="C79" s="161"/>
      <c r="D79" s="161"/>
      <c r="E79" s="161"/>
      <c r="F79" s="161"/>
      <c r="G79" s="161"/>
      <c r="H79" s="161"/>
      <c r="I79" s="161"/>
      <c r="J79" s="161"/>
      <c r="K79" s="162"/>
      <c r="L79" s="161"/>
      <c r="M79" s="161"/>
      <c r="N79" s="161"/>
      <c r="P79" s="41"/>
      <c r="Q79" s="41"/>
      <c r="R79" s="41"/>
      <c r="S79" s="41"/>
    </row>
    <row r="80" spans="1:19" ht="12.95" customHeight="1" x14ac:dyDescent="0.2">
      <c r="A80" s="92"/>
      <c r="L80" s="163"/>
      <c r="P80" s="41"/>
      <c r="Q80" s="41"/>
      <c r="R80" s="41"/>
      <c r="S80" s="41"/>
    </row>
    <row r="81" ht="12.95" customHeight="1" x14ac:dyDescent="0.2"/>
    <row r="82" ht="12.95" customHeight="1" x14ac:dyDescent="0.2"/>
  </sheetData>
  <mergeCells count="5">
    <mergeCell ref="A1:N1"/>
    <mergeCell ref="A2:N2"/>
    <mergeCell ref="C3:J3"/>
    <mergeCell ref="L3:N3"/>
    <mergeCell ref="P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Eimers</dc:creator>
  <cp:lastModifiedBy>Michelle Eimers</cp:lastModifiedBy>
  <dcterms:created xsi:type="dcterms:W3CDTF">2022-09-02T02:13:04Z</dcterms:created>
  <dcterms:modified xsi:type="dcterms:W3CDTF">2022-09-02T02:13:54Z</dcterms:modified>
</cp:coreProperties>
</file>