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Wayne Reed</author>
  </authors>
  <commentList>
    <comment ref="A4" authorId="0">
      <text>
        <r>
          <rPr>
            <b/>
            <sz val="8"/>
            <rFont val="Tahoma"/>
            <family val="0"/>
          </rPr>
          <t>Wayne Reed:</t>
        </r>
        <r>
          <rPr>
            <sz val="8"/>
            <rFont val="Tahoma"/>
            <family val="0"/>
          </rPr>
          <t xml:space="preserve">
Home Co
</t>
        </r>
      </text>
    </comment>
    <comment ref="A9" authorId="0">
      <text>
        <r>
          <rPr>
            <b/>
            <sz val="8"/>
            <rFont val="Tahoma"/>
            <family val="0"/>
          </rPr>
          <t>Wayne Reed:</t>
        </r>
        <r>
          <rPr>
            <sz val="8"/>
            <rFont val="Tahoma"/>
            <family val="0"/>
          </rPr>
          <t xml:space="preserve">
Home Co
</t>
        </r>
      </text>
    </comment>
    <comment ref="A11" authorId="0">
      <text>
        <r>
          <rPr>
            <b/>
            <sz val="8"/>
            <rFont val="Tahoma"/>
            <family val="0"/>
          </rPr>
          <t>Wayne Reed:</t>
        </r>
        <r>
          <rPr>
            <sz val="8"/>
            <rFont val="Tahoma"/>
            <family val="0"/>
          </rPr>
          <t xml:space="preserve">
Home Co
</t>
        </r>
      </text>
    </comment>
    <comment ref="A12" authorId="0">
      <text>
        <r>
          <rPr>
            <b/>
            <sz val="8"/>
            <rFont val="Tahoma"/>
            <family val="0"/>
          </rPr>
          <t>Wayne Reed:</t>
        </r>
        <r>
          <rPr>
            <sz val="8"/>
            <rFont val="Tahoma"/>
            <family val="0"/>
          </rPr>
          <t xml:space="preserve">
Home Co
</t>
        </r>
      </text>
    </comment>
  </commentList>
</comments>
</file>

<file path=xl/sharedStrings.xml><?xml version="1.0" encoding="utf-8"?>
<sst xmlns="http://schemas.openxmlformats.org/spreadsheetml/2006/main" count="58" uniqueCount="54">
  <si>
    <t xml:space="preserve">          AFFORDABLE HOUSING RESOURCES</t>
  </si>
  <si>
    <t xml:space="preserve">       2008 BUDGET</t>
  </si>
  <si>
    <t xml:space="preserve">             FINAL</t>
  </si>
  <si>
    <t>01/30/08</t>
  </si>
  <si>
    <t>2008</t>
  </si>
  <si>
    <t>Admin</t>
  </si>
  <si>
    <t>THC</t>
  </si>
  <si>
    <t>Lending</t>
  </si>
  <si>
    <t>Counseling</t>
  </si>
  <si>
    <t>Consol</t>
  </si>
  <si>
    <t>INCOME</t>
  </si>
  <si>
    <t>Contributions-Unrestricted</t>
  </si>
  <si>
    <t>Fund Raising Events</t>
  </si>
  <si>
    <t>Grants-Temporarily Restricted</t>
  </si>
  <si>
    <t>Grants-Permanently Restricted</t>
  </si>
  <si>
    <t xml:space="preserve">Single Family Development </t>
  </si>
  <si>
    <t>Rent Income</t>
  </si>
  <si>
    <t>Interest Income</t>
  </si>
  <si>
    <t>1st Mortgage Loan Fees</t>
  </si>
  <si>
    <t>2nd Mortgage Loan Fees</t>
  </si>
  <si>
    <t>Mortgage Servicing Fees</t>
  </si>
  <si>
    <t>Counseling Fees</t>
  </si>
  <si>
    <t>Total Income</t>
  </si>
  <si>
    <t>EXPENSES</t>
  </si>
  <si>
    <t>Advertising &amp; Promotion</t>
  </si>
  <si>
    <t>Auto/Truck</t>
  </si>
  <si>
    <t>Provision for Bad Debts</t>
  </si>
  <si>
    <t>Amortization of Soft 3rd Mortgage</t>
  </si>
  <si>
    <t>Communications</t>
  </si>
  <si>
    <t>Contract Labor</t>
  </si>
  <si>
    <t>Depreciation</t>
  </si>
  <si>
    <t>Dues &amp; Subscriptions</t>
  </si>
  <si>
    <t>Education &amp; Training</t>
  </si>
  <si>
    <t>Employee Benefits</t>
  </si>
  <si>
    <t>Equipment Rental</t>
  </si>
  <si>
    <t>Insurance-General</t>
  </si>
  <si>
    <t>Interest Expense-Lending</t>
  </si>
  <si>
    <t xml:space="preserve">Mortgage Interest </t>
  </si>
  <si>
    <t>Mortgage Banking Expense</t>
  </si>
  <si>
    <t>Office Expense</t>
  </si>
  <si>
    <t>Payroll Taxes</t>
  </si>
  <si>
    <t>Postage &amp; Delivery</t>
  </si>
  <si>
    <t>Professional Fees</t>
  </si>
  <si>
    <t>Repairs &amp; Mtnce-Equipment</t>
  </si>
  <si>
    <t>Repairs &amp; Mtnce-Building</t>
  </si>
  <si>
    <t>Retirement</t>
  </si>
  <si>
    <t>Salaries</t>
  </si>
  <si>
    <t>Taxes &amp; Licenses</t>
  </si>
  <si>
    <t>Travel &amp; Entertainment</t>
  </si>
  <si>
    <t>Utilities-Cherry Ave</t>
  </si>
  <si>
    <t>Grant Expense</t>
  </si>
  <si>
    <t>Rental Expenses</t>
  </si>
  <si>
    <t>Total Expenses</t>
  </si>
  <si>
    <t>Profit/Loss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</si>
</sst>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 quotePrefix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34">
      <selection activeCell="A1" sqref="A1:J54"/>
    </sheetView>
  </sheetViews>
  <sheetFormatPr defaultColWidth="9.140625" defaultRowHeight="12.75"/>
  <sheetData>
    <row r="1" spans="1:4" ht="12.75">
      <c r="A1" s="1"/>
      <c r="D1" s="1" t="s">
        <v>0</v>
      </c>
    </row>
    <row r="2" spans="1:8" ht="12.75">
      <c r="A2" s="2"/>
      <c r="B2" s="1"/>
      <c r="C2" s="2"/>
      <c r="D2" s="2"/>
      <c r="E2" s="1" t="s">
        <v>1</v>
      </c>
      <c r="F2" s="2"/>
      <c r="G2" s="2"/>
      <c r="H2" s="2"/>
    </row>
    <row r="3" spans="1:8" ht="12.75">
      <c r="A3" s="2"/>
      <c r="B3" s="1"/>
      <c r="C3" s="2"/>
      <c r="D3" s="2"/>
      <c r="E3" s="1" t="s">
        <v>2</v>
      </c>
      <c r="F3" s="2"/>
      <c r="G3" s="2"/>
      <c r="H3" s="3" t="s">
        <v>3</v>
      </c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4"/>
      <c r="C5" s="2"/>
      <c r="D5" s="2"/>
      <c r="E5" s="4"/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1:10" ht="12.75">
      <c r="A6" s="2"/>
      <c r="B6" s="2"/>
      <c r="C6" s="2"/>
      <c r="D6" s="6"/>
      <c r="E6" s="6"/>
      <c r="F6" s="6" t="s">
        <v>5</v>
      </c>
      <c r="G6" s="7" t="s">
        <v>6</v>
      </c>
      <c r="H6" s="7" t="s">
        <v>7</v>
      </c>
      <c r="I6" s="6" t="s">
        <v>8</v>
      </c>
      <c r="J6" s="6" t="s">
        <v>9</v>
      </c>
    </row>
    <row r="7" spans="1:6" ht="12.75">
      <c r="A7" s="8" t="s">
        <v>10</v>
      </c>
      <c r="B7" s="2"/>
      <c r="C7" s="2"/>
      <c r="D7" s="2"/>
      <c r="E7" s="2"/>
      <c r="F7" s="2"/>
    </row>
    <row r="8" spans="1:10" ht="12.75">
      <c r="A8" s="2" t="s">
        <v>11</v>
      </c>
      <c r="B8" s="2"/>
      <c r="C8" s="2"/>
      <c r="D8" s="2"/>
      <c r="E8" s="2"/>
      <c r="F8" s="2">
        <v>215000</v>
      </c>
      <c r="G8" s="2">
        <v>125000</v>
      </c>
      <c r="H8" s="2">
        <f>SUM(J8*0)</f>
        <v>0</v>
      </c>
      <c r="I8" s="2">
        <f>SUM(J8*0)</f>
        <v>0</v>
      </c>
      <c r="J8" s="2">
        <v>340000</v>
      </c>
    </row>
    <row r="9" spans="1:10" ht="12.75">
      <c r="A9" t="s">
        <v>12</v>
      </c>
      <c r="B9" s="2"/>
      <c r="C9" s="2"/>
      <c r="D9" s="2"/>
      <c r="E9" s="2"/>
      <c r="F9" s="2">
        <f>SUM(J9*1)</f>
        <v>50000</v>
      </c>
      <c r="G9" s="2">
        <f>SUM(J9*0)</f>
        <v>0</v>
      </c>
      <c r="H9" s="2">
        <f>SUM(J9*0)</f>
        <v>0</v>
      </c>
      <c r="I9" s="2">
        <f>SUM(J9*0)</f>
        <v>0</v>
      </c>
      <c r="J9" s="2">
        <v>50000</v>
      </c>
    </row>
    <row r="10" spans="1:10" ht="12.75">
      <c r="A10" s="2" t="s">
        <v>13</v>
      </c>
      <c r="B10" s="2"/>
      <c r="C10" s="2"/>
      <c r="D10" s="2"/>
      <c r="E10" s="2"/>
      <c r="F10" s="2">
        <f>SUM(J10*0)</f>
        <v>0</v>
      </c>
      <c r="G10" s="2">
        <f>SUM(J10*1)</f>
        <v>240000</v>
      </c>
      <c r="H10" s="2">
        <f>SUM(J10*0)</f>
        <v>0</v>
      </c>
      <c r="I10" s="2">
        <f aca="true" t="shared" si="0" ref="I10:I17">SUM(J10*0)</f>
        <v>0</v>
      </c>
      <c r="J10" s="2">
        <v>240000</v>
      </c>
    </row>
    <row r="11" spans="1:10" ht="12.75">
      <c r="A11" t="s">
        <v>14</v>
      </c>
      <c r="B11" s="2"/>
      <c r="C11" s="2"/>
      <c r="D11" s="2"/>
      <c r="E11" s="2"/>
      <c r="F11" s="2">
        <v>120000</v>
      </c>
      <c r="G11" s="2">
        <v>1125000</v>
      </c>
      <c r="H11" s="2">
        <f>SUM(J11*0)</f>
        <v>0</v>
      </c>
      <c r="I11" s="2">
        <f t="shared" si="0"/>
        <v>0</v>
      </c>
      <c r="J11" s="2">
        <v>1245000</v>
      </c>
    </row>
    <row r="12" spans="1:10" ht="12.75">
      <c r="A12" t="s">
        <v>15</v>
      </c>
      <c r="B12" s="2"/>
      <c r="C12" s="2"/>
      <c r="D12" s="2"/>
      <c r="E12" s="2"/>
      <c r="F12" s="2">
        <f aca="true" t="shared" si="1" ref="F12:F18">SUM(J12*0)</f>
        <v>0</v>
      </c>
      <c r="G12" s="2">
        <f>SUM(J12*1)</f>
        <v>393000</v>
      </c>
      <c r="H12" s="2">
        <f aca="true" t="shared" si="2" ref="H12:H18">SUM(J12*0)</f>
        <v>0</v>
      </c>
      <c r="I12" s="2">
        <f t="shared" si="0"/>
        <v>0</v>
      </c>
      <c r="J12" s="2">
        <v>393000</v>
      </c>
    </row>
    <row r="13" spans="1:10" ht="12.75">
      <c r="A13" t="s">
        <v>16</v>
      </c>
      <c r="B13" s="2"/>
      <c r="C13" s="2"/>
      <c r="D13" s="2"/>
      <c r="E13" s="2"/>
      <c r="F13" s="2">
        <f t="shared" si="1"/>
        <v>0</v>
      </c>
      <c r="G13" s="2">
        <f>SUM(J13*1)</f>
        <v>2000</v>
      </c>
      <c r="H13" s="2">
        <f t="shared" si="2"/>
        <v>0</v>
      </c>
      <c r="I13" s="2">
        <f t="shared" si="0"/>
        <v>0</v>
      </c>
      <c r="J13" s="2">
        <v>2000</v>
      </c>
    </row>
    <row r="14" spans="1:10" ht="12.75">
      <c r="A14" t="s">
        <v>17</v>
      </c>
      <c r="B14" s="2"/>
      <c r="C14" s="2"/>
      <c r="D14" s="2"/>
      <c r="E14" s="2"/>
      <c r="F14" s="2">
        <f t="shared" si="1"/>
        <v>0</v>
      </c>
      <c r="G14" s="2">
        <f>SUM(J14*0)</f>
        <v>0</v>
      </c>
      <c r="H14" s="2">
        <f>SUM(J14*1)</f>
        <v>240500</v>
      </c>
      <c r="I14" s="2">
        <f t="shared" si="0"/>
        <v>0</v>
      </c>
      <c r="J14" s="2">
        <v>240500</v>
      </c>
    </row>
    <row r="15" spans="1:10" ht="12.75">
      <c r="A15" t="s">
        <v>18</v>
      </c>
      <c r="B15" s="2"/>
      <c r="C15" s="2"/>
      <c r="D15" s="2"/>
      <c r="E15" s="2"/>
      <c r="F15" s="2">
        <f>SUM(J15*0)</f>
        <v>0</v>
      </c>
      <c r="G15" s="2">
        <f>SUM(J15*0)</f>
        <v>0</v>
      </c>
      <c r="H15" s="2">
        <f>SUM(J15*1)</f>
        <v>131500</v>
      </c>
      <c r="I15" s="2">
        <f t="shared" si="0"/>
        <v>0</v>
      </c>
      <c r="J15" s="2">
        <v>131500</v>
      </c>
    </row>
    <row r="16" spans="1:10" ht="12.75">
      <c r="A16" t="s">
        <v>19</v>
      </c>
      <c r="B16" s="2"/>
      <c r="C16" s="2"/>
      <c r="D16" s="2"/>
      <c r="E16" s="2"/>
      <c r="F16" s="2">
        <f>SUM(J16*0)</f>
        <v>0</v>
      </c>
      <c r="G16" s="2">
        <f>SUM(J16*0)</f>
        <v>0</v>
      </c>
      <c r="H16" s="2">
        <f>SUM(J16*1)</f>
        <v>23250</v>
      </c>
      <c r="I16" s="2">
        <f t="shared" si="0"/>
        <v>0</v>
      </c>
      <c r="J16" s="2">
        <v>23250</v>
      </c>
    </row>
    <row r="17" spans="1:10" ht="12.75">
      <c r="A17" t="s">
        <v>20</v>
      </c>
      <c r="B17" s="2"/>
      <c r="C17" s="2"/>
      <c r="D17" s="2"/>
      <c r="E17" s="2"/>
      <c r="F17" s="2">
        <f>SUM(J17*0)</f>
        <v>0</v>
      </c>
      <c r="G17" s="2">
        <f>SUM(J17*0)</f>
        <v>0</v>
      </c>
      <c r="H17" s="2">
        <f>SUM(J17*1)</f>
        <v>60125</v>
      </c>
      <c r="I17" s="2">
        <f t="shared" si="0"/>
        <v>0</v>
      </c>
      <c r="J17" s="2">
        <v>60125</v>
      </c>
    </row>
    <row r="18" spans="1:10" ht="12.75">
      <c r="A18" t="s">
        <v>21</v>
      </c>
      <c r="B18" s="2"/>
      <c r="C18" s="2"/>
      <c r="D18" s="2"/>
      <c r="E18" s="2"/>
      <c r="F18" s="9">
        <f t="shared" si="1"/>
        <v>0</v>
      </c>
      <c r="G18" s="9">
        <f>SUM(J18*0)</f>
        <v>0</v>
      </c>
      <c r="H18" s="9">
        <f t="shared" si="2"/>
        <v>0</v>
      </c>
      <c r="I18" s="9">
        <f>SUM(J18*1)</f>
        <v>69750</v>
      </c>
      <c r="J18" s="9">
        <v>69750</v>
      </c>
    </row>
    <row r="19" spans="2:10" ht="12.75">
      <c r="B19" s="2"/>
      <c r="C19" s="2"/>
      <c r="D19" s="2"/>
      <c r="E19" s="8"/>
      <c r="F19" s="8"/>
      <c r="G19" s="2"/>
      <c r="H19" s="9"/>
      <c r="I19" s="2"/>
      <c r="J19" s="2"/>
    </row>
    <row r="20" spans="1:10" ht="12.75">
      <c r="A20" s="2" t="s">
        <v>22</v>
      </c>
      <c r="B20" s="2"/>
      <c r="C20" s="2"/>
      <c r="D20" s="2"/>
      <c r="E20" s="8"/>
      <c r="F20" s="9">
        <f>SUM(F8:F19)</f>
        <v>385000</v>
      </c>
      <c r="G20" s="9">
        <f>SUM(G8:G19)</f>
        <v>1885000</v>
      </c>
      <c r="H20" s="9">
        <f>SUM(H8:H19)</f>
        <v>455375</v>
      </c>
      <c r="I20" s="9">
        <f>SUM(I8:I19)</f>
        <v>69750</v>
      </c>
      <c r="J20" s="9">
        <f>SUM(J8:J19)</f>
        <v>2795125</v>
      </c>
    </row>
    <row r="21" spans="2:10" ht="12.75"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8" t="s">
        <v>23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 t="s">
        <v>24</v>
      </c>
      <c r="B23" s="2"/>
      <c r="C23" s="2"/>
      <c r="D23" s="2"/>
      <c r="E23" s="2"/>
      <c r="F23" s="2">
        <f>SUM(J23*0.3)</f>
        <v>25200</v>
      </c>
      <c r="G23" s="2">
        <f>SUM(J23*0.5)</f>
        <v>42000</v>
      </c>
      <c r="H23" s="2">
        <f>SUM(J23*0.1)</f>
        <v>8400</v>
      </c>
      <c r="I23" s="2">
        <f>SUM(J23*0.1)</f>
        <v>8400</v>
      </c>
      <c r="J23" s="2">
        <v>84000</v>
      </c>
    </row>
    <row r="24" spans="1:10" ht="12.75">
      <c r="A24" s="2" t="s">
        <v>25</v>
      </c>
      <c r="B24" s="2"/>
      <c r="C24" s="2"/>
      <c r="D24" s="2"/>
      <c r="E24" s="2"/>
      <c r="F24" s="2">
        <f>SUM(J24*0.5)</f>
        <v>14500</v>
      </c>
      <c r="G24" s="2">
        <f>SUM(J24*0.5)</f>
        <v>14500</v>
      </c>
      <c r="H24" s="2">
        <f>SUM(J24*0)</f>
        <v>0</v>
      </c>
      <c r="I24" s="2">
        <f>SUM(J24*0)</f>
        <v>0</v>
      </c>
      <c r="J24" s="2">
        <v>29000</v>
      </c>
    </row>
    <row r="25" spans="1:10" ht="12.75">
      <c r="A25" s="2" t="s">
        <v>26</v>
      </c>
      <c r="B25" s="2"/>
      <c r="C25" s="2"/>
      <c r="D25" s="2"/>
      <c r="E25" s="2"/>
      <c r="F25" s="2">
        <f>SUM(J25*0)</f>
        <v>0</v>
      </c>
      <c r="G25" s="2">
        <f>SUM(J25*0)</f>
        <v>0</v>
      </c>
      <c r="H25" s="2">
        <f>SUM(J25*1)</f>
        <v>60000</v>
      </c>
      <c r="I25" s="2">
        <f>SUM(J25*0)</f>
        <v>0</v>
      </c>
      <c r="J25" s="2">
        <v>60000</v>
      </c>
    </row>
    <row r="26" spans="1:10" ht="12.75">
      <c r="A26" s="2" t="s">
        <v>27</v>
      </c>
      <c r="D26" s="2"/>
      <c r="E26" s="2"/>
      <c r="F26" s="2">
        <f>SUM(J26*0)</f>
        <v>0</v>
      </c>
      <c r="G26" s="2">
        <f>SUM(J26*1)</f>
        <v>75000</v>
      </c>
      <c r="H26" s="2">
        <f>SUM(J26*0)</f>
        <v>0</v>
      </c>
      <c r="I26" s="2">
        <f>SUM(J26*0)</f>
        <v>0</v>
      </c>
      <c r="J26" s="2">
        <v>75000</v>
      </c>
    </row>
    <row r="27" spans="1:10" ht="12.75">
      <c r="A27" s="2" t="s">
        <v>28</v>
      </c>
      <c r="B27" s="2"/>
      <c r="C27" s="2"/>
      <c r="D27" s="2"/>
      <c r="E27" s="2"/>
      <c r="F27" s="2">
        <f>SUM(J27*0.4)</f>
        <v>9800</v>
      </c>
      <c r="G27" s="2">
        <f>SUM(J27*0.26)</f>
        <v>6370</v>
      </c>
      <c r="H27" s="2">
        <f>SUM(J27*0.24)</f>
        <v>5880</v>
      </c>
      <c r="I27" s="2">
        <f>SUM(J27*0.1)</f>
        <v>2450</v>
      </c>
      <c r="J27" s="2">
        <v>24500</v>
      </c>
    </row>
    <row r="28" spans="1:10" ht="12.75">
      <c r="A28" s="2" t="s">
        <v>29</v>
      </c>
      <c r="B28" s="2"/>
      <c r="C28" s="2"/>
      <c r="D28" s="2"/>
      <c r="E28" s="2"/>
      <c r="F28" s="2">
        <f>SUM(J28*0.2)</f>
        <v>10200</v>
      </c>
      <c r="G28" s="2">
        <f>SUM(J28*0.2)</f>
        <v>10200</v>
      </c>
      <c r="H28" s="2">
        <f>SUM(J28*0.4)</f>
        <v>20400</v>
      </c>
      <c r="I28" s="2">
        <f>SUM(J28*0.2)</f>
        <v>10200</v>
      </c>
      <c r="J28" s="2">
        <v>51000</v>
      </c>
    </row>
    <row r="29" spans="1:10" ht="12.75">
      <c r="A29" s="2" t="s">
        <v>30</v>
      </c>
      <c r="B29" s="2"/>
      <c r="C29" s="2"/>
      <c r="D29" s="2"/>
      <c r="E29" s="2"/>
      <c r="F29" s="2">
        <f>SUM(J29*0.4)</f>
        <v>12000</v>
      </c>
      <c r="G29" s="2">
        <f>SUM(J29*0.26)</f>
        <v>7800</v>
      </c>
      <c r="H29" s="2">
        <f>SUM(J29*0.24)</f>
        <v>7200</v>
      </c>
      <c r="I29" s="2">
        <f>SUM(J29*0.1)</f>
        <v>3000</v>
      </c>
      <c r="J29" s="2">
        <v>30000</v>
      </c>
    </row>
    <row r="30" spans="1:10" ht="12.75">
      <c r="A30" s="2" t="s">
        <v>31</v>
      </c>
      <c r="B30" s="2"/>
      <c r="C30" s="2"/>
      <c r="D30" s="2"/>
      <c r="E30" s="2"/>
      <c r="F30" s="2">
        <f>SUM(J30*0.4)</f>
        <v>2200</v>
      </c>
      <c r="G30" s="2">
        <f>SUM(J30*0.26)</f>
        <v>1430</v>
      </c>
      <c r="H30" s="2">
        <f>SUM(J30*0.24)</f>
        <v>1320</v>
      </c>
      <c r="I30" s="2">
        <f>SUM(J30*0.1)</f>
        <v>550</v>
      </c>
      <c r="J30" s="2">
        <v>5500</v>
      </c>
    </row>
    <row r="31" spans="1:10" ht="12.75">
      <c r="A31" t="s">
        <v>32</v>
      </c>
      <c r="B31" s="2"/>
      <c r="C31" s="2"/>
      <c r="D31" s="2"/>
      <c r="E31" s="2"/>
      <c r="F31" s="2">
        <f>SUM(J31*0.4)</f>
        <v>2400</v>
      </c>
      <c r="G31" s="2">
        <f>SUM(J31*0.26)</f>
        <v>1560</v>
      </c>
      <c r="H31" s="2">
        <f>SUM(J31*0.24)</f>
        <v>1440</v>
      </c>
      <c r="I31" s="2">
        <f>SUM(J31*0.1)</f>
        <v>600</v>
      </c>
      <c r="J31" s="2">
        <v>6000</v>
      </c>
    </row>
    <row r="32" spans="1:10" ht="12.75">
      <c r="A32" s="2" t="s">
        <v>33</v>
      </c>
      <c r="B32" s="2"/>
      <c r="C32" s="2"/>
      <c r="D32" s="2"/>
      <c r="E32" s="2"/>
      <c r="F32" s="2">
        <v>32204</v>
      </c>
      <c r="G32" s="2">
        <v>25234</v>
      </c>
      <c r="H32" s="2">
        <v>25797</v>
      </c>
      <c r="I32" s="2">
        <v>6739</v>
      </c>
      <c r="J32" s="2">
        <v>89974</v>
      </c>
    </row>
    <row r="33" spans="1:10" ht="12.75">
      <c r="A33" s="2" t="s">
        <v>34</v>
      </c>
      <c r="B33" s="2"/>
      <c r="C33" s="2"/>
      <c r="D33" s="2"/>
      <c r="E33" s="2"/>
      <c r="F33" s="2">
        <f>SUM(J33*0.4)</f>
        <v>3480</v>
      </c>
      <c r="G33" s="2">
        <f>SUM(J33*0.26)</f>
        <v>2262</v>
      </c>
      <c r="H33" s="2">
        <f>SUM(J33*0.24)</f>
        <v>2088</v>
      </c>
      <c r="I33" s="2">
        <f>SUM(J33*0.1)</f>
        <v>870</v>
      </c>
      <c r="J33" s="2">
        <v>8700</v>
      </c>
    </row>
    <row r="34" spans="1:10" ht="12.75">
      <c r="A34" s="2" t="s">
        <v>35</v>
      </c>
      <c r="B34" s="2"/>
      <c r="C34" s="2"/>
      <c r="D34" s="2"/>
      <c r="E34" s="2"/>
      <c r="F34" s="2">
        <f>SUM(J34*0.3)</f>
        <v>9454.5</v>
      </c>
      <c r="G34" s="2">
        <f>SUM(J34*0.5)</f>
        <v>15757.5</v>
      </c>
      <c r="H34" s="2">
        <f>SUM(J34*0.1)</f>
        <v>3151.5</v>
      </c>
      <c r="I34" s="2">
        <f>SUM(J34*0.1)</f>
        <v>3151.5</v>
      </c>
      <c r="J34" s="2">
        <v>31515</v>
      </c>
    </row>
    <row r="35" spans="1:10" ht="12.75">
      <c r="A35" t="s">
        <v>36</v>
      </c>
      <c r="B35" s="2"/>
      <c r="C35" s="2"/>
      <c r="D35" s="2"/>
      <c r="E35" s="2"/>
      <c r="F35" s="2">
        <f>SUM(J35*0)</f>
        <v>0</v>
      </c>
      <c r="G35" s="2">
        <f>SUM(J35*0)</f>
        <v>0</v>
      </c>
      <c r="H35" s="2">
        <f>SUM(J35*1)</f>
        <v>39310</v>
      </c>
      <c r="I35" s="2">
        <f>SUM(J35*0)</f>
        <v>0</v>
      </c>
      <c r="J35" s="10">
        <v>39310</v>
      </c>
    </row>
    <row r="36" spans="1:10" ht="12.75">
      <c r="A36" s="2" t="s">
        <v>37</v>
      </c>
      <c r="B36" s="2"/>
      <c r="C36" s="2"/>
      <c r="D36" s="2"/>
      <c r="E36" s="2"/>
      <c r="F36" s="2">
        <f>SUM(J36*0.4)</f>
        <v>14880</v>
      </c>
      <c r="G36" s="2">
        <f>SUM(J36*0.26)</f>
        <v>9672</v>
      </c>
      <c r="H36" s="2">
        <f>SUM(J36*0.24)</f>
        <v>8928</v>
      </c>
      <c r="I36" s="2">
        <f>SUM(J36*0.1)</f>
        <v>3720</v>
      </c>
      <c r="J36" s="10">
        <v>37200</v>
      </c>
    </row>
    <row r="37" spans="1:10" ht="12.75">
      <c r="A37" s="2" t="s">
        <v>38</v>
      </c>
      <c r="B37" s="2"/>
      <c r="C37" s="2"/>
      <c r="D37" s="2"/>
      <c r="E37" s="2"/>
      <c r="F37" s="2">
        <f>SUM(J37*0)</f>
        <v>0</v>
      </c>
      <c r="G37" s="2">
        <f>SUM(J37*0)</f>
        <v>0</v>
      </c>
      <c r="H37" s="2">
        <f>SUM(J37*1)</f>
        <v>18000</v>
      </c>
      <c r="I37" s="2">
        <f>SUM(J37*0)</f>
        <v>0</v>
      </c>
      <c r="J37" s="2">
        <v>18000</v>
      </c>
    </row>
    <row r="38" spans="1:10" ht="12.75">
      <c r="A38" s="2" t="s">
        <v>39</v>
      </c>
      <c r="B38" s="2"/>
      <c r="C38" s="2"/>
      <c r="D38" s="2"/>
      <c r="E38" s="2"/>
      <c r="F38" s="2">
        <f>SUM(J38*0.4)</f>
        <v>12208</v>
      </c>
      <c r="G38" s="2">
        <f>SUM(J38*0.26)</f>
        <v>7935.2</v>
      </c>
      <c r="H38" s="2">
        <f>SUM(J38*0.24)</f>
        <v>7324.8</v>
      </c>
      <c r="I38" s="2">
        <f>SUM(J38*0.1)</f>
        <v>3052</v>
      </c>
      <c r="J38" s="2">
        <v>30520</v>
      </c>
    </row>
    <row r="39" spans="1:10" ht="12.75">
      <c r="A39" s="2" t="s">
        <v>40</v>
      </c>
      <c r="B39" s="2"/>
      <c r="C39" s="2"/>
      <c r="D39" s="2"/>
      <c r="E39" s="2"/>
      <c r="F39" s="2">
        <v>20185</v>
      </c>
      <c r="G39" s="2">
        <v>12918</v>
      </c>
      <c r="H39" s="2">
        <v>13225</v>
      </c>
      <c r="I39" s="2">
        <v>7832</v>
      </c>
      <c r="J39" s="2">
        <v>54160</v>
      </c>
    </row>
    <row r="40" spans="1:10" ht="12.75">
      <c r="A40" t="s">
        <v>41</v>
      </c>
      <c r="B40" s="2"/>
      <c r="C40" s="2"/>
      <c r="D40" s="2"/>
      <c r="E40" s="2"/>
      <c r="F40" s="2">
        <f>SUM(J40*0.4)</f>
        <v>2848</v>
      </c>
      <c r="G40" s="2">
        <f>SUM(J40*0.26)</f>
        <v>1851.2</v>
      </c>
      <c r="H40" s="2">
        <f>SUM(J40*0.24)</f>
        <v>1708.8</v>
      </c>
      <c r="I40" s="2">
        <f>SUM(J40*0.1)</f>
        <v>712</v>
      </c>
      <c r="J40" s="2">
        <v>7120</v>
      </c>
    </row>
    <row r="41" spans="1:10" ht="12.75">
      <c r="A41" s="2" t="s">
        <v>42</v>
      </c>
      <c r="B41" s="2"/>
      <c r="C41" s="2"/>
      <c r="D41" s="2"/>
      <c r="E41" s="2"/>
      <c r="F41" s="2">
        <f>SUM(J41*0.3)</f>
        <v>66124.2</v>
      </c>
      <c r="G41" s="2">
        <f>SUM(J41*0.3)</f>
        <v>66124.2</v>
      </c>
      <c r="H41" s="2">
        <f>SUM(J41*0.3)</f>
        <v>66124.2</v>
      </c>
      <c r="I41" s="2">
        <f>SUM(J41*0.1)</f>
        <v>22041.4</v>
      </c>
      <c r="J41" s="2">
        <v>220414</v>
      </c>
    </row>
    <row r="42" spans="1:10" ht="12.75">
      <c r="A42" s="2" t="s">
        <v>43</v>
      </c>
      <c r="B42" s="2"/>
      <c r="C42" s="2"/>
      <c r="D42" s="2"/>
      <c r="E42" s="2"/>
      <c r="F42" s="2">
        <f>SUM(J42*0.4)</f>
        <v>6000</v>
      </c>
      <c r="G42" s="2">
        <f>SUM(J42*0.26)</f>
        <v>3900</v>
      </c>
      <c r="H42" s="2">
        <f>SUM(J42*0.24)</f>
        <v>3600</v>
      </c>
      <c r="I42" s="2">
        <f>SUM(J42*0.1)</f>
        <v>1500</v>
      </c>
      <c r="J42" s="2">
        <v>15000</v>
      </c>
    </row>
    <row r="43" spans="1:10" ht="12.75">
      <c r="A43" s="2" t="s">
        <v>44</v>
      </c>
      <c r="B43" s="2"/>
      <c r="C43" s="2"/>
      <c r="D43" s="2"/>
      <c r="E43" s="2"/>
      <c r="F43" s="2">
        <f>SUM(J43*0.4)</f>
        <v>5472</v>
      </c>
      <c r="G43" s="2">
        <f>SUM(J43*0.26)</f>
        <v>3556.8</v>
      </c>
      <c r="H43" s="2">
        <f>SUM(J43*0.24)</f>
        <v>3283.2</v>
      </c>
      <c r="I43" s="2">
        <f>SUM(J43*0.1)</f>
        <v>1368</v>
      </c>
      <c r="J43" s="11">
        <v>13680</v>
      </c>
    </row>
    <row r="44" spans="1:10" ht="12.75">
      <c r="A44" s="2" t="s">
        <v>45</v>
      </c>
      <c r="B44" s="2"/>
      <c r="C44" s="2"/>
      <c r="D44" s="2"/>
      <c r="E44" s="2"/>
      <c r="F44" s="2">
        <v>7209</v>
      </c>
      <c r="G44" s="2">
        <v>5980</v>
      </c>
      <c r="H44" s="2">
        <v>4008</v>
      </c>
      <c r="I44" s="2">
        <v>2857</v>
      </c>
      <c r="J44" s="10">
        <v>20054</v>
      </c>
    </row>
    <row r="45" spans="1:10" ht="12.75">
      <c r="A45" s="2" t="s">
        <v>46</v>
      </c>
      <c r="B45" s="2"/>
      <c r="C45" s="2"/>
      <c r="D45" s="2"/>
      <c r="E45" s="2"/>
      <c r="F45" s="2">
        <v>240299</v>
      </c>
      <c r="G45" s="2">
        <v>146536</v>
      </c>
      <c r="H45" s="2">
        <v>151106</v>
      </c>
      <c r="I45" s="2">
        <v>95231</v>
      </c>
      <c r="J45" s="12">
        <v>633172</v>
      </c>
    </row>
    <row r="46" spans="1:10" ht="12.75">
      <c r="A46" s="2" t="s">
        <v>47</v>
      </c>
      <c r="B46" s="2"/>
      <c r="C46" s="2"/>
      <c r="D46" s="2"/>
      <c r="E46" s="2"/>
      <c r="F46" s="2">
        <f>SUM(J46*0.4)</f>
        <v>240</v>
      </c>
      <c r="G46" s="2">
        <f>SUM(J46*0.26)</f>
        <v>156</v>
      </c>
      <c r="H46" s="2">
        <f>SUM(J46*0.24)</f>
        <v>144</v>
      </c>
      <c r="I46" s="2">
        <f>SUM(J46*0.1)</f>
        <v>60</v>
      </c>
      <c r="J46" s="2">
        <v>600</v>
      </c>
    </row>
    <row r="47" spans="1:10" ht="12.75">
      <c r="A47" s="2" t="s">
        <v>48</v>
      </c>
      <c r="B47" s="2"/>
      <c r="C47" s="2"/>
      <c r="D47" s="2"/>
      <c r="E47" s="2"/>
      <c r="F47" s="2">
        <f>SUM(J47*0.4)</f>
        <v>9600</v>
      </c>
      <c r="G47" s="2">
        <f>SUM(J47*0.26)</f>
        <v>6240</v>
      </c>
      <c r="H47" s="2">
        <f>SUM(J47*0.24)</f>
        <v>5760</v>
      </c>
      <c r="I47" s="2">
        <f>SUM(J47*0.1)</f>
        <v>2400</v>
      </c>
      <c r="J47" s="2">
        <v>24000</v>
      </c>
    </row>
    <row r="48" spans="1:10" ht="12.75">
      <c r="A48" t="s">
        <v>49</v>
      </c>
      <c r="B48" s="2"/>
      <c r="C48" s="2"/>
      <c r="D48" s="2"/>
      <c r="E48" s="2"/>
      <c r="F48" s="2">
        <f>SUM(J48*0.4)</f>
        <v>5120</v>
      </c>
      <c r="G48" s="2">
        <f>SUM(J48*0.26)</f>
        <v>3328</v>
      </c>
      <c r="H48" s="2">
        <f>SUM(J48*0.24)</f>
        <v>3072</v>
      </c>
      <c r="I48" s="2">
        <f>SUM(J48*0.1)</f>
        <v>1280</v>
      </c>
      <c r="J48" s="2">
        <v>12800</v>
      </c>
    </row>
    <row r="49" spans="1:10" ht="12.75">
      <c r="A49" s="2" t="s">
        <v>50</v>
      </c>
      <c r="B49" s="2"/>
      <c r="C49" s="2"/>
      <c r="D49" s="2"/>
      <c r="E49" s="2"/>
      <c r="F49" s="2">
        <v>1500</v>
      </c>
      <c r="G49" s="2">
        <v>1500</v>
      </c>
      <c r="H49" s="2">
        <v>0</v>
      </c>
      <c r="I49" s="2">
        <v>0</v>
      </c>
      <c r="J49" s="2">
        <v>3000</v>
      </c>
    </row>
    <row r="50" spans="1:10" ht="12.75">
      <c r="A50" s="2" t="s">
        <v>51</v>
      </c>
      <c r="B50" s="2"/>
      <c r="C50" s="2"/>
      <c r="D50" s="2"/>
      <c r="E50" s="2"/>
      <c r="F50" s="9">
        <f>SUM(J50*0)</f>
        <v>0</v>
      </c>
      <c r="G50" s="9">
        <f>SUM(J50*0)</f>
        <v>0</v>
      </c>
      <c r="H50" s="9">
        <f>SUM(J50*1)</f>
        <v>0</v>
      </c>
      <c r="I50" s="9">
        <f>SUM(J50*0)</f>
        <v>0</v>
      </c>
      <c r="J50" s="9">
        <v>0</v>
      </c>
    </row>
    <row r="51" spans="1:10" ht="12.75">
      <c r="A51" s="2"/>
      <c r="B51" s="2"/>
      <c r="C51" s="2"/>
      <c r="D51" s="2"/>
      <c r="E51" s="9"/>
      <c r="F51" s="2"/>
      <c r="G51" s="2"/>
      <c r="H51" s="9"/>
      <c r="I51" s="2"/>
      <c r="J51" s="2"/>
    </row>
    <row r="52" spans="1:10" ht="12.75">
      <c r="A52" s="2" t="s">
        <v>52</v>
      </c>
      <c r="B52" s="2"/>
      <c r="C52" s="2"/>
      <c r="D52" s="9"/>
      <c r="E52" s="9"/>
      <c r="F52" s="9">
        <f>SUM(F23:F51)</f>
        <v>513123.7</v>
      </c>
      <c r="G52" s="9">
        <f>SUM(G23:G51)</f>
        <v>471810.9</v>
      </c>
      <c r="H52" s="9">
        <f>SUM(H23:H51)</f>
        <v>461270.5</v>
      </c>
      <c r="I52" s="9">
        <f>SUM(I23:I51)</f>
        <v>178013.9</v>
      </c>
      <c r="J52" s="9">
        <f>SUM(J23:J51)</f>
        <v>1624219</v>
      </c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 t="s">
        <v>53</v>
      </c>
      <c r="B54" s="2"/>
      <c r="C54" s="2"/>
      <c r="D54" s="2"/>
      <c r="E54" s="2"/>
      <c r="F54" s="2">
        <f>SUM(F20-F52)</f>
        <v>-128123.70000000001</v>
      </c>
      <c r="G54" s="2">
        <f>SUM(G20-G52)</f>
        <v>1413189.1</v>
      </c>
      <c r="H54" s="2">
        <f>SUM(H20-H52)</f>
        <v>-5895.5</v>
      </c>
      <c r="I54" s="2">
        <f>SUM(I20-I52)</f>
        <v>-108263.9</v>
      </c>
      <c r="J54" s="2">
        <f>SUM(J20-J52)</f>
        <v>1170906</v>
      </c>
    </row>
  </sheetData>
  <printOptions/>
  <pageMargins left="0.75" right="0.75" top="1" bottom="1" header="0.5" footer="0.5"/>
  <pageSetup fitToHeight="1" fitToWidth="1"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wreed</dc:creator>
  <cp:keywords/>
  <dc:description/>
  <cp:lastModifiedBy>wreed</cp:lastModifiedBy>
  <cp:lastPrinted>2008-06-26T21:19:47Z</cp:lastPrinted>
  <dcterms:created xsi:type="dcterms:W3CDTF">2008-06-26T18:40:52Z</dcterms:created>
  <dcterms:modified xsi:type="dcterms:W3CDTF">2008-06-26T21:19:58Z</dcterms:modified>
  <cp:category/>
  <cp:version/>
  <cp:contentType/>
  <cp:contentStatus/>
</cp:coreProperties>
</file>