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ocumenttasks/documenttask1.xml" ContentType="application/vnd.ms-excel.documenttask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nmnashville.sharepoint.com/sites/FinanceConfidential/Shared Documents/General/2024/Budget/"/>
    </mc:Choice>
  </mc:AlternateContent>
  <xr:revisionPtr revIDLastSave="5" documentId="8_{8510BBC5-C0B5-4950-BBE2-60E25DC0FAE8}" xr6:coauthVersionLast="47" xr6:coauthVersionMax="47" xr10:uidLastSave="{E007E3E0-FA94-46A8-9C59-39629430A849}"/>
  <bookViews>
    <workbookView xWindow="-108" yWindow="-108" windowWidth="23256" windowHeight="12456" xr2:uid="{FE80281B-A652-4585-A5CB-0D87AA85702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8" i="1" l="1"/>
  <c r="G88" i="1"/>
  <c r="F88" i="1"/>
  <c r="E88" i="1"/>
  <c r="D88" i="1"/>
  <c r="C88" i="1"/>
  <c r="B88" i="1"/>
  <c r="I88" i="1" s="1"/>
  <c r="H87" i="1"/>
  <c r="G87" i="1"/>
  <c r="F87" i="1"/>
  <c r="E87" i="1"/>
  <c r="D87" i="1"/>
  <c r="C87" i="1"/>
  <c r="B87" i="1"/>
  <c r="H86" i="1"/>
  <c r="G86" i="1"/>
  <c r="F86" i="1"/>
  <c r="E86" i="1"/>
  <c r="D86" i="1"/>
  <c r="C86" i="1"/>
  <c r="B86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E85" i="1" s="1"/>
  <c r="D80" i="1"/>
  <c r="C80" i="1"/>
  <c r="B80" i="1"/>
  <c r="H77" i="1"/>
  <c r="G77" i="1"/>
  <c r="F77" i="1"/>
  <c r="E77" i="1"/>
  <c r="D77" i="1"/>
  <c r="C77" i="1"/>
  <c r="B77" i="1"/>
  <c r="H76" i="1"/>
  <c r="H78" i="1" s="1"/>
  <c r="G76" i="1"/>
  <c r="F76" i="1"/>
  <c r="E76" i="1"/>
  <c r="D76" i="1"/>
  <c r="C76" i="1"/>
  <c r="B76" i="1"/>
  <c r="H75" i="1"/>
  <c r="G75" i="1"/>
  <c r="F75" i="1"/>
  <c r="E75" i="1"/>
  <c r="D75" i="1"/>
  <c r="C75" i="1"/>
  <c r="B75" i="1"/>
  <c r="H74" i="1"/>
  <c r="G74" i="1"/>
  <c r="F74" i="1"/>
  <c r="E74" i="1"/>
  <c r="D74" i="1"/>
  <c r="C74" i="1"/>
  <c r="B74" i="1"/>
  <c r="H73" i="1"/>
  <c r="G73" i="1"/>
  <c r="F73" i="1"/>
  <c r="E73" i="1"/>
  <c r="D73" i="1"/>
  <c r="C73" i="1"/>
  <c r="B73" i="1"/>
  <c r="H72" i="1"/>
  <c r="G72" i="1"/>
  <c r="F72" i="1"/>
  <c r="E72" i="1"/>
  <c r="D72" i="1"/>
  <c r="C72" i="1"/>
  <c r="B72" i="1"/>
  <c r="H71" i="1"/>
  <c r="H95" i="1" s="1"/>
  <c r="G71" i="1"/>
  <c r="G95" i="1" s="1"/>
  <c r="F71" i="1"/>
  <c r="F95" i="1" s="1"/>
  <c r="E71" i="1"/>
  <c r="E95" i="1" s="1"/>
  <c r="D71" i="1"/>
  <c r="D95" i="1" s="1"/>
  <c r="C71" i="1"/>
  <c r="C95" i="1" s="1"/>
  <c r="B71" i="1"/>
  <c r="H69" i="1"/>
  <c r="G69" i="1"/>
  <c r="F69" i="1"/>
  <c r="E69" i="1"/>
  <c r="D69" i="1"/>
  <c r="C69" i="1"/>
  <c r="B69" i="1"/>
  <c r="I69" i="1" s="1"/>
  <c r="H68" i="1"/>
  <c r="G68" i="1"/>
  <c r="F68" i="1"/>
  <c r="E68" i="1"/>
  <c r="E70" i="1" s="1"/>
  <c r="D68" i="1"/>
  <c r="C68" i="1"/>
  <c r="B68" i="1"/>
  <c r="H64" i="1"/>
  <c r="G64" i="1"/>
  <c r="F64" i="1"/>
  <c r="E64" i="1"/>
  <c r="D64" i="1"/>
  <c r="C64" i="1"/>
  <c r="B64" i="1"/>
  <c r="H63" i="1"/>
  <c r="G63" i="1"/>
  <c r="F63" i="1"/>
  <c r="E63" i="1"/>
  <c r="D63" i="1"/>
  <c r="C63" i="1"/>
  <c r="B63" i="1"/>
  <c r="H62" i="1"/>
  <c r="G62" i="1"/>
  <c r="F62" i="1"/>
  <c r="E62" i="1"/>
  <c r="D62" i="1"/>
  <c r="C62" i="1"/>
  <c r="B62" i="1"/>
  <c r="H61" i="1"/>
  <c r="G61" i="1"/>
  <c r="F61" i="1"/>
  <c r="E61" i="1"/>
  <c r="D61" i="1"/>
  <c r="C61" i="1"/>
  <c r="B61" i="1"/>
  <c r="H60" i="1"/>
  <c r="G60" i="1"/>
  <c r="F60" i="1"/>
  <c r="E60" i="1"/>
  <c r="D60" i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I58" i="1" s="1"/>
  <c r="H55" i="1"/>
  <c r="G55" i="1"/>
  <c r="F55" i="1"/>
  <c r="E55" i="1"/>
  <c r="D55" i="1"/>
  <c r="C55" i="1"/>
  <c r="B55" i="1"/>
  <c r="H54" i="1"/>
  <c r="H56" i="1" s="1"/>
  <c r="G54" i="1"/>
  <c r="F54" i="1"/>
  <c r="E54" i="1"/>
  <c r="D54" i="1"/>
  <c r="C54" i="1"/>
  <c r="C56" i="1" s="1"/>
  <c r="B54" i="1"/>
  <c r="H51" i="1"/>
  <c r="G51" i="1"/>
  <c r="F51" i="1"/>
  <c r="E51" i="1"/>
  <c r="D51" i="1"/>
  <c r="C51" i="1"/>
  <c r="B51" i="1"/>
  <c r="H49" i="1"/>
  <c r="G49" i="1"/>
  <c r="F49" i="1"/>
  <c r="E49" i="1"/>
  <c r="D49" i="1"/>
  <c r="C49" i="1"/>
  <c r="B49" i="1"/>
  <c r="H48" i="1"/>
  <c r="G48" i="1"/>
  <c r="F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E50" i="1" s="1"/>
  <c r="D45" i="1"/>
  <c r="C45" i="1"/>
  <c r="B45" i="1"/>
  <c r="H43" i="1"/>
  <c r="G43" i="1"/>
  <c r="F43" i="1"/>
  <c r="E43" i="1"/>
  <c r="D43" i="1"/>
  <c r="C43" i="1"/>
  <c r="B43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I28" i="1" s="1"/>
  <c r="H27" i="1"/>
  <c r="G27" i="1"/>
  <c r="F27" i="1"/>
  <c r="E27" i="1"/>
  <c r="D27" i="1"/>
  <c r="C27" i="1"/>
  <c r="B27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B17" i="1"/>
  <c r="H16" i="1"/>
  <c r="G16" i="1"/>
  <c r="F16" i="1"/>
  <c r="E16" i="1"/>
  <c r="D16" i="1"/>
  <c r="C16" i="1"/>
  <c r="B16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D70" i="1" l="1"/>
  <c r="C78" i="1"/>
  <c r="D78" i="1"/>
  <c r="F85" i="1"/>
  <c r="E25" i="1"/>
  <c r="F56" i="1"/>
  <c r="G70" i="1"/>
  <c r="G89" i="1" s="1"/>
  <c r="F78" i="1"/>
  <c r="H85" i="1"/>
  <c r="C15" i="1"/>
  <c r="B50" i="1"/>
  <c r="F50" i="1"/>
  <c r="C85" i="1"/>
  <c r="I43" i="1"/>
  <c r="C70" i="1"/>
  <c r="C89" i="1" s="1"/>
  <c r="C91" i="1" s="1"/>
  <c r="C93" i="1" s="1"/>
  <c r="C97" i="1" s="1"/>
  <c r="D85" i="1"/>
  <c r="D89" i="1" s="1"/>
  <c r="I87" i="1"/>
  <c r="C25" i="1"/>
  <c r="F25" i="1"/>
  <c r="I24" i="1"/>
  <c r="I84" i="1"/>
  <c r="D41" i="1"/>
  <c r="H50" i="1"/>
  <c r="H52" i="1"/>
  <c r="I55" i="1"/>
  <c r="C65" i="1"/>
  <c r="I68" i="1"/>
  <c r="I70" i="1" s="1"/>
  <c r="I77" i="1"/>
  <c r="I14" i="1"/>
  <c r="B32" i="1"/>
  <c r="G41" i="1"/>
  <c r="C50" i="1"/>
  <c r="G50" i="1"/>
  <c r="G15" i="1"/>
  <c r="I12" i="1"/>
  <c r="C32" i="1"/>
  <c r="H41" i="1"/>
  <c r="I40" i="1"/>
  <c r="I54" i="1"/>
  <c r="I56" i="1" s="1"/>
  <c r="D65" i="1"/>
  <c r="I64" i="1"/>
  <c r="I76" i="1"/>
  <c r="I13" i="1"/>
  <c r="I63" i="1"/>
  <c r="I75" i="1"/>
  <c r="C34" i="1"/>
  <c r="E15" i="1"/>
  <c r="E34" i="1" s="1"/>
  <c r="H15" i="1"/>
  <c r="D32" i="1"/>
  <c r="I49" i="1"/>
  <c r="I10" i="1"/>
  <c r="E32" i="1"/>
  <c r="B41" i="1"/>
  <c r="D56" i="1"/>
  <c r="F65" i="1"/>
  <c r="I62" i="1"/>
  <c r="I65" i="1" s="1"/>
  <c r="I74" i="1"/>
  <c r="I86" i="1"/>
  <c r="F15" i="1"/>
  <c r="D25" i="1"/>
  <c r="I11" i="1"/>
  <c r="I22" i="1"/>
  <c r="I39" i="1"/>
  <c r="I51" i="1"/>
  <c r="E65" i="1"/>
  <c r="B15" i="1"/>
  <c r="H25" i="1"/>
  <c r="I21" i="1"/>
  <c r="G25" i="1"/>
  <c r="G34" i="1" s="1"/>
  <c r="F32" i="1"/>
  <c r="F34" i="1" s="1"/>
  <c r="I31" i="1"/>
  <c r="C41" i="1"/>
  <c r="I48" i="1"/>
  <c r="D50" i="1"/>
  <c r="E56" i="1"/>
  <c r="G65" i="1"/>
  <c r="I61" i="1"/>
  <c r="F70" i="1"/>
  <c r="I73" i="1"/>
  <c r="E78" i="1"/>
  <c r="G85" i="1"/>
  <c r="I83" i="1"/>
  <c r="I20" i="1"/>
  <c r="G32" i="1"/>
  <c r="I30" i="1"/>
  <c r="F41" i="1"/>
  <c r="I47" i="1"/>
  <c r="H65" i="1"/>
  <c r="I60" i="1"/>
  <c r="I72" i="1"/>
  <c r="I82" i="1"/>
  <c r="D15" i="1"/>
  <c r="D34" i="1" s="1"/>
  <c r="I16" i="1"/>
  <c r="B25" i="1"/>
  <c r="I19" i="1"/>
  <c r="H32" i="1"/>
  <c r="I29" i="1"/>
  <c r="E41" i="1"/>
  <c r="I46" i="1"/>
  <c r="G56" i="1"/>
  <c r="I59" i="1"/>
  <c r="H70" i="1"/>
  <c r="H89" i="1" s="1"/>
  <c r="I71" i="1"/>
  <c r="I95" i="1" s="1"/>
  <c r="G78" i="1"/>
  <c r="I81" i="1"/>
  <c r="I80" i="1"/>
  <c r="I78" i="1"/>
  <c r="C52" i="1"/>
  <c r="E89" i="1"/>
  <c r="D52" i="1"/>
  <c r="E52" i="1"/>
  <c r="F52" i="1"/>
  <c r="G52" i="1"/>
  <c r="I85" i="1"/>
  <c r="I27" i="1"/>
  <c r="I38" i="1"/>
  <c r="I45" i="1"/>
  <c r="B52" i="1"/>
  <c r="B56" i="1"/>
  <c r="B65" i="1"/>
  <c r="B70" i="1"/>
  <c r="B78" i="1"/>
  <c r="B85" i="1"/>
  <c r="B95" i="1"/>
  <c r="I9" i="1"/>
  <c r="I18" i="1"/>
  <c r="I89" i="1" l="1"/>
  <c r="H91" i="1"/>
  <c r="F89" i="1"/>
  <c r="F91" i="1" s="1"/>
  <c r="F93" i="1" s="1"/>
  <c r="F97" i="1" s="1"/>
  <c r="H34" i="1"/>
  <c r="I32" i="1"/>
  <c r="H93" i="1"/>
  <c r="H97" i="1" s="1"/>
  <c r="B34" i="1"/>
  <c r="I25" i="1"/>
  <c r="I50" i="1"/>
  <c r="I52" i="1" s="1"/>
  <c r="G91" i="1"/>
  <c r="I15" i="1"/>
  <c r="I41" i="1"/>
  <c r="G93" i="1"/>
  <c r="G97" i="1" s="1"/>
  <c r="B89" i="1"/>
  <c r="B91" i="1" s="1"/>
  <c r="E91" i="1"/>
  <c r="E93" i="1" s="1"/>
  <c r="E97" i="1" s="1"/>
  <c r="D91" i="1"/>
  <c r="D93" i="1" s="1"/>
  <c r="D97" i="1" s="1"/>
  <c r="B93" i="1" l="1"/>
  <c r="B97" i="1" s="1"/>
  <c r="I34" i="1"/>
  <c r="I91" i="1"/>
  <c r="I93" i="1" l="1"/>
  <c r="I9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tc={DB3E5517-F8C1-4877-A4B6-533260A00F31}</author>
  </authors>
  <commentList>
    <comment ref="J56" authorId="0" shapeId="0" xr:uid="{DB3E5517-F8C1-4877-A4B6-533260A00F31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@Adam Hinds Are you able to answer this?</t>
      </text>
    </comment>
  </commentList>
</comments>
</file>

<file path=xl/sharedStrings.xml><?xml version="1.0" encoding="utf-8"?>
<sst xmlns="http://schemas.openxmlformats.org/spreadsheetml/2006/main" count="229" uniqueCount="106">
  <si>
    <t>Center for Nonprofit Management</t>
  </si>
  <si>
    <t>Preliminary Budget - By Department</t>
  </si>
  <si>
    <t>FY24</t>
  </si>
  <si>
    <t xml:space="preserve"> </t>
  </si>
  <si>
    <t>Fundraising</t>
  </si>
  <si>
    <t>Membership</t>
  </si>
  <si>
    <t>Collective Impact</t>
  </si>
  <si>
    <t>Consulting</t>
  </si>
  <si>
    <t>Education</t>
  </si>
  <si>
    <t>Administrative</t>
  </si>
  <si>
    <t>Marketing</t>
  </si>
  <si>
    <t>All Departments</t>
  </si>
  <si>
    <t>Prelim Budget</t>
  </si>
  <si>
    <t>Operating Revenue</t>
  </si>
  <si>
    <t xml:space="preserve">  </t>
  </si>
  <si>
    <t xml:space="preserve">    Program Revenue</t>
  </si>
  <si>
    <t xml:space="preserve">    </t>
  </si>
  <si>
    <t xml:space="preserve">      Training Income</t>
  </si>
  <si>
    <t xml:space="preserve">      Customized Training Income</t>
  </si>
  <si>
    <t xml:space="preserve">      Consulting Fees</t>
  </si>
  <si>
    <t xml:space="preserve">      Membership Fees</t>
  </si>
  <si>
    <t xml:space="preserve">      Grant Revenue</t>
  </si>
  <si>
    <t xml:space="preserve">      Conference Ticket Sales</t>
  </si>
  <si>
    <t xml:space="preserve">    Total Program Revenue</t>
  </si>
  <si>
    <t xml:space="preserve">    Investment Income</t>
  </si>
  <si>
    <t xml:space="preserve">    Contributions</t>
  </si>
  <si>
    <t>Individual Support</t>
  </si>
  <si>
    <t>Board Support</t>
  </si>
  <si>
    <t>Merged into "Individual Support"</t>
  </si>
  <si>
    <t>Corporate/Foundation Support</t>
  </si>
  <si>
    <t>Other Support</t>
  </si>
  <si>
    <t>Salute Award Cash In</t>
  </si>
  <si>
    <t>Award Contributions</t>
  </si>
  <si>
    <t>"Management" Fee</t>
  </si>
  <si>
    <t>Salute &amp; Conference Sponsorships</t>
  </si>
  <si>
    <t xml:space="preserve">    Total Contributions</t>
  </si>
  <si>
    <t xml:space="preserve">    Revenue - Other</t>
  </si>
  <si>
    <t xml:space="preserve">      Interest Income</t>
  </si>
  <si>
    <t xml:space="preserve">      Marketing Income</t>
  </si>
  <si>
    <t xml:space="preserve">      Blue Cross/Blue Shield TN</t>
  </si>
  <si>
    <t xml:space="preserve">      Other Earned Income</t>
  </si>
  <si>
    <t xml:space="preserve">      Job Posting Revenue</t>
  </si>
  <si>
    <t xml:space="preserve">    Total Revenue - Other</t>
  </si>
  <si>
    <t xml:space="preserve">  Total Operating Revenue</t>
  </si>
  <si>
    <t xml:space="preserve">  Expenditures</t>
  </si>
  <si>
    <t xml:space="preserve">    Direct</t>
  </si>
  <si>
    <t>Salute &amp; Conference Expenses</t>
  </si>
  <si>
    <t>Salute Award Cash Out</t>
  </si>
  <si>
    <t>Marketing/Advertising</t>
  </si>
  <si>
    <t xml:space="preserve">    Total Direct</t>
  </si>
  <si>
    <t xml:space="preserve">    Personnel</t>
  </si>
  <si>
    <t xml:space="preserve">      Salary and Wages</t>
  </si>
  <si>
    <t xml:space="preserve">      PR Benefits</t>
  </si>
  <si>
    <t xml:space="preserve">      </t>
  </si>
  <si>
    <t xml:space="preserve">        Medical Insurance</t>
  </si>
  <si>
    <t xml:space="preserve">        Life &amp; Disability Insurance</t>
  </si>
  <si>
    <t xml:space="preserve">        Phone Stipend</t>
  </si>
  <si>
    <t xml:space="preserve">        Workers Comp</t>
  </si>
  <si>
    <t xml:space="preserve">      Total PR Benefits</t>
  </si>
  <si>
    <t xml:space="preserve">      PR Taxes</t>
  </si>
  <si>
    <t xml:space="preserve">    Total Personnel</t>
  </si>
  <si>
    <t xml:space="preserve">    Occupancy</t>
  </si>
  <si>
    <t xml:space="preserve">      Rent</t>
  </si>
  <si>
    <t xml:space="preserve">      Building Repairs&amp;Maint</t>
  </si>
  <si>
    <t xml:space="preserve">    Total Occupancy</t>
  </si>
  <si>
    <t xml:space="preserve">    Professional Fees</t>
  </si>
  <si>
    <t xml:space="preserve">      Professional Fees</t>
  </si>
  <si>
    <t xml:space="preserve">      Accounting Fees</t>
  </si>
  <si>
    <t>Potentially less if transition to HubSpot.</t>
  </si>
  <si>
    <t xml:space="preserve">      Technology Fees</t>
  </si>
  <si>
    <t xml:space="preserve">      Legal Fees</t>
  </si>
  <si>
    <t xml:space="preserve">      Database Fees</t>
  </si>
  <si>
    <t xml:space="preserve">      Payroll Fees</t>
  </si>
  <si>
    <t xml:space="preserve">      HR Fees</t>
  </si>
  <si>
    <t xml:space="preserve">    Total Professional Fees</t>
  </si>
  <si>
    <t xml:space="preserve">    General and Administrative Expenses</t>
  </si>
  <si>
    <t xml:space="preserve">      Conferences, Conventions, and Meetings</t>
  </si>
  <si>
    <t xml:space="preserve">        Food/Beverage</t>
  </si>
  <si>
    <t xml:space="preserve">        Travel</t>
  </si>
  <si>
    <t xml:space="preserve">      Total Conferences, Conventions, and Meetings</t>
  </si>
  <si>
    <t xml:space="preserve">      Depreciation</t>
  </si>
  <si>
    <t xml:space="preserve">      Dues and Subscriptions</t>
  </si>
  <si>
    <t xml:space="preserve">      Equipment Rental</t>
  </si>
  <si>
    <t>CHUBB imdemnification insurance; MoA (Forrest T. Jones) Life and LTD; The Hartford business property</t>
  </si>
  <si>
    <t xml:space="preserve">      Insurance</t>
  </si>
  <si>
    <t xml:space="preserve">      Office Supplies</t>
  </si>
  <si>
    <t xml:space="preserve">        Equipment &amp; Furniture</t>
  </si>
  <si>
    <t xml:space="preserve">        Supplies</t>
  </si>
  <si>
    <t xml:space="preserve">      Total Office Supplies</t>
  </si>
  <si>
    <t xml:space="preserve">      Other Expenses</t>
  </si>
  <si>
    <t xml:space="preserve">        Employee Development &amp; Training</t>
  </si>
  <si>
    <t xml:space="preserve">        Sponsorships</t>
  </si>
  <si>
    <t xml:space="preserve">        Bank &amp; Merchant Fees</t>
  </si>
  <si>
    <t xml:space="preserve">        Business Taxes</t>
  </si>
  <si>
    <t xml:space="preserve">        Miscellaneous Expense</t>
  </si>
  <si>
    <t xml:space="preserve">      Total Other Expenses</t>
  </si>
  <si>
    <t xml:space="preserve">      Printing and Publications</t>
  </si>
  <si>
    <t xml:space="preserve">      Postage and Delivery</t>
  </si>
  <si>
    <t xml:space="preserve">      Utilities</t>
  </si>
  <si>
    <t xml:space="preserve">    Total General and Administrative Expenses</t>
  </si>
  <si>
    <t xml:space="preserve">  Total Expenditures</t>
  </si>
  <si>
    <t>Net Income/(Loss)</t>
  </si>
  <si>
    <t xml:space="preserve">    Less  Depreciation</t>
  </si>
  <si>
    <t>non-cash</t>
  </si>
  <si>
    <t>Net  Income/(Loss) from Operations</t>
  </si>
  <si>
    <t xml:space="preserve">        401k Match &amp; Non-elective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</si>
</sst>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(#,##0.00\)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name val="Helvetica"/>
      <family val="2"/>
    </font>
    <font>
      <b/>
      <sz val="10"/>
      <name val="Helvetica"/>
    </font>
    <font>
      <sz val="10"/>
      <name val="Helvetica"/>
      <family val="2"/>
    </font>
    <font>
      <b/>
      <sz val="10"/>
      <name val="Helvetica"/>
      <family val="2"/>
    </font>
    <font>
      <b/>
      <sz val="10"/>
      <name val="Arial"/>
      <family val="2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Helvetica"/>
    </font>
    <font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164" fontId="4" fillId="0" borderId="0" xfId="0" applyNumberFormat="1" applyFont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 indent="3"/>
    </xf>
    <xf numFmtId="164" fontId="8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164" fontId="8" fillId="0" borderId="2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left" indent="2"/>
    </xf>
    <xf numFmtId="0" fontId="8" fillId="0" borderId="0" xfId="0" applyFont="1" applyAlignment="1">
      <alignment horizontal="left" indent="2"/>
    </xf>
    <xf numFmtId="164" fontId="4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11" fillId="0" borderId="0" xfId="0" applyFont="1"/>
    <xf numFmtId="0" fontId="8" fillId="0" borderId="0" xfId="0" applyFont="1" applyAlignment="1">
      <alignment horizontal="left"/>
    </xf>
    <xf numFmtId="164" fontId="12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43" fontId="0" fillId="0" borderId="0" xfId="1" applyFont="1" applyFill="1"/>
    <xf numFmtId="39" fontId="0" fillId="0" borderId="0" xfId="0" applyNumberFormat="1"/>
    <xf numFmtId="0" fontId="13" fillId="0" borderId="0" xfId="0" applyFont="1"/>
    <xf numFmtId="0" fontId="14" fillId="0" borderId="0" xfId="0" applyFont="1"/>
    <xf numFmtId="164" fontId="3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39" fontId="6" fillId="0" borderId="5" xfId="0" applyNumberFormat="1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ocumenttasks/documenttask1.xml><?xml version="1.0" encoding="utf-8"?>
<Tasks xmlns="http://schemas.microsoft.com/office/tasks/2019/documenttasks">
  <Task id="{A605FC2C-62FB-4BCE-9C98-E46C0D10279C}">
    <Anchor>
      <Comment id="{DB3E5517-F8C1-4877-A4B6-533260A00F31}"/>
    </Anchor>
    <History>
      <Event time="2024-02-01T17:29:37.98" id="{994881AA-121F-40E0-A964-EECA55E2BA3A}">
        <Attribution userId="S::meagan@cnm.org::b41cf149-6fd8-48dd-bfc4-1001a146bf07" userName="Meagan Flippin" userProvider="AD"/>
        <Anchor>
          <Comment id="{DB3E5517-F8C1-4877-A4B6-533260A00F31}"/>
        </Anchor>
        <Create/>
      </Event>
      <Event time="2024-02-01T17:29:37.98" id="{7141003C-F79E-45B0-9FFA-D49BA18117C3}">
        <Attribution userId="S::meagan@cnm.org::b41cf149-6fd8-48dd-bfc4-1001a146bf07" userName="Meagan Flippin" userProvider="AD"/>
        <Anchor>
          <Comment id="{DB3E5517-F8C1-4877-A4B6-533260A00F31}"/>
        </Anchor>
        <Assign userId="S::Adam@cnm.org::202a9d6f-1b84-43d7-bb71-074145c78893" userName="Adam Hinds" userProvider="AD"/>
      </Event>
      <Event time="2024-02-01T17:29:37.98" id="{46724A63-8C0E-4323-8278-3227F200EE0F}">
        <Attribution userId="S::meagan@cnm.org::b41cf149-6fd8-48dd-bfc4-1001a146bf07" userName="Meagan Flippin" userProvider="AD"/>
        <Anchor>
          <Comment id="{DB3E5517-F8C1-4877-A4B6-533260A00F31}"/>
        </Anchor>
        <SetTitle title="@Adam Hinds Are you able to answer this?"/>
      </Event>
    </History>
  </Task>
</Task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nmnashville.sharepoint.com/sites/FinanceConfidential/Shared%20Documents/General/2024/Budget/FY24%20Prelim%20Budget%20-%20Draft%20%202.9.2024.xlsx" TargetMode="External"/><Relationship Id="rId1" Type="http://schemas.openxmlformats.org/officeDocument/2006/relationships/externalLinkPath" Target="FY24%20Prelim%20Budget%20-%20Draft%20%202.9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A - Total"/>
      <sheetName val="FY23 @ 09.30.2023"/>
      <sheetName val="FY 09.30.2023 (2)"/>
      <sheetName val="FY24 Budget Total "/>
      <sheetName val="Fundraising"/>
      <sheetName val="Membership"/>
      <sheetName val="Collective Impact"/>
      <sheetName val="Consulting"/>
      <sheetName val="Education"/>
      <sheetName val="Administrative"/>
      <sheetName val="Marketing"/>
      <sheetName val="Salaries &amp; Benefits"/>
    </sheetNames>
    <sheetDataSet>
      <sheetData sheetId="0"/>
      <sheetData sheetId="1"/>
      <sheetData sheetId="2"/>
      <sheetData sheetId="3"/>
      <sheetData sheetId="4">
        <row r="17">
          <cell r="E17">
            <v>200000</v>
          </cell>
        </row>
        <row r="21">
          <cell r="C21" t="str">
            <v xml:space="preserve">    </v>
          </cell>
        </row>
        <row r="22">
          <cell r="E22">
            <v>25000</v>
          </cell>
        </row>
        <row r="24">
          <cell r="E24">
            <v>450000</v>
          </cell>
        </row>
        <row r="25">
          <cell r="E25">
            <v>0</v>
          </cell>
        </row>
        <row r="26">
          <cell r="E26">
            <v>45000</v>
          </cell>
        </row>
        <row r="27">
          <cell r="E27">
            <v>246000</v>
          </cell>
        </row>
        <row r="28">
          <cell r="E28">
            <v>225000</v>
          </cell>
        </row>
        <row r="33">
          <cell r="E33">
            <v>95000</v>
          </cell>
        </row>
        <row r="42">
          <cell r="E42">
            <v>246000</v>
          </cell>
        </row>
        <row r="43">
          <cell r="E43">
            <v>120000</v>
          </cell>
        </row>
        <row r="47">
          <cell r="E47">
            <v>71760</v>
          </cell>
        </row>
        <row r="49">
          <cell r="E49">
            <v>6927</v>
          </cell>
        </row>
        <row r="50">
          <cell r="E50">
            <v>0</v>
          </cell>
        </row>
        <row r="51">
          <cell r="E51">
            <v>360</v>
          </cell>
        </row>
        <row r="52">
          <cell r="E52">
            <v>4890</v>
          </cell>
        </row>
        <row r="53">
          <cell r="E53">
            <v>359</v>
          </cell>
        </row>
        <row r="55">
          <cell r="E55">
            <v>5490</v>
          </cell>
        </row>
        <row r="58">
          <cell r="E58">
            <v>8206</v>
          </cell>
        </row>
        <row r="59">
          <cell r="E59">
            <v>0</v>
          </cell>
        </row>
        <row r="62">
          <cell r="E62">
            <v>7370</v>
          </cell>
        </row>
        <row r="63">
          <cell r="E63">
            <v>18400</v>
          </cell>
        </row>
        <row r="64">
          <cell r="E64">
            <v>1593</v>
          </cell>
        </row>
        <row r="65">
          <cell r="E65">
            <v>0</v>
          </cell>
        </row>
        <row r="67">
          <cell r="E67">
            <v>2695</v>
          </cell>
        </row>
        <row r="68">
          <cell r="E68">
            <v>700</v>
          </cell>
        </row>
        <row r="76">
          <cell r="E76">
            <v>540</v>
          </cell>
        </row>
        <row r="78">
          <cell r="E78">
            <v>1430</v>
          </cell>
        </row>
        <row r="82">
          <cell r="E82">
            <v>0</v>
          </cell>
        </row>
        <row r="85">
          <cell r="E85">
            <v>1500</v>
          </cell>
        </row>
        <row r="87">
          <cell r="E87">
            <v>1115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</sheetData>
      <sheetData sheetId="5">
        <row r="16">
          <cell r="E16">
            <v>240000</v>
          </cell>
        </row>
        <row r="34">
          <cell r="E34">
            <v>10000</v>
          </cell>
        </row>
        <row r="41">
          <cell r="E41">
            <v>0</v>
          </cell>
        </row>
        <row r="42">
          <cell r="E42">
            <v>0</v>
          </cell>
        </row>
        <row r="45">
          <cell r="E45">
            <v>72197</v>
          </cell>
        </row>
        <row r="47">
          <cell r="E47">
            <v>6927</v>
          </cell>
        </row>
        <row r="48">
          <cell r="E48">
            <v>0</v>
          </cell>
        </row>
        <row r="49">
          <cell r="E49">
            <v>360</v>
          </cell>
        </row>
        <row r="50">
          <cell r="E50">
            <v>0</v>
          </cell>
        </row>
        <row r="51">
          <cell r="E51">
            <v>286</v>
          </cell>
        </row>
        <row r="53">
          <cell r="E53">
            <v>4376</v>
          </cell>
        </row>
        <row r="56">
          <cell r="E56">
            <v>20211</v>
          </cell>
        </row>
        <row r="57">
          <cell r="E57">
            <v>0</v>
          </cell>
        </row>
        <row r="60">
          <cell r="E60">
            <v>4413</v>
          </cell>
        </row>
        <row r="61">
          <cell r="E61">
            <v>18400</v>
          </cell>
        </row>
        <row r="62">
          <cell r="E62">
            <v>3905</v>
          </cell>
        </row>
        <row r="65">
          <cell r="E65">
            <v>1600</v>
          </cell>
        </row>
        <row r="66">
          <cell r="E66">
            <v>560</v>
          </cell>
        </row>
        <row r="70">
          <cell r="E70">
            <v>500</v>
          </cell>
        </row>
        <row r="74">
          <cell r="E74">
            <v>4000</v>
          </cell>
        </row>
        <row r="76">
          <cell r="E76">
            <v>1430</v>
          </cell>
        </row>
        <row r="80">
          <cell r="E80">
            <v>50</v>
          </cell>
        </row>
        <row r="83">
          <cell r="E83">
            <v>1500</v>
          </cell>
        </row>
        <row r="85">
          <cell r="E85">
            <v>2734</v>
          </cell>
        </row>
        <row r="89">
          <cell r="E89">
            <v>1000</v>
          </cell>
        </row>
        <row r="90">
          <cell r="E90">
            <v>900</v>
          </cell>
        </row>
        <row r="91">
          <cell r="E91">
            <v>0</v>
          </cell>
        </row>
      </sheetData>
      <sheetData sheetId="6">
        <row r="17">
          <cell r="E17">
            <v>15000</v>
          </cell>
        </row>
        <row r="18">
          <cell r="E18">
            <v>5000</v>
          </cell>
        </row>
        <row r="24">
          <cell r="E24">
            <v>15000</v>
          </cell>
        </row>
        <row r="41">
          <cell r="E41">
            <v>0</v>
          </cell>
        </row>
        <row r="45">
          <cell r="E45">
            <v>63440</v>
          </cell>
        </row>
        <row r="47">
          <cell r="E47">
            <v>6927</v>
          </cell>
        </row>
        <row r="48">
          <cell r="E48">
            <v>0</v>
          </cell>
        </row>
        <row r="49">
          <cell r="E49">
            <v>360</v>
          </cell>
        </row>
        <row r="50">
          <cell r="E50">
            <v>0</v>
          </cell>
        </row>
        <row r="51">
          <cell r="E51">
            <v>317</v>
          </cell>
        </row>
        <row r="53">
          <cell r="E53">
            <v>4853</v>
          </cell>
        </row>
        <row r="56">
          <cell r="E56">
            <v>8206</v>
          </cell>
        </row>
        <row r="60">
          <cell r="E60">
            <v>19302</v>
          </cell>
        </row>
        <row r="61">
          <cell r="E61">
            <v>18400</v>
          </cell>
        </row>
        <row r="62">
          <cell r="E62">
            <v>2145</v>
          </cell>
        </row>
        <row r="65">
          <cell r="E65">
            <v>3000</v>
          </cell>
        </row>
        <row r="66">
          <cell r="E66">
            <v>1000</v>
          </cell>
        </row>
        <row r="70">
          <cell r="E70">
            <v>4500</v>
          </cell>
        </row>
        <row r="71">
          <cell r="E71">
            <v>500</v>
          </cell>
        </row>
        <row r="74">
          <cell r="E74">
            <v>2000</v>
          </cell>
        </row>
        <row r="76">
          <cell r="E76">
            <v>1430</v>
          </cell>
        </row>
        <row r="83">
          <cell r="E83">
            <v>1500</v>
          </cell>
        </row>
        <row r="84">
          <cell r="E84">
            <v>0</v>
          </cell>
        </row>
        <row r="85">
          <cell r="E85">
            <v>1362</v>
          </cell>
        </row>
        <row r="91">
          <cell r="E91">
            <v>0</v>
          </cell>
        </row>
      </sheetData>
      <sheetData sheetId="7">
        <row r="13">
          <cell r="E13"/>
        </row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  <row r="20">
          <cell r="E20"/>
        </row>
        <row r="22">
          <cell r="E22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30">
          <cell r="E30"/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41">
          <cell r="E41"/>
        </row>
        <row r="42">
          <cell r="E42"/>
        </row>
        <row r="45">
          <cell r="E45"/>
        </row>
        <row r="47">
          <cell r="E47"/>
        </row>
        <row r="48">
          <cell r="E48"/>
        </row>
        <row r="49">
          <cell r="E49"/>
        </row>
        <row r="50">
          <cell r="E50"/>
        </row>
        <row r="52">
          <cell r="E52"/>
        </row>
        <row r="55">
          <cell r="E55"/>
        </row>
        <row r="56">
          <cell r="E56"/>
        </row>
        <row r="59">
          <cell r="E59"/>
        </row>
        <row r="60">
          <cell r="E60"/>
        </row>
        <row r="61">
          <cell r="E61"/>
        </row>
        <row r="62">
          <cell r="E62"/>
        </row>
        <row r="63">
          <cell r="E63"/>
        </row>
        <row r="64">
          <cell r="E64"/>
        </row>
        <row r="65">
          <cell r="E65"/>
        </row>
        <row r="69">
          <cell r="E69"/>
        </row>
        <row r="70">
          <cell r="E70"/>
        </row>
        <row r="72">
          <cell r="E72"/>
        </row>
        <row r="73">
          <cell r="E73"/>
        </row>
        <row r="74">
          <cell r="E74"/>
        </row>
        <row r="75">
          <cell r="E75"/>
        </row>
        <row r="77">
          <cell r="E77"/>
        </row>
        <row r="78">
          <cell r="E78"/>
        </row>
        <row r="79">
          <cell r="E79"/>
        </row>
        <row r="82">
          <cell r="E82"/>
        </row>
        <row r="83">
          <cell r="E83"/>
        </row>
        <row r="84">
          <cell r="E84"/>
        </row>
        <row r="85">
          <cell r="E85"/>
        </row>
        <row r="86">
          <cell r="E86"/>
        </row>
        <row r="88">
          <cell r="E88"/>
        </row>
        <row r="89">
          <cell r="E89"/>
        </row>
        <row r="90">
          <cell r="E90"/>
        </row>
      </sheetData>
      <sheetData sheetId="8">
        <row r="13">
          <cell r="E13">
            <v>98000</v>
          </cell>
        </row>
        <row r="14">
          <cell r="E14">
            <v>21000</v>
          </cell>
        </row>
        <row r="41">
          <cell r="E41">
            <v>0</v>
          </cell>
        </row>
        <row r="42">
          <cell r="E42">
            <v>0</v>
          </cell>
        </row>
        <row r="45">
          <cell r="E45">
            <v>74880</v>
          </cell>
        </row>
        <row r="47">
          <cell r="E47">
            <v>6927</v>
          </cell>
        </row>
        <row r="48">
          <cell r="E48">
            <v>0</v>
          </cell>
        </row>
        <row r="49">
          <cell r="E49">
            <v>360</v>
          </cell>
        </row>
        <row r="50">
          <cell r="E50">
            <v>2130</v>
          </cell>
        </row>
        <row r="51">
          <cell r="E51">
            <v>374</v>
          </cell>
        </row>
        <row r="53">
          <cell r="E53">
            <v>5728</v>
          </cell>
        </row>
        <row r="56">
          <cell r="E56">
            <v>71844</v>
          </cell>
        </row>
        <row r="60">
          <cell r="E60">
            <v>102276</v>
          </cell>
        </row>
        <row r="61">
          <cell r="E61">
            <v>18400</v>
          </cell>
        </row>
        <row r="62">
          <cell r="E62">
            <v>10497</v>
          </cell>
        </row>
        <row r="65">
          <cell r="E65">
            <v>2000</v>
          </cell>
        </row>
        <row r="66">
          <cell r="E66">
            <v>700</v>
          </cell>
        </row>
        <row r="70">
          <cell r="E70">
            <v>12000</v>
          </cell>
        </row>
        <row r="71">
          <cell r="E71">
            <v>0</v>
          </cell>
        </row>
        <row r="74">
          <cell r="E74">
            <v>500</v>
          </cell>
        </row>
        <row r="76">
          <cell r="E76">
            <v>1430</v>
          </cell>
        </row>
        <row r="80">
          <cell r="E80">
            <v>2100</v>
          </cell>
        </row>
        <row r="83">
          <cell r="E83">
            <v>1500</v>
          </cell>
        </row>
        <row r="85">
          <cell r="E85">
            <v>7348</v>
          </cell>
        </row>
      </sheetData>
      <sheetData sheetId="9">
        <row r="20">
          <cell r="E20">
            <v>0</v>
          </cell>
        </row>
        <row r="30">
          <cell r="E30">
            <v>3000</v>
          </cell>
        </row>
        <row r="31">
          <cell r="E31">
            <v>0</v>
          </cell>
        </row>
        <row r="33">
          <cell r="E33">
            <v>12000</v>
          </cell>
        </row>
        <row r="34">
          <cell r="E34">
            <v>0</v>
          </cell>
        </row>
        <row r="41">
          <cell r="E41">
            <v>0</v>
          </cell>
        </row>
        <row r="45">
          <cell r="E45">
            <v>223600</v>
          </cell>
        </row>
        <row r="47">
          <cell r="E47">
            <v>7050</v>
          </cell>
        </row>
        <row r="48">
          <cell r="E48">
            <v>0</v>
          </cell>
        </row>
        <row r="49">
          <cell r="E49">
            <v>720</v>
          </cell>
        </row>
        <row r="50">
          <cell r="E50">
            <v>3264</v>
          </cell>
        </row>
        <row r="51">
          <cell r="E51">
            <v>1118</v>
          </cell>
        </row>
        <row r="53">
          <cell r="E53">
            <v>17105</v>
          </cell>
        </row>
        <row r="56">
          <cell r="E56">
            <v>37416</v>
          </cell>
        </row>
        <row r="57">
          <cell r="E57">
            <v>2000</v>
          </cell>
        </row>
        <row r="60">
          <cell r="E60">
            <v>56000</v>
          </cell>
        </row>
        <row r="61">
          <cell r="E61">
            <v>18400</v>
          </cell>
        </row>
        <row r="62">
          <cell r="E62">
            <v>18123</v>
          </cell>
        </row>
        <row r="63">
          <cell r="E63">
            <v>2000</v>
          </cell>
        </row>
        <row r="64">
          <cell r="E64">
            <v>15000</v>
          </cell>
        </row>
        <row r="65">
          <cell r="E65">
            <v>2000</v>
          </cell>
        </row>
        <row r="66">
          <cell r="E66">
            <v>1200</v>
          </cell>
        </row>
        <row r="70">
          <cell r="E70">
            <v>1000</v>
          </cell>
        </row>
        <row r="71">
          <cell r="E71">
            <v>1000</v>
          </cell>
        </row>
        <row r="73">
          <cell r="E73">
            <v>86446</v>
          </cell>
        </row>
        <row r="74">
          <cell r="E74">
            <v>7500</v>
          </cell>
        </row>
        <row r="75">
          <cell r="E75">
            <v>1000</v>
          </cell>
        </row>
        <row r="76">
          <cell r="E76">
            <v>2870</v>
          </cell>
        </row>
        <row r="79">
          <cell r="E79">
            <v>100</v>
          </cell>
        </row>
        <row r="80">
          <cell r="E80">
            <v>2100</v>
          </cell>
        </row>
        <row r="83">
          <cell r="E83">
            <v>4500</v>
          </cell>
        </row>
        <row r="84">
          <cell r="E84">
            <v>0</v>
          </cell>
        </row>
        <row r="85">
          <cell r="E85">
            <v>12685</v>
          </cell>
        </row>
        <row r="86">
          <cell r="E86">
            <v>1350</v>
          </cell>
        </row>
        <row r="87">
          <cell r="E87">
            <v>0</v>
          </cell>
        </row>
        <row r="89">
          <cell r="E89">
            <v>4700</v>
          </cell>
        </row>
        <row r="90">
          <cell r="E90">
            <v>300</v>
          </cell>
        </row>
        <row r="91">
          <cell r="E91">
            <v>0</v>
          </cell>
        </row>
      </sheetData>
      <sheetData sheetId="10">
        <row r="42">
          <cell r="E42">
            <v>5000</v>
          </cell>
        </row>
        <row r="56">
          <cell r="E56">
            <v>22963</v>
          </cell>
        </row>
        <row r="57">
          <cell r="E57">
            <v>1000</v>
          </cell>
        </row>
        <row r="60">
          <cell r="E60">
            <v>549</v>
          </cell>
        </row>
        <row r="61">
          <cell r="E61">
            <v>18400</v>
          </cell>
        </row>
        <row r="62">
          <cell r="E62">
            <v>3400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70">
          <cell r="E70">
            <v>2400</v>
          </cell>
        </row>
        <row r="74">
          <cell r="E74">
            <v>2400</v>
          </cell>
        </row>
        <row r="75">
          <cell r="E75">
            <v>75</v>
          </cell>
        </row>
        <row r="76">
          <cell r="E76">
            <v>1430</v>
          </cell>
        </row>
        <row r="80">
          <cell r="E80">
            <v>160</v>
          </cell>
        </row>
        <row r="83">
          <cell r="E83">
            <v>1500</v>
          </cell>
        </row>
        <row r="85">
          <cell r="E85">
            <v>2756</v>
          </cell>
        </row>
      </sheetData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dam Hinds" id="{C660D150-4164-4A31-AFCC-A4B79656DAF4}" userId="Adam@cnm.org" providerId="PeoplePicker"/>
  <person displayName="Meagan Flippin" id="{9D9734E0-840B-4401-A27A-82A0B2D696D4}" userId="S::meagan@cnm.org::b41cf149-6fd8-48dd-bfc4-1001a146bf0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6" dT="2024-02-01T17:29:37.89" personId="{9D9734E0-840B-4401-A27A-82A0B2D696D4}" id="{DB3E5517-F8C1-4877-A4B6-533260A00F31}">
    <text>@Adam Hinds Are you able to answer this?</text>
    <mentions>
      <mention mentionpersonId="{C660D150-4164-4A31-AFCC-A4B79656DAF4}" mentionId="{99BD184E-4031-46D6-8366-D882588FE0E8}" startIndex="0" length="11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4" Type="http://schemas.microsoft.com/office/2019/04/relationships/documenttask" Target="../documenttasks/documenttask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D14FF-65AA-4474-9E13-8162F7653057}">
  <dimension ref="A1:J103"/>
  <sheetViews>
    <sheetView tabSelected="1" topLeftCell="A76" workbookViewId="0">
      <selection sqref="A1:XFD1048576"/>
    </sheetView>
  </sheetViews>
  <sheetFormatPr defaultColWidth="9.109375" defaultRowHeight="14.4" x14ac:dyDescent="0.3"/>
  <cols>
    <col min="1" max="1" width="41.33203125" customWidth="1"/>
    <col min="2" max="2" width="14" customWidth="1"/>
    <col min="3" max="3" width="13.5546875" customWidth="1"/>
    <col min="4" max="4" width="15.33203125" customWidth="1"/>
    <col min="5" max="5" width="18.5546875" hidden="1" customWidth="1"/>
    <col min="6" max="6" width="16.5546875" customWidth="1"/>
    <col min="7" max="7" width="14.88671875" customWidth="1"/>
    <col min="8" max="8" width="16" customWidth="1"/>
    <col min="9" max="9" width="15.33203125" customWidth="1"/>
    <col min="10" max="10" width="69.5546875" customWidth="1"/>
  </cols>
  <sheetData>
    <row r="1" spans="1:10" ht="15.6" x14ac:dyDescent="0.3">
      <c r="A1" s="1" t="s">
        <v>0</v>
      </c>
    </row>
    <row r="2" spans="1:10" ht="15.6" x14ac:dyDescent="0.3">
      <c r="A2" s="1" t="s">
        <v>1</v>
      </c>
    </row>
    <row r="3" spans="1:10" x14ac:dyDescent="0.3">
      <c r="A3" s="2" t="s">
        <v>2</v>
      </c>
    </row>
    <row r="4" spans="1:10" x14ac:dyDescent="0.3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10" x14ac:dyDescent="0.3">
      <c r="A5" s="3" t="s">
        <v>3</v>
      </c>
      <c r="B5" s="4" t="s">
        <v>12</v>
      </c>
      <c r="C5" s="4" t="s">
        <v>12</v>
      </c>
      <c r="D5" s="4" t="s">
        <v>12</v>
      </c>
      <c r="E5" s="4" t="s">
        <v>12</v>
      </c>
      <c r="F5" s="4" t="s">
        <v>12</v>
      </c>
      <c r="G5" s="4" t="s">
        <v>12</v>
      </c>
      <c r="H5" s="4" t="s">
        <v>12</v>
      </c>
      <c r="I5" s="4" t="s">
        <v>12</v>
      </c>
    </row>
    <row r="6" spans="1:10" x14ac:dyDescent="0.3">
      <c r="A6" s="3" t="s">
        <v>3</v>
      </c>
      <c r="B6" s="4" t="s">
        <v>2</v>
      </c>
      <c r="C6" s="4" t="s">
        <v>2</v>
      </c>
      <c r="D6" s="4" t="s">
        <v>2</v>
      </c>
      <c r="E6" s="4" t="s">
        <v>2</v>
      </c>
      <c r="F6" s="4" t="s">
        <v>2</v>
      </c>
      <c r="G6" s="4" t="s">
        <v>2</v>
      </c>
      <c r="H6" s="4" t="s">
        <v>2</v>
      </c>
      <c r="I6" s="4" t="s">
        <v>2</v>
      </c>
    </row>
    <row r="7" spans="1:10" x14ac:dyDescent="0.3">
      <c r="A7" s="5" t="s">
        <v>13</v>
      </c>
      <c r="B7" s="5" t="s">
        <v>14</v>
      </c>
      <c r="C7" s="5" t="s">
        <v>14</v>
      </c>
      <c r="D7" s="5" t="s">
        <v>14</v>
      </c>
      <c r="E7" s="5" t="s">
        <v>14</v>
      </c>
      <c r="F7" s="5" t="s">
        <v>14</v>
      </c>
      <c r="G7" s="5" t="s">
        <v>14</v>
      </c>
      <c r="H7" s="5" t="s">
        <v>14</v>
      </c>
      <c r="I7" s="5" t="s">
        <v>14</v>
      </c>
    </row>
    <row r="8" spans="1:10" s="6" customFormat="1" ht="13.2" x14ac:dyDescent="0.25">
      <c r="A8" s="5" t="s">
        <v>15</v>
      </c>
      <c r="B8" s="5" t="s">
        <v>16</v>
      </c>
      <c r="C8" s="5" t="s">
        <v>16</v>
      </c>
      <c r="D8" s="5" t="s">
        <v>16</v>
      </c>
      <c r="E8" s="5" t="s">
        <v>16</v>
      </c>
      <c r="F8" s="5" t="s">
        <v>16</v>
      </c>
      <c r="G8" s="5" t="s">
        <v>16</v>
      </c>
      <c r="H8" s="5" t="s">
        <v>16</v>
      </c>
      <c r="I8" s="5" t="s">
        <v>16</v>
      </c>
    </row>
    <row r="9" spans="1:10" x14ac:dyDescent="0.3">
      <c r="A9" s="3" t="s">
        <v>17</v>
      </c>
      <c r="B9" s="7">
        <f>+[1]Fundraising!E13</f>
        <v>0</v>
      </c>
      <c r="C9" s="7">
        <f>+[1]Membership!E13</f>
        <v>0</v>
      </c>
      <c r="D9" s="7">
        <f>+'[1]Collective Impact'!E13</f>
        <v>0</v>
      </c>
      <c r="E9" s="7">
        <f>+[1]Consulting!E13</f>
        <v>0</v>
      </c>
      <c r="F9" s="7">
        <f>+[1]Education!E13</f>
        <v>98000</v>
      </c>
      <c r="G9" s="7">
        <f>+[1]Administrative!E13</f>
        <v>0</v>
      </c>
      <c r="H9" s="7">
        <f>+[1]Marketing!E13</f>
        <v>0</v>
      </c>
      <c r="I9" s="7">
        <f t="shared" ref="I9:I14" si="0">SUM(B9:H9)</f>
        <v>98000</v>
      </c>
    </row>
    <row r="10" spans="1:10" x14ac:dyDescent="0.3">
      <c r="A10" s="3" t="s">
        <v>18</v>
      </c>
      <c r="B10" s="7">
        <f>+[1]Fundraising!E14</f>
        <v>0</v>
      </c>
      <c r="C10" s="7">
        <f>+[1]Membership!E14</f>
        <v>0</v>
      </c>
      <c r="D10" s="7">
        <f>+'[1]Collective Impact'!E14</f>
        <v>0</v>
      </c>
      <c r="E10" s="7">
        <f>+[1]Consulting!E14</f>
        <v>0</v>
      </c>
      <c r="F10" s="7">
        <f>+[1]Education!E14</f>
        <v>21000</v>
      </c>
      <c r="G10" s="7">
        <f>+[1]Administrative!E14</f>
        <v>0</v>
      </c>
      <c r="H10" s="7">
        <f>+[1]Marketing!E14</f>
        <v>0</v>
      </c>
      <c r="I10" s="7">
        <f t="shared" si="0"/>
        <v>21000</v>
      </c>
    </row>
    <row r="11" spans="1:10" x14ac:dyDescent="0.3">
      <c r="A11" s="3" t="s">
        <v>19</v>
      </c>
      <c r="B11" s="7">
        <f>+[1]Fundraising!E15</f>
        <v>0</v>
      </c>
      <c r="C11" s="7">
        <f>+[1]Membership!E15</f>
        <v>0</v>
      </c>
      <c r="D11" s="7">
        <f>+'[1]Collective Impact'!E15</f>
        <v>0</v>
      </c>
      <c r="E11" s="7">
        <f>+[1]Consulting!E15</f>
        <v>0</v>
      </c>
      <c r="F11" s="7">
        <f>+[1]Education!E15</f>
        <v>0</v>
      </c>
      <c r="G11" s="7">
        <f>+[1]Administrative!E15</f>
        <v>0</v>
      </c>
      <c r="H11" s="7">
        <f>+[1]Marketing!E15</f>
        <v>0</v>
      </c>
      <c r="I11" s="7">
        <f t="shared" si="0"/>
        <v>0</v>
      </c>
    </row>
    <row r="12" spans="1:10" x14ac:dyDescent="0.3">
      <c r="A12" s="3" t="s">
        <v>20</v>
      </c>
      <c r="B12" s="7">
        <f>+[1]Fundraising!E16</f>
        <v>0</v>
      </c>
      <c r="C12" s="7">
        <f>+[1]Membership!E16</f>
        <v>240000</v>
      </c>
      <c r="D12" s="7">
        <f>+'[1]Collective Impact'!E16</f>
        <v>0</v>
      </c>
      <c r="E12" s="7">
        <f>+[1]Consulting!E16</f>
        <v>0</v>
      </c>
      <c r="F12" s="7">
        <f>+[1]Education!E16</f>
        <v>0</v>
      </c>
      <c r="G12" s="7">
        <f>+[1]Administrative!E16</f>
        <v>0</v>
      </c>
      <c r="H12" s="7">
        <f>+[1]Marketing!E16</f>
        <v>0</v>
      </c>
      <c r="I12" s="7">
        <f t="shared" si="0"/>
        <v>240000</v>
      </c>
    </row>
    <row r="13" spans="1:10" x14ac:dyDescent="0.3">
      <c r="A13" s="3" t="s">
        <v>21</v>
      </c>
      <c r="B13" s="7">
        <f>+[1]Fundraising!E17</f>
        <v>200000</v>
      </c>
      <c r="C13" s="7">
        <f>+[1]Membership!E17</f>
        <v>0</v>
      </c>
      <c r="D13" s="7">
        <f>+'[1]Collective Impact'!E17</f>
        <v>15000</v>
      </c>
      <c r="E13" s="7">
        <f>+[1]Consulting!E17</f>
        <v>0</v>
      </c>
      <c r="F13" s="7">
        <f>+[1]Education!E17</f>
        <v>0</v>
      </c>
      <c r="G13" s="7">
        <f>+[1]Administrative!E17</f>
        <v>0</v>
      </c>
      <c r="H13" s="7">
        <f>+[1]Marketing!E17</f>
        <v>0</v>
      </c>
      <c r="I13" s="7">
        <f t="shared" si="0"/>
        <v>215000</v>
      </c>
    </row>
    <row r="14" spans="1:10" x14ac:dyDescent="0.3">
      <c r="A14" s="3" t="s">
        <v>22</v>
      </c>
      <c r="B14" s="8">
        <f>+[1]Fundraising!E18</f>
        <v>0</v>
      </c>
      <c r="C14" s="8">
        <f>+[1]Membership!E18</f>
        <v>0</v>
      </c>
      <c r="D14" s="8">
        <f>+'[1]Collective Impact'!E18</f>
        <v>5000</v>
      </c>
      <c r="E14" s="8">
        <f>+[1]Consulting!E18</f>
        <v>0</v>
      </c>
      <c r="F14" s="8">
        <f>+[1]Education!E18</f>
        <v>0</v>
      </c>
      <c r="G14" s="8">
        <f>+[1]Administrative!E18</f>
        <v>0</v>
      </c>
      <c r="H14" s="8">
        <f>+[1]Marketing!E18</f>
        <v>0</v>
      </c>
      <c r="I14" s="8">
        <f t="shared" si="0"/>
        <v>5000</v>
      </c>
      <c r="J14" s="28" t="s">
        <v>3</v>
      </c>
    </row>
    <row r="15" spans="1:10" s="6" customFormat="1" ht="13.2" x14ac:dyDescent="0.25">
      <c r="A15" s="5" t="s">
        <v>23</v>
      </c>
      <c r="B15" s="9">
        <f>SUM(B9:B14)</f>
        <v>200000</v>
      </c>
      <c r="C15" s="9">
        <f t="shared" ref="C15:I15" si="1">SUM(C9:C14)</f>
        <v>240000</v>
      </c>
      <c r="D15" s="9">
        <f t="shared" si="1"/>
        <v>20000</v>
      </c>
      <c r="E15" s="9">
        <f t="shared" si="1"/>
        <v>0</v>
      </c>
      <c r="F15" s="9">
        <f t="shared" si="1"/>
        <v>119000</v>
      </c>
      <c r="G15" s="9">
        <f t="shared" si="1"/>
        <v>0</v>
      </c>
      <c r="H15" s="9">
        <f t="shared" si="1"/>
        <v>0</v>
      </c>
      <c r="I15" s="9">
        <f t="shared" si="1"/>
        <v>579000</v>
      </c>
    </row>
    <row r="16" spans="1:10" x14ac:dyDescent="0.3">
      <c r="A16" s="3" t="s">
        <v>24</v>
      </c>
      <c r="B16" s="7">
        <f>+[1]Fundraising!E20</f>
        <v>0</v>
      </c>
      <c r="C16" s="7">
        <f>+[1]Membership!E20</f>
        <v>0</v>
      </c>
      <c r="D16" s="7">
        <f>+'[1]Collective Impact'!E20</f>
        <v>0</v>
      </c>
      <c r="E16" s="7">
        <f>+[1]Consulting!E20</f>
        <v>0</v>
      </c>
      <c r="F16" s="7">
        <f>+[1]Education!E20</f>
        <v>0</v>
      </c>
      <c r="G16" s="7">
        <f>+[1]Administrative!E20</f>
        <v>0</v>
      </c>
      <c r="H16" s="7">
        <f>+[1]Marketing!E20</f>
        <v>0</v>
      </c>
      <c r="I16" s="7">
        <f>SUM(B16:H16)</f>
        <v>0</v>
      </c>
    </row>
    <row r="17" spans="1:10" s="6" customFormat="1" ht="13.2" x14ac:dyDescent="0.25">
      <c r="A17" s="10" t="s">
        <v>25</v>
      </c>
      <c r="B17" s="11" t="str">
        <f>+[1]Fundraising!C21</f>
        <v xml:space="preserve">    </v>
      </c>
      <c r="C17" s="10" t="s">
        <v>16</v>
      </c>
      <c r="D17" s="10" t="s">
        <v>16</v>
      </c>
      <c r="E17" s="10" t="s">
        <v>16</v>
      </c>
      <c r="F17" s="11"/>
      <c r="G17" s="11"/>
      <c r="H17" s="11"/>
      <c r="I17" s="10" t="s">
        <v>16</v>
      </c>
    </row>
    <row r="18" spans="1:10" x14ac:dyDescent="0.3">
      <c r="A18" s="12" t="s">
        <v>26</v>
      </c>
      <c r="B18" s="13">
        <f>+[1]Fundraising!E22</f>
        <v>25000</v>
      </c>
      <c r="C18" s="13">
        <f>+[1]Membership!E22</f>
        <v>0</v>
      </c>
      <c r="D18" s="13">
        <f>+'[1]Collective Impact'!E22</f>
        <v>0</v>
      </c>
      <c r="E18" s="13">
        <f>+[1]Consulting!E22</f>
        <v>0</v>
      </c>
      <c r="F18" s="13">
        <f>+[1]Education!E22</f>
        <v>0</v>
      </c>
      <c r="G18" s="13">
        <f>+[1]Administrative!E22</f>
        <v>0</v>
      </c>
      <c r="H18" s="13">
        <f>+[1]Marketing!E22</f>
        <v>0</v>
      </c>
      <c r="I18" s="13">
        <f t="shared" ref="I18:I21" si="2">SUM(B18:H18)</f>
        <v>25000</v>
      </c>
    </row>
    <row r="19" spans="1:10" s="15" customFormat="1" ht="13.2" x14ac:dyDescent="0.25">
      <c r="A19" s="12" t="s">
        <v>27</v>
      </c>
      <c r="B19" s="13">
        <f>+[1]Fundraising!E23</f>
        <v>0</v>
      </c>
      <c r="C19" s="13">
        <f>+[1]Membership!E23</f>
        <v>0</v>
      </c>
      <c r="D19" s="13">
        <f>+'[1]Collective Impact'!E23</f>
        <v>0</v>
      </c>
      <c r="E19" s="13">
        <f>+[1]Consulting!E23</f>
        <v>0</v>
      </c>
      <c r="F19" s="13">
        <f>+[1]Education!E23</f>
        <v>0</v>
      </c>
      <c r="G19" s="13">
        <f>+[1]Administrative!E23</f>
        <v>0</v>
      </c>
      <c r="H19" s="13">
        <f>+[1]Marketing!E23</f>
        <v>0</v>
      </c>
      <c r="I19" s="13">
        <f t="shared" si="2"/>
        <v>0</v>
      </c>
      <c r="J19" s="14" t="s">
        <v>28</v>
      </c>
    </row>
    <row r="20" spans="1:10" x14ac:dyDescent="0.3">
      <c r="A20" s="12" t="s">
        <v>29</v>
      </c>
      <c r="B20" s="13">
        <f>+[1]Fundraising!E24</f>
        <v>450000</v>
      </c>
      <c r="C20" s="13">
        <f>+[1]Membership!E24</f>
        <v>0</v>
      </c>
      <c r="D20" s="13">
        <f>+'[1]Collective Impact'!E24</f>
        <v>15000</v>
      </c>
      <c r="E20" s="13">
        <f>+[1]Consulting!E24</f>
        <v>0</v>
      </c>
      <c r="F20" s="13">
        <f>+[1]Education!E24</f>
        <v>0</v>
      </c>
      <c r="G20" s="13">
        <f>+[1]Administrative!E24</f>
        <v>0</v>
      </c>
      <c r="H20" s="13">
        <f>+[1]Marketing!E24</f>
        <v>0</v>
      </c>
      <c r="I20" s="13">
        <f t="shared" si="2"/>
        <v>465000</v>
      </c>
    </row>
    <row r="21" spans="1:10" x14ac:dyDescent="0.3">
      <c r="A21" s="12" t="s">
        <v>30</v>
      </c>
      <c r="B21" s="13">
        <f>+[1]Fundraising!E25</f>
        <v>0</v>
      </c>
      <c r="C21" s="13">
        <f>+[1]Membership!E25</f>
        <v>0</v>
      </c>
      <c r="D21" s="13">
        <f>+'[1]Collective Impact'!E25</f>
        <v>0</v>
      </c>
      <c r="E21" s="13">
        <f>+[1]Consulting!E25</f>
        <v>0</v>
      </c>
      <c r="F21" s="13">
        <f>+[1]Education!E25</f>
        <v>0</v>
      </c>
      <c r="G21" s="13">
        <f>+[1]Administrative!E25</f>
        <v>0</v>
      </c>
      <c r="H21" s="13">
        <f>+[1]Marketing!E25</f>
        <v>0</v>
      </c>
      <c r="I21" s="13">
        <f t="shared" si="2"/>
        <v>0</v>
      </c>
    </row>
    <row r="22" spans="1:10" x14ac:dyDescent="0.3">
      <c r="A22" s="12" t="s">
        <v>31</v>
      </c>
      <c r="B22" s="13">
        <f>+[1]Fundraising!E27</f>
        <v>246000</v>
      </c>
      <c r="C22" s="13">
        <f>+[1]Membership!E26</f>
        <v>0</v>
      </c>
      <c r="D22" s="13">
        <f>+'[1]Collective Impact'!E26</f>
        <v>0</v>
      </c>
      <c r="E22" s="13">
        <f>+[1]Fundraising!H27</f>
        <v>0</v>
      </c>
      <c r="F22" s="13">
        <v>0</v>
      </c>
      <c r="G22" s="13">
        <f>+[1]Administrative!E26</f>
        <v>0</v>
      </c>
      <c r="H22" s="13">
        <f>+[1]Marketing!E26</f>
        <v>0</v>
      </c>
      <c r="I22" s="13">
        <f>SUM(B22:H22)</f>
        <v>246000</v>
      </c>
    </row>
    <row r="23" spans="1:10" x14ac:dyDescent="0.3">
      <c r="A23" s="12" t="s">
        <v>32</v>
      </c>
      <c r="B23" s="13">
        <f>+[1]Fundraising!E26</f>
        <v>45000</v>
      </c>
      <c r="C23" s="13">
        <f>+[1]Membership!E26</f>
        <v>0</v>
      </c>
      <c r="D23" s="13">
        <f>+'[1]Collective Impact'!E26</f>
        <v>0</v>
      </c>
      <c r="E23" s="13">
        <f>+[1]Consulting!E26</f>
        <v>0</v>
      </c>
      <c r="F23" s="13">
        <f>+[1]Education!E26</f>
        <v>0</v>
      </c>
      <c r="G23" s="13">
        <f>+[1]Administrative!E26</f>
        <v>0</v>
      </c>
      <c r="H23" s="13">
        <f>+[1]Marketing!E26</f>
        <v>0</v>
      </c>
      <c r="I23" s="13">
        <v>45000</v>
      </c>
      <c r="J23" t="s">
        <v>33</v>
      </c>
    </row>
    <row r="24" spans="1:10" x14ac:dyDescent="0.3">
      <c r="A24" s="12" t="s">
        <v>34</v>
      </c>
      <c r="B24" s="16">
        <f>+[1]Fundraising!E28</f>
        <v>225000</v>
      </c>
      <c r="C24" s="16">
        <f>+[1]Membership!E27</f>
        <v>0</v>
      </c>
      <c r="D24" s="16">
        <f>+'[1]Collective Impact'!E27</f>
        <v>0</v>
      </c>
      <c r="E24" s="16">
        <f>+[1]Consulting!E27</f>
        <v>0</v>
      </c>
      <c r="F24" s="16">
        <f>+[1]Education!E27</f>
        <v>0</v>
      </c>
      <c r="G24" s="16">
        <f>+[1]Administrative!E27</f>
        <v>0</v>
      </c>
      <c r="H24" s="16">
        <f>+[1]Marketing!E27</f>
        <v>0</v>
      </c>
      <c r="I24" s="16">
        <f>SUM(B24:H24)</f>
        <v>225000</v>
      </c>
      <c r="J24" s="29" t="s">
        <v>3</v>
      </c>
    </row>
    <row r="25" spans="1:10" s="6" customFormat="1" ht="13.2" x14ac:dyDescent="0.25">
      <c r="A25" s="10" t="s">
        <v>35</v>
      </c>
      <c r="B25" s="11">
        <f>SUM(B18:B24)</f>
        <v>991000</v>
      </c>
      <c r="C25" s="11">
        <f t="shared" ref="C25:I25" si="3">SUM(C18:C24)</f>
        <v>0</v>
      </c>
      <c r="D25" s="11">
        <f t="shared" si="3"/>
        <v>15000</v>
      </c>
      <c r="E25" s="11">
        <f t="shared" si="3"/>
        <v>0</v>
      </c>
      <c r="F25" s="11">
        <f t="shared" si="3"/>
        <v>0</v>
      </c>
      <c r="G25" s="11">
        <f t="shared" si="3"/>
        <v>0</v>
      </c>
      <c r="H25" s="11">
        <f t="shared" si="3"/>
        <v>0</v>
      </c>
      <c r="I25" s="11">
        <f t="shared" si="3"/>
        <v>1006000</v>
      </c>
    </row>
    <row r="26" spans="1:10" s="6" customFormat="1" ht="13.2" x14ac:dyDescent="0.25">
      <c r="A26" s="5" t="s">
        <v>36</v>
      </c>
      <c r="B26" s="5" t="s">
        <v>16</v>
      </c>
      <c r="C26" s="5" t="s">
        <v>16</v>
      </c>
      <c r="D26" s="5" t="s">
        <v>16</v>
      </c>
      <c r="E26" s="5" t="s">
        <v>16</v>
      </c>
      <c r="F26" s="5" t="s">
        <v>16</v>
      </c>
      <c r="G26" s="5" t="s">
        <v>16</v>
      </c>
      <c r="H26" s="5" t="s">
        <v>16</v>
      </c>
      <c r="I26" s="5" t="s">
        <v>16</v>
      </c>
    </row>
    <row r="27" spans="1:10" x14ac:dyDescent="0.3">
      <c r="A27" s="3" t="s">
        <v>37</v>
      </c>
      <c r="B27" s="7">
        <f>+[1]Fundraising!E31</f>
        <v>0</v>
      </c>
      <c r="C27" s="7">
        <f>+[1]Membership!E30</f>
        <v>0</v>
      </c>
      <c r="D27" s="7">
        <f>+'[1]Collective Impact'!E30</f>
        <v>0</v>
      </c>
      <c r="E27" s="7">
        <f>+[1]Consulting!E30</f>
        <v>0</v>
      </c>
      <c r="F27" s="7">
        <f>+[1]Education!E30</f>
        <v>0</v>
      </c>
      <c r="G27" s="13">
        <f>+[1]Administrative!E30</f>
        <v>3000</v>
      </c>
      <c r="H27" s="13">
        <f>+[1]Marketing!E30</f>
        <v>0</v>
      </c>
      <c r="I27" s="13">
        <f>SUM(B27:H27)</f>
        <v>3000</v>
      </c>
    </row>
    <row r="28" spans="1:10" x14ac:dyDescent="0.3">
      <c r="A28" s="3" t="s">
        <v>38</v>
      </c>
      <c r="B28" s="7">
        <f>+[1]Fundraising!E32</f>
        <v>0</v>
      </c>
      <c r="C28" s="7">
        <f>+[1]Membership!E31</f>
        <v>0</v>
      </c>
      <c r="D28" s="7">
        <f>+'[1]Collective Impact'!E31</f>
        <v>0</v>
      </c>
      <c r="E28" s="7">
        <f>+[1]Consulting!E31</f>
        <v>0</v>
      </c>
      <c r="F28" s="7">
        <f>+[1]Education!E31</f>
        <v>0</v>
      </c>
      <c r="G28" s="7">
        <f>+[1]Administrative!E31</f>
        <v>0</v>
      </c>
      <c r="H28" s="7">
        <f>+[1]Marketing!E31</f>
        <v>0</v>
      </c>
      <c r="I28" s="7">
        <f>SUM(B28:H28)</f>
        <v>0</v>
      </c>
    </row>
    <row r="29" spans="1:10" x14ac:dyDescent="0.3">
      <c r="A29" s="3" t="s">
        <v>39</v>
      </c>
      <c r="B29" s="7">
        <f>+[1]Fundraising!E33</f>
        <v>95000</v>
      </c>
      <c r="C29" s="7">
        <f>+[1]Membership!E32</f>
        <v>0</v>
      </c>
      <c r="D29" s="7">
        <f>+'[1]Collective Impact'!E32</f>
        <v>0</v>
      </c>
      <c r="E29" s="7">
        <f>+[1]Consulting!E32</f>
        <v>0</v>
      </c>
      <c r="F29" s="7">
        <f>+[1]Education!E32</f>
        <v>0</v>
      </c>
      <c r="G29" s="7">
        <f>+[1]Administrative!E32</f>
        <v>0</v>
      </c>
      <c r="H29" s="7">
        <f>+[1]Marketing!E32</f>
        <v>0</v>
      </c>
      <c r="I29" s="7">
        <f>SUM(B29:H29)</f>
        <v>95000</v>
      </c>
    </row>
    <row r="30" spans="1:10" x14ac:dyDescent="0.3">
      <c r="A30" s="3" t="s">
        <v>40</v>
      </c>
      <c r="B30" s="7">
        <f>+[1]Fundraising!E34</f>
        <v>0</v>
      </c>
      <c r="C30" s="7">
        <f>+[1]Membership!E33</f>
        <v>0</v>
      </c>
      <c r="D30" s="7">
        <f>+'[1]Collective Impact'!E33</f>
        <v>0</v>
      </c>
      <c r="E30" s="7">
        <f>+[1]Consulting!E33</f>
        <v>0</v>
      </c>
      <c r="F30" s="7">
        <f>+[1]Education!E33</f>
        <v>0</v>
      </c>
      <c r="G30" s="7">
        <f>+[1]Administrative!E33</f>
        <v>12000</v>
      </c>
      <c r="H30" s="7">
        <f>+[1]Marketing!E33</f>
        <v>0</v>
      </c>
      <c r="I30" s="7">
        <f>SUM(B30:H30)</f>
        <v>12000</v>
      </c>
    </row>
    <row r="31" spans="1:10" x14ac:dyDescent="0.3">
      <c r="A31" s="3" t="s">
        <v>41</v>
      </c>
      <c r="B31" s="8">
        <f>+[1]Fundraising!E35</f>
        <v>0</v>
      </c>
      <c r="C31" s="8">
        <f>+[1]Membership!E34</f>
        <v>10000</v>
      </c>
      <c r="D31" s="8">
        <f>+'[1]Collective Impact'!E34</f>
        <v>0</v>
      </c>
      <c r="E31" s="8">
        <f>+[1]Consulting!E34</f>
        <v>0</v>
      </c>
      <c r="F31" s="8">
        <f>+[1]Education!E34</f>
        <v>0</v>
      </c>
      <c r="G31" s="8">
        <f>+[1]Administrative!E34</f>
        <v>0</v>
      </c>
      <c r="H31" s="8">
        <f>+[1]Marketing!E34</f>
        <v>0</v>
      </c>
      <c r="I31" s="8">
        <f>SUM(B31:H31)</f>
        <v>10000</v>
      </c>
    </row>
    <row r="32" spans="1:10" s="6" customFormat="1" ht="13.2" x14ac:dyDescent="0.25">
      <c r="A32" s="5" t="s">
        <v>42</v>
      </c>
      <c r="B32" s="9">
        <f>SUM(B26:B31)</f>
        <v>95000</v>
      </c>
      <c r="C32" s="9">
        <f t="shared" ref="C32:I32" si="4">SUM(C26:C31)</f>
        <v>10000</v>
      </c>
      <c r="D32" s="9">
        <f t="shared" si="4"/>
        <v>0</v>
      </c>
      <c r="E32" s="9">
        <f t="shared" si="4"/>
        <v>0</v>
      </c>
      <c r="F32" s="9">
        <f t="shared" si="4"/>
        <v>0</v>
      </c>
      <c r="G32" s="9">
        <f t="shared" si="4"/>
        <v>15000</v>
      </c>
      <c r="H32" s="9">
        <f t="shared" si="4"/>
        <v>0</v>
      </c>
      <c r="I32" s="9">
        <f t="shared" si="4"/>
        <v>120000</v>
      </c>
    </row>
    <row r="33" spans="1:10" x14ac:dyDescent="0.3">
      <c r="A33" s="33" t="s">
        <v>3</v>
      </c>
      <c r="B33" s="33"/>
      <c r="C33" s="33"/>
      <c r="D33" s="33"/>
      <c r="E33" s="33"/>
      <c r="F33" s="33"/>
      <c r="G33" s="33"/>
      <c r="H33" s="33"/>
      <c r="I33" s="33"/>
    </row>
    <row r="34" spans="1:10" s="6" customFormat="1" ht="13.2" x14ac:dyDescent="0.25">
      <c r="A34" s="5" t="s">
        <v>43</v>
      </c>
      <c r="B34" s="17">
        <f t="shared" ref="B34:I34" si="5">+B15+B16+B25+B32</f>
        <v>1286000</v>
      </c>
      <c r="C34" s="17">
        <f t="shared" si="5"/>
        <v>250000</v>
      </c>
      <c r="D34" s="17">
        <f t="shared" si="5"/>
        <v>35000</v>
      </c>
      <c r="E34" s="17">
        <f t="shared" si="5"/>
        <v>0</v>
      </c>
      <c r="F34" s="17">
        <f t="shared" si="5"/>
        <v>119000</v>
      </c>
      <c r="G34" s="17">
        <f t="shared" si="5"/>
        <v>15000</v>
      </c>
      <c r="H34" s="17">
        <f t="shared" si="5"/>
        <v>0</v>
      </c>
      <c r="I34" s="17">
        <f t="shared" si="5"/>
        <v>1705000</v>
      </c>
    </row>
    <row r="35" spans="1:10" x14ac:dyDescent="0.3">
      <c r="A35" s="33" t="s">
        <v>3</v>
      </c>
      <c r="B35" s="33"/>
      <c r="C35" s="33"/>
      <c r="D35" s="33"/>
      <c r="E35" s="33"/>
      <c r="F35" s="33"/>
      <c r="G35" s="33"/>
      <c r="H35" s="33"/>
      <c r="I35" s="33"/>
    </row>
    <row r="36" spans="1:10" x14ac:dyDescent="0.3">
      <c r="A36" s="5" t="s">
        <v>44</v>
      </c>
      <c r="B36" s="5" t="s">
        <v>14</v>
      </c>
      <c r="C36" s="5" t="s">
        <v>14</v>
      </c>
      <c r="D36" s="5" t="s">
        <v>14</v>
      </c>
      <c r="E36" s="5" t="s">
        <v>14</v>
      </c>
      <c r="F36" s="5" t="s">
        <v>14</v>
      </c>
      <c r="G36" s="5" t="s">
        <v>14</v>
      </c>
      <c r="H36" s="5" t="s">
        <v>14</v>
      </c>
      <c r="I36" s="5"/>
    </row>
    <row r="37" spans="1:10" x14ac:dyDescent="0.3">
      <c r="A37" s="3" t="s">
        <v>45</v>
      </c>
      <c r="B37" s="3" t="s">
        <v>16</v>
      </c>
      <c r="C37" s="3" t="s">
        <v>16</v>
      </c>
      <c r="D37" s="3" t="s">
        <v>16</v>
      </c>
      <c r="E37" s="3" t="s">
        <v>16</v>
      </c>
      <c r="F37" s="3" t="s">
        <v>16</v>
      </c>
      <c r="G37" s="3" t="s">
        <v>16</v>
      </c>
      <c r="H37" s="3" t="s">
        <v>16</v>
      </c>
      <c r="I37" s="3" t="s">
        <v>16</v>
      </c>
    </row>
    <row r="38" spans="1:10" x14ac:dyDescent="0.3">
      <c r="A38" s="18" t="s">
        <v>46</v>
      </c>
      <c r="B38" s="7">
        <f>+[1]Fundraising!E43</f>
        <v>120000</v>
      </c>
      <c r="C38" s="7">
        <f>+[1]Membership!E41</f>
        <v>0</v>
      </c>
      <c r="D38" s="7">
        <f>+'[1]Collective Impact'!E41</f>
        <v>0</v>
      </c>
      <c r="E38" s="7">
        <f>+[1]Consulting!E41</f>
        <v>0</v>
      </c>
      <c r="F38" s="7">
        <f>+[1]Education!E41</f>
        <v>0</v>
      </c>
      <c r="G38" s="7">
        <f>+[1]Administrative!E41</f>
        <v>0</v>
      </c>
      <c r="H38" s="7">
        <f>+[1]Marketing!E41</f>
        <v>0</v>
      </c>
      <c r="I38" s="7">
        <f>SUM(B38:H38)</f>
        <v>120000</v>
      </c>
      <c r="J38" s="15" t="s">
        <v>3</v>
      </c>
    </row>
    <row r="39" spans="1:10" x14ac:dyDescent="0.3">
      <c r="A39" s="19" t="s">
        <v>47</v>
      </c>
      <c r="B39" s="13">
        <f>+[1]Fundraising!E42</f>
        <v>246000</v>
      </c>
      <c r="C39" s="13">
        <f>+[1]Fundraising!F42</f>
        <v>0</v>
      </c>
      <c r="D39" s="13">
        <f>+[1]Fundraising!F42</f>
        <v>0</v>
      </c>
      <c r="E39" s="13">
        <f>+[1]Fundraising!H44</f>
        <v>0</v>
      </c>
      <c r="F39" s="13">
        <f>+[1]Fundraising!I42</f>
        <v>0</v>
      </c>
      <c r="G39" s="13">
        <f>+[1]Fundraising!J42</f>
        <v>0</v>
      </c>
      <c r="H39" s="13">
        <f>+[1]Fundraising!K42</f>
        <v>0</v>
      </c>
      <c r="I39" s="13">
        <f>SUM(B39:H39)</f>
        <v>246000</v>
      </c>
    </row>
    <row r="40" spans="1:10" x14ac:dyDescent="0.3">
      <c r="A40" s="18" t="s">
        <v>48</v>
      </c>
      <c r="B40" s="8">
        <f>+[1]Fundraising!E44</f>
        <v>0</v>
      </c>
      <c r="C40" s="8">
        <f>+[1]Membership!E42</f>
        <v>0</v>
      </c>
      <c r="D40" s="8">
        <f>+'[1]Collective Impact'!E42</f>
        <v>0</v>
      </c>
      <c r="E40" s="8">
        <f>+[1]Consulting!E42</f>
        <v>0</v>
      </c>
      <c r="F40" s="8">
        <f>+[1]Education!E42</f>
        <v>0</v>
      </c>
      <c r="G40" s="8">
        <f>+[1]Administrative!E42</f>
        <v>0</v>
      </c>
      <c r="H40" s="8">
        <f>+[1]Marketing!E42</f>
        <v>5000</v>
      </c>
      <c r="I40" s="8">
        <f>SUM(B40:H40)</f>
        <v>5000</v>
      </c>
    </row>
    <row r="41" spans="1:10" s="6" customFormat="1" ht="13.2" x14ac:dyDescent="0.25">
      <c r="A41" s="5" t="s">
        <v>49</v>
      </c>
      <c r="B41" s="9">
        <f t="shared" ref="B41:I41" si="6">SUM(B38:B40)</f>
        <v>366000</v>
      </c>
      <c r="C41" s="9">
        <f t="shared" si="6"/>
        <v>0</v>
      </c>
      <c r="D41" s="9">
        <f t="shared" si="6"/>
        <v>0</v>
      </c>
      <c r="E41" s="9">
        <f t="shared" si="6"/>
        <v>0</v>
      </c>
      <c r="F41" s="9">
        <f t="shared" si="6"/>
        <v>0</v>
      </c>
      <c r="G41" s="9">
        <f t="shared" si="6"/>
        <v>0</v>
      </c>
      <c r="H41" s="9">
        <f t="shared" si="6"/>
        <v>5000</v>
      </c>
      <c r="I41" s="9">
        <f t="shared" si="6"/>
        <v>371000</v>
      </c>
    </row>
    <row r="42" spans="1:10" x14ac:dyDescent="0.3">
      <c r="A42" s="3" t="s">
        <v>50</v>
      </c>
      <c r="B42" s="3" t="s">
        <v>16</v>
      </c>
      <c r="C42" s="3" t="s">
        <v>16</v>
      </c>
      <c r="D42" s="3" t="s">
        <v>16</v>
      </c>
      <c r="E42" s="3" t="s">
        <v>16</v>
      </c>
      <c r="F42" s="3" t="s">
        <v>16</v>
      </c>
      <c r="G42" s="3" t="s">
        <v>16</v>
      </c>
      <c r="H42" s="3" t="s">
        <v>16</v>
      </c>
      <c r="I42" s="3" t="s">
        <v>16</v>
      </c>
    </row>
    <row r="43" spans="1:10" x14ac:dyDescent="0.3">
      <c r="A43" s="3" t="s">
        <v>51</v>
      </c>
      <c r="B43" s="7">
        <f>+[1]Fundraising!E47</f>
        <v>71760</v>
      </c>
      <c r="C43" s="7">
        <f>+[1]Membership!E45</f>
        <v>72197</v>
      </c>
      <c r="D43" s="7">
        <f>+'[1]Collective Impact'!E45</f>
        <v>63440</v>
      </c>
      <c r="E43" s="7">
        <f>+[1]Consulting!E45</f>
        <v>0</v>
      </c>
      <c r="F43" s="7">
        <f>+[1]Education!E45</f>
        <v>74880</v>
      </c>
      <c r="G43" s="7">
        <f>+[1]Administrative!E45</f>
        <v>223600</v>
      </c>
      <c r="H43" s="7">
        <f>+[1]Marketing!E45</f>
        <v>0</v>
      </c>
      <c r="I43" s="7">
        <f>SUM(B43:H43)</f>
        <v>505877</v>
      </c>
    </row>
    <row r="44" spans="1:10" x14ac:dyDescent="0.3">
      <c r="A44" s="3" t="s">
        <v>52</v>
      </c>
      <c r="B44" s="3"/>
      <c r="C44" s="3" t="s">
        <v>53</v>
      </c>
      <c r="D44" s="3" t="s">
        <v>53</v>
      </c>
      <c r="E44" s="3" t="s">
        <v>53</v>
      </c>
      <c r="F44" s="3" t="s">
        <v>53</v>
      </c>
      <c r="G44" s="3" t="s">
        <v>53</v>
      </c>
      <c r="H44" s="3" t="s">
        <v>53</v>
      </c>
      <c r="I44" s="3" t="s">
        <v>53</v>
      </c>
    </row>
    <row r="45" spans="1:10" x14ac:dyDescent="0.3">
      <c r="A45" s="3" t="s">
        <v>54</v>
      </c>
      <c r="B45" s="7">
        <f>+[1]Fundraising!E49</f>
        <v>6927</v>
      </c>
      <c r="C45" s="7">
        <f>+[1]Membership!E47</f>
        <v>6927</v>
      </c>
      <c r="D45" s="7">
        <f>+'[1]Collective Impact'!E47</f>
        <v>6927</v>
      </c>
      <c r="E45" s="7">
        <f>+[1]Consulting!E47</f>
        <v>0</v>
      </c>
      <c r="F45" s="7">
        <f>+[1]Education!E47</f>
        <v>6927</v>
      </c>
      <c r="G45" s="7">
        <f>+[1]Administrative!E47</f>
        <v>7050</v>
      </c>
      <c r="H45" s="7">
        <f>+[1]Marketing!E47</f>
        <v>0</v>
      </c>
      <c r="I45" s="7">
        <f>SUM(B45:H45)</f>
        <v>34758</v>
      </c>
    </row>
    <row r="46" spans="1:10" x14ac:dyDescent="0.3">
      <c r="A46" s="3" t="s">
        <v>55</v>
      </c>
      <c r="B46" s="7">
        <f>+[1]Fundraising!E50</f>
        <v>0</v>
      </c>
      <c r="C46" s="7">
        <f>+[1]Membership!E48</f>
        <v>0</v>
      </c>
      <c r="D46" s="7">
        <f>+'[1]Collective Impact'!E48</f>
        <v>0</v>
      </c>
      <c r="E46" s="7">
        <f>+[1]Consulting!E48</f>
        <v>0</v>
      </c>
      <c r="F46" s="7">
        <f>+[1]Education!E48</f>
        <v>0</v>
      </c>
      <c r="G46" s="7">
        <f>+[1]Administrative!E48</f>
        <v>0</v>
      </c>
      <c r="H46" s="7">
        <f>+[1]Marketing!E48</f>
        <v>0</v>
      </c>
      <c r="I46" s="7">
        <f>SUM(B46:H46)</f>
        <v>0</v>
      </c>
    </row>
    <row r="47" spans="1:10" x14ac:dyDescent="0.3">
      <c r="A47" s="3" t="s">
        <v>56</v>
      </c>
      <c r="B47" s="7">
        <f>+[1]Fundraising!E51</f>
        <v>360</v>
      </c>
      <c r="C47" s="7">
        <f>+[1]Membership!E49</f>
        <v>360</v>
      </c>
      <c r="D47" s="7">
        <f>+'[1]Collective Impact'!E49</f>
        <v>360</v>
      </c>
      <c r="E47" s="7">
        <f>+[1]Consulting!E49</f>
        <v>0</v>
      </c>
      <c r="F47" s="7">
        <f>+[1]Education!E49</f>
        <v>360</v>
      </c>
      <c r="G47" s="7">
        <f>+[1]Administrative!E49</f>
        <v>720</v>
      </c>
      <c r="H47" s="7">
        <f>+[1]Marketing!E49</f>
        <v>0</v>
      </c>
      <c r="I47" s="7">
        <f>SUM(B47:H47)</f>
        <v>2160</v>
      </c>
    </row>
    <row r="48" spans="1:10" x14ac:dyDescent="0.3">
      <c r="A48" s="3" t="s">
        <v>105</v>
      </c>
      <c r="B48" s="7">
        <f>+[1]Fundraising!E52</f>
        <v>4890</v>
      </c>
      <c r="C48" s="7">
        <f>+[1]Membership!E50</f>
        <v>0</v>
      </c>
      <c r="D48" s="7">
        <f>+'[1]Collective Impact'!E50</f>
        <v>0</v>
      </c>
      <c r="E48" s="7"/>
      <c r="F48" s="7">
        <f>+[1]Education!E50</f>
        <v>2130</v>
      </c>
      <c r="G48" s="7">
        <f>+[1]Administrative!E50</f>
        <v>3264</v>
      </c>
      <c r="H48" s="7">
        <f>+[1]Marketing!E50</f>
        <v>0</v>
      </c>
      <c r="I48" s="7">
        <f>SUM(B48:H48)</f>
        <v>10284</v>
      </c>
    </row>
    <row r="49" spans="1:10" x14ac:dyDescent="0.3">
      <c r="A49" s="3" t="s">
        <v>57</v>
      </c>
      <c r="B49" s="7">
        <f>+[1]Fundraising!E53</f>
        <v>359</v>
      </c>
      <c r="C49" s="7">
        <f>+[1]Membership!E51</f>
        <v>286</v>
      </c>
      <c r="D49" s="7">
        <f>+'[1]Collective Impact'!E51</f>
        <v>317</v>
      </c>
      <c r="E49" s="7">
        <f>+[1]Consulting!E50</f>
        <v>0</v>
      </c>
      <c r="F49" s="7">
        <f>+[1]Education!E51</f>
        <v>374</v>
      </c>
      <c r="G49" s="7">
        <f>+[1]Administrative!E51</f>
        <v>1118</v>
      </c>
      <c r="H49" s="7">
        <f>+[1]Marketing!E51</f>
        <v>0</v>
      </c>
      <c r="I49" s="8">
        <f>SUM(B49:H49)</f>
        <v>2454</v>
      </c>
    </row>
    <row r="50" spans="1:10" x14ac:dyDescent="0.3">
      <c r="A50" s="3" t="s">
        <v>58</v>
      </c>
      <c r="B50" s="20">
        <f>SUM(B45:B49)</f>
        <v>12536</v>
      </c>
      <c r="C50" s="20">
        <f t="shared" ref="C50:I50" si="7">SUM(C45:C49)</f>
        <v>7573</v>
      </c>
      <c r="D50" s="20">
        <f t="shared" si="7"/>
        <v>7604</v>
      </c>
      <c r="E50" s="20">
        <f t="shared" si="7"/>
        <v>0</v>
      </c>
      <c r="F50" s="20">
        <f t="shared" si="7"/>
        <v>9791</v>
      </c>
      <c r="G50" s="20">
        <f t="shared" si="7"/>
        <v>12152</v>
      </c>
      <c r="H50" s="20">
        <f t="shared" si="7"/>
        <v>0</v>
      </c>
      <c r="I50" s="20">
        <f t="shared" si="7"/>
        <v>49656</v>
      </c>
    </row>
    <row r="51" spans="1:10" x14ac:dyDescent="0.3">
      <c r="A51" s="3" t="s">
        <v>59</v>
      </c>
      <c r="B51" s="8">
        <f>+[1]Fundraising!E55</f>
        <v>5490</v>
      </c>
      <c r="C51" s="7">
        <f>+[1]Membership!E53</f>
        <v>4376</v>
      </c>
      <c r="D51" s="7">
        <f>+'[1]Collective Impact'!E53</f>
        <v>4853</v>
      </c>
      <c r="E51" s="7">
        <f>+[1]Consulting!E52</f>
        <v>0</v>
      </c>
      <c r="F51" s="7">
        <f>+[1]Education!E53</f>
        <v>5728</v>
      </c>
      <c r="G51" s="7">
        <f>+[1]Administrative!E53</f>
        <v>17105</v>
      </c>
      <c r="H51" s="7">
        <f>+[1]Marketing!E53</f>
        <v>0</v>
      </c>
      <c r="I51" s="8">
        <f>SUM(B51:H51)</f>
        <v>37552</v>
      </c>
    </row>
    <row r="52" spans="1:10" s="6" customFormat="1" ht="13.2" x14ac:dyDescent="0.25">
      <c r="A52" s="5" t="s">
        <v>60</v>
      </c>
      <c r="B52" s="21">
        <f>+B51+B50+B43</f>
        <v>89786</v>
      </c>
      <c r="C52" s="21">
        <f t="shared" ref="C52:I52" si="8">+C51+C50+C43</f>
        <v>84146</v>
      </c>
      <c r="D52" s="21">
        <f t="shared" si="8"/>
        <v>75897</v>
      </c>
      <c r="E52" s="21">
        <f t="shared" si="8"/>
        <v>0</v>
      </c>
      <c r="F52" s="21">
        <f t="shared" si="8"/>
        <v>90399</v>
      </c>
      <c r="G52" s="21">
        <f t="shared" si="8"/>
        <v>252857</v>
      </c>
      <c r="H52" s="21">
        <f t="shared" si="8"/>
        <v>0</v>
      </c>
      <c r="I52" s="21">
        <f t="shared" si="8"/>
        <v>593085</v>
      </c>
    </row>
    <row r="53" spans="1:10" x14ac:dyDescent="0.3">
      <c r="A53" s="3" t="s">
        <v>61</v>
      </c>
      <c r="B53" s="3" t="s">
        <v>16</v>
      </c>
      <c r="C53" s="3" t="s">
        <v>16</v>
      </c>
      <c r="D53" s="3" t="s">
        <v>16</v>
      </c>
      <c r="E53" s="3" t="s">
        <v>16</v>
      </c>
      <c r="F53" s="3" t="s">
        <v>16</v>
      </c>
      <c r="G53" s="3" t="s">
        <v>16</v>
      </c>
      <c r="H53" s="3" t="s">
        <v>16</v>
      </c>
      <c r="I53" s="3" t="s">
        <v>16</v>
      </c>
    </row>
    <row r="54" spans="1:10" x14ac:dyDescent="0.3">
      <c r="A54" s="3" t="s">
        <v>62</v>
      </c>
      <c r="B54" s="7">
        <f>+[1]Fundraising!E58</f>
        <v>8206</v>
      </c>
      <c r="C54" s="7">
        <f>+[1]Membership!E56</f>
        <v>20211</v>
      </c>
      <c r="D54" s="7">
        <f>+'[1]Collective Impact'!E56</f>
        <v>8206</v>
      </c>
      <c r="E54" s="7">
        <f>+[1]Consulting!E55</f>
        <v>0</v>
      </c>
      <c r="F54" s="7">
        <f>+[1]Education!E56</f>
        <v>71844</v>
      </c>
      <c r="G54" s="7">
        <f>+[1]Administrative!E56</f>
        <v>37416</v>
      </c>
      <c r="H54" s="7">
        <f>+[1]Marketing!E56</f>
        <v>22963</v>
      </c>
      <c r="I54" s="7">
        <f>SUM(B54:H54)</f>
        <v>168846</v>
      </c>
    </row>
    <row r="55" spans="1:10" x14ac:dyDescent="0.3">
      <c r="A55" s="3" t="s">
        <v>63</v>
      </c>
      <c r="B55" s="8">
        <f>+[1]Fundraising!E59</f>
        <v>0</v>
      </c>
      <c r="C55" s="8">
        <f>+[1]Membership!E57</f>
        <v>0</v>
      </c>
      <c r="D55" s="8">
        <f>+'[1]Collective Impact'!E57</f>
        <v>0</v>
      </c>
      <c r="E55" s="8">
        <f>+[1]Consulting!E56</f>
        <v>0</v>
      </c>
      <c r="F55" s="8">
        <f>+[1]Education!E57</f>
        <v>0</v>
      </c>
      <c r="G55" s="8">
        <f>+[1]Administrative!E57</f>
        <v>2000</v>
      </c>
      <c r="H55" s="8">
        <f>+[1]Marketing!E57</f>
        <v>1000</v>
      </c>
      <c r="I55" s="8">
        <f>SUM(B55:H55)</f>
        <v>3000</v>
      </c>
    </row>
    <row r="56" spans="1:10" s="6" customFormat="1" ht="13.2" x14ac:dyDescent="0.25">
      <c r="A56" s="5" t="s">
        <v>64</v>
      </c>
      <c r="B56" s="9">
        <f>SUM(B54:B55)</f>
        <v>8206</v>
      </c>
      <c r="C56" s="9">
        <f t="shared" ref="C56:I56" si="9">SUM(C54:C55)</f>
        <v>20211</v>
      </c>
      <c r="D56" s="9">
        <f t="shared" si="9"/>
        <v>8206</v>
      </c>
      <c r="E56" s="9">
        <f t="shared" si="9"/>
        <v>0</v>
      </c>
      <c r="F56" s="9">
        <f t="shared" si="9"/>
        <v>71844</v>
      </c>
      <c r="G56" s="9">
        <f t="shared" si="9"/>
        <v>39416</v>
      </c>
      <c r="H56" s="9">
        <f t="shared" si="9"/>
        <v>23963</v>
      </c>
      <c r="I56" s="9">
        <f t="shared" si="9"/>
        <v>171846</v>
      </c>
      <c r="J56" s="22" t="s">
        <v>3</v>
      </c>
    </row>
    <row r="57" spans="1:10" x14ac:dyDescent="0.3">
      <c r="A57" s="3" t="s">
        <v>65</v>
      </c>
      <c r="B57" s="3" t="s">
        <v>16</v>
      </c>
      <c r="C57" s="3" t="s">
        <v>16</v>
      </c>
      <c r="D57" s="3" t="s">
        <v>16</v>
      </c>
      <c r="E57" s="3" t="s">
        <v>16</v>
      </c>
      <c r="F57" s="3" t="s">
        <v>16</v>
      </c>
      <c r="G57" s="3" t="s">
        <v>16</v>
      </c>
      <c r="H57" s="3" t="s">
        <v>16</v>
      </c>
      <c r="I57" s="3" t="s">
        <v>16</v>
      </c>
    </row>
    <row r="58" spans="1:10" x14ac:dyDescent="0.3">
      <c r="A58" s="3" t="s">
        <v>66</v>
      </c>
      <c r="B58" s="7">
        <f>+[1]Fundraising!E62</f>
        <v>7370</v>
      </c>
      <c r="C58" s="7">
        <f>+[1]Membership!E60</f>
        <v>4413</v>
      </c>
      <c r="D58" s="7">
        <f>+'[1]Collective Impact'!E60</f>
        <v>19302</v>
      </c>
      <c r="E58" s="7">
        <f>+[1]Consulting!E59</f>
        <v>0</v>
      </c>
      <c r="F58" s="7">
        <f>+[1]Education!E60</f>
        <v>102276</v>
      </c>
      <c r="G58" s="7">
        <f>+[1]Administrative!E60</f>
        <v>56000</v>
      </c>
      <c r="H58" s="7">
        <f>+[1]Marketing!E60</f>
        <v>549</v>
      </c>
      <c r="I58" s="7">
        <f t="shared" ref="I58:I64" si="10">SUM(B58:H58)</f>
        <v>189910</v>
      </c>
    </row>
    <row r="59" spans="1:10" x14ac:dyDescent="0.3">
      <c r="A59" s="3" t="s">
        <v>67</v>
      </c>
      <c r="B59" s="7">
        <f>+[1]Fundraising!E63</f>
        <v>18400</v>
      </c>
      <c r="C59" s="7">
        <f>+[1]Membership!E61</f>
        <v>18400</v>
      </c>
      <c r="D59" s="7">
        <f>+'[1]Collective Impact'!E61</f>
        <v>18400</v>
      </c>
      <c r="E59" s="7">
        <f>+[1]Consulting!E60</f>
        <v>0</v>
      </c>
      <c r="F59" s="7">
        <f>+[1]Education!E61</f>
        <v>18400</v>
      </c>
      <c r="G59" s="7">
        <f>+[1]Administrative!E61</f>
        <v>18400</v>
      </c>
      <c r="H59" s="7">
        <f>+[1]Marketing!E61</f>
        <v>18400</v>
      </c>
      <c r="I59" s="7">
        <f t="shared" si="10"/>
        <v>110400</v>
      </c>
      <c r="J59" s="14" t="s">
        <v>68</v>
      </c>
    </row>
    <row r="60" spans="1:10" x14ac:dyDescent="0.3">
      <c r="A60" s="3" t="s">
        <v>69</v>
      </c>
      <c r="B60" s="7">
        <f>+[1]Fundraising!E64</f>
        <v>1593</v>
      </c>
      <c r="C60" s="7">
        <f>+[1]Membership!E62</f>
        <v>3905</v>
      </c>
      <c r="D60" s="7">
        <f>+'[1]Collective Impact'!E62</f>
        <v>2145</v>
      </c>
      <c r="E60" s="7">
        <f>+[1]Consulting!E61</f>
        <v>0</v>
      </c>
      <c r="F60" s="7">
        <f>+[1]Education!E62</f>
        <v>10497</v>
      </c>
      <c r="G60" s="7">
        <f>+[1]Administrative!E62</f>
        <v>18123</v>
      </c>
      <c r="H60" s="7">
        <f>+[1]Marketing!E62</f>
        <v>3400</v>
      </c>
      <c r="I60" s="7">
        <f t="shared" si="10"/>
        <v>39663</v>
      </c>
    </row>
    <row r="61" spans="1:10" x14ac:dyDescent="0.3">
      <c r="A61" s="3" t="s">
        <v>70</v>
      </c>
      <c r="B61" s="7">
        <f>+[1]Fundraising!E65</f>
        <v>0</v>
      </c>
      <c r="C61" s="7">
        <f>+[1]Membership!E63</f>
        <v>0</v>
      </c>
      <c r="D61" s="7">
        <f>+'[1]Collective Impact'!E63</f>
        <v>0</v>
      </c>
      <c r="E61" s="7">
        <f>+[1]Consulting!E62</f>
        <v>0</v>
      </c>
      <c r="F61" s="7">
        <f>+[1]Education!E63</f>
        <v>0</v>
      </c>
      <c r="G61" s="7">
        <f>+[1]Administrative!E63</f>
        <v>2000</v>
      </c>
      <c r="H61" s="7">
        <f>+[1]Marketing!E63</f>
        <v>0</v>
      </c>
      <c r="I61" s="7">
        <f t="shared" si="10"/>
        <v>2000</v>
      </c>
    </row>
    <row r="62" spans="1:10" x14ac:dyDescent="0.3">
      <c r="A62" s="3" t="s">
        <v>71</v>
      </c>
      <c r="B62" s="7">
        <f>+[1]Fundraising!E66</f>
        <v>0</v>
      </c>
      <c r="C62" s="7">
        <f>+[1]Membership!E64</f>
        <v>0</v>
      </c>
      <c r="D62" s="7">
        <f>+'[1]Collective Impact'!E64</f>
        <v>0</v>
      </c>
      <c r="E62" s="7">
        <f>+[1]Consulting!E63</f>
        <v>0</v>
      </c>
      <c r="F62" s="7">
        <f>+[1]Education!E64</f>
        <v>0</v>
      </c>
      <c r="G62" s="7">
        <f>+[1]Administrative!E64</f>
        <v>15000</v>
      </c>
      <c r="H62" s="7">
        <f>+[1]Marketing!E64</f>
        <v>0</v>
      </c>
      <c r="I62" s="7">
        <f t="shared" si="10"/>
        <v>15000</v>
      </c>
    </row>
    <row r="63" spans="1:10" x14ac:dyDescent="0.3">
      <c r="A63" s="3" t="s">
        <v>72</v>
      </c>
      <c r="B63" s="7">
        <f>+[1]Fundraising!E67</f>
        <v>2695</v>
      </c>
      <c r="C63" s="7">
        <f>+[1]Membership!E65</f>
        <v>1600</v>
      </c>
      <c r="D63" s="7">
        <f>+'[1]Collective Impact'!E65</f>
        <v>3000</v>
      </c>
      <c r="E63" s="7">
        <f>+[1]Consulting!E64</f>
        <v>0</v>
      </c>
      <c r="F63" s="7">
        <f>+[1]Education!E65</f>
        <v>2000</v>
      </c>
      <c r="G63" s="7">
        <f>+[1]Administrative!E65</f>
        <v>2000</v>
      </c>
      <c r="H63" s="7">
        <f>+[1]Marketing!E65</f>
        <v>0</v>
      </c>
      <c r="I63" s="7">
        <f t="shared" si="10"/>
        <v>11295</v>
      </c>
    </row>
    <row r="64" spans="1:10" x14ac:dyDescent="0.3">
      <c r="A64" s="3" t="s">
        <v>73</v>
      </c>
      <c r="B64" s="8">
        <f>+[1]Fundraising!E68</f>
        <v>700</v>
      </c>
      <c r="C64" s="8">
        <f>+[1]Membership!E66</f>
        <v>560</v>
      </c>
      <c r="D64" s="8">
        <f>+'[1]Collective Impact'!E66</f>
        <v>1000</v>
      </c>
      <c r="E64" s="8">
        <f>+[1]Consulting!E65</f>
        <v>0</v>
      </c>
      <c r="F64" s="8">
        <f>+[1]Education!E66</f>
        <v>700</v>
      </c>
      <c r="G64" s="8">
        <f>+[1]Administrative!E66</f>
        <v>1200</v>
      </c>
      <c r="H64" s="8">
        <f>+[1]Marketing!E66</f>
        <v>0</v>
      </c>
      <c r="I64" s="8">
        <f t="shared" si="10"/>
        <v>4160</v>
      </c>
    </row>
    <row r="65" spans="1:10" s="6" customFormat="1" ht="13.2" x14ac:dyDescent="0.25">
      <c r="A65" s="5" t="s">
        <v>74</v>
      </c>
      <c r="B65" s="9">
        <f>SUM(B58:B64)</f>
        <v>30758</v>
      </c>
      <c r="C65" s="9">
        <f t="shared" ref="C65:I65" si="11">SUM(C58:C64)</f>
        <v>28878</v>
      </c>
      <c r="D65" s="9">
        <f t="shared" si="11"/>
        <v>43847</v>
      </c>
      <c r="E65" s="9">
        <f t="shared" si="11"/>
        <v>0</v>
      </c>
      <c r="F65" s="9">
        <f t="shared" si="11"/>
        <v>133873</v>
      </c>
      <c r="G65" s="9">
        <f t="shared" si="11"/>
        <v>112723</v>
      </c>
      <c r="H65" s="9">
        <f t="shared" si="11"/>
        <v>22349</v>
      </c>
      <c r="I65" s="9">
        <f t="shared" si="11"/>
        <v>372428</v>
      </c>
    </row>
    <row r="66" spans="1:10" x14ac:dyDescent="0.3">
      <c r="A66" s="3" t="s">
        <v>75</v>
      </c>
      <c r="B66" s="3" t="s">
        <v>16</v>
      </c>
      <c r="C66" s="3" t="s">
        <v>16</v>
      </c>
      <c r="D66" s="3" t="s">
        <v>16</v>
      </c>
      <c r="E66" s="3" t="s">
        <v>16</v>
      </c>
      <c r="F66" s="3" t="s">
        <v>16</v>
      </c>
      <c r="G66" s="3" t="s">
        <v>16</v>
      </c>
      <c r="H66" s="3" t="s">
        <v>16</v>
      </c>
      <c r="I66" s="3" t="s">
        <v>16</v>
      </c>
    </row>
    <row r="67" spans="1:10" x14ac:dyDescent="0.3">
      <c r="A67" s="3" t="s">
        <v>76</v>
      </c>
      <c r="B67" s="3" t="s">
        <v>53</v>
      </c>
      <c r="C67" s="3" t="s">
        <v>53</v>
      </c>
      <c r="D67" s="3" t="s">
        <v>53</v>
      </c>
      <c r="E67" s="3" t="s">
        <v>53</v>
      </c>
      <c r="F67" s="3" t="s">
        <v>53</v>
      </c>
      <c r="G67" s="3" t="s">
        <v>53</v>
      </c>
      <c r="H67" s="3" t="s">
        <v>53</v>
      </c>
      <c r="I67" s="3" t="s">
        <v>53</v>
      </c>
      <c r="J67" s="28" t="s">
        <v>3</v>
      </c>
    </row>
    <row r="68" spans="1:10" x14ac:dyDescent="0.3">
      <c r="A68" s="3" t="s">
        <v>77</v>
      </c>
      <c r="B68" s="7">
        <f>+[1]Fundraising!E72</f>
        <v>0</v>
      </c>
      <c r="C68" s="7">
        <f>+[1]Membership!E70</f>
        <v>500</v>
      </c>
      <c r="D68" s="7">
        <f>+'[1]Collective Impact'!E70</f>
        <v>4500</v>
      </c>
      <c r="E68" s="7">
        <f>+[1]Consulting!E69</f>
        <v>0</v>
      </c>
      <c r="F68" s="7">
        <f>+[1]Education!E70</f>
        <v>12000</v>
      </c>
      <c r="G68" s="7">
        <f>+[1]Administrative!E70</f>
        <v>1000</v>
      </c>
      <c r="H68" s="7">
        <f>+[1]Marketing!E70</f>
        <v>2400</v>
      </c>
      <c r="I68" s="7">
        <f>SUM(B68:H68)</f>
        <v>20400</v>
      </c>
    </row>
    <row r="69" spans="1:10" x14ac:dyDescent="0.3">
      <c r="A69" s="3" t="s">
        <v>78</v>
      </c>
      <c r="B69" s="8">
        <f>+[1]Fundraising!E73</f>
        <v>0</v>
      </c>
      <c r="C69" s="8">
        <f>+[1]Membership!E71</f>
        <v>0</v>
      </c>
      <c r="D69" s="8">
        <f>+'[1]Collective Impact'!E71</f>
        <v>500</v>
      </c>
      <c r="E69" s="8">
        <f>+[1]Consulting!E70</f>
        <v>0</v>
      </c>
      <c r="F69" s="8">
        <f>+[1]Education!E71</f>
        <v>0</v>
      </c>
      <c r="G69" s="8">
        <f>+[1]Administrative!E71</f>
        <v>1000</v>
      </c>
      <c r="H69" s="8">
        <f>+[1]Marketing!E71</f>
        <v>0</v>
      </c>
      <c r="I69" s="7">
        <f>SUM(B69:H69)</f>
        <v>1500</v>
      </c>
    </row>
    <row r="70" spans="1:10" s="14" customFormat="1" ht="13.2" x14ac:dyDescent="0.25">
      <c r="A70" s="3" t="s">
        <v>79</v>
      </c>
      <c r="B70" s="20">
        <f>SUM(B68:B69)</f>
        <v>0</v>
      </c>
      <c r="C70" s="20">
        <f t="shared" ref="C70:I70" si="12">SUM(C68:C69)</f>
        <v>500</v>
      </c>
      <c r="D70" s="20">
        <f t="shared" si="12"/>
        <v>5000</v>
      </c>
      <c r="E70" s="20">
        <f t="shared" si="12"/>
        <v>0</v>
      </c>
      <c r="F70" s="20">
        <f t="shared" si="12"/>
        <v>12000</v>
      </c>
      <c r="G70" s="20">
        <f t="shared" si="12"/>
        <v>2000</v>
      </c>
      <c r="H70" s="20">
        <f t="shared" si="12"/>
        <v>2400</v>
      </c>
      <c r="I70" s="20">
        <f t="shared" si="12"/>
        <v>21900</v>
      </c>
    </row>
    <row r="71" spans="1:10" x14ac:dyDescent="0.3">
      <c r="A71" s="23" t="s">
        <v>80</v>
      </c>
      <c r="B71" s="13">
        <f>+[1]Fundraising!E75</f>
        <v>0</v>
      </c>
      <c r="C71" s="13">
        <f>+[1]Membership!E73</f>
        <v>0</v>
      </c>
      <c r="D71" s="13">
        <f>+'[1]Collective Impact'!E73</f>
        <v>0</v>
      </c>
      <c r="E71" s="13">
        <f>+[1]Consulting!E72</f>
        <v>0</v>
      </c>
      <c r="F71" s="13">
        <f>+[1]Education!E73</f>
        <v>0</v>
      </c>
      <c r="G71" s="13">
        <f>+[1]Administrative!E73</f>
        <v>86446</v>
      </c>
      <c r="H71" s="13">
        <f>+[1]Marketing!E73</f>
        <v>0</v>
      </c>
      <c r="I71" s="7">
        <f t="shared" ref="I71:I77" si="13">SUM(B71:H71)</f>
        <v>86446</v>
      </c>
    </row>
    <row r="72" spans="1:10" x14ac:dyDescent="0.3">
      <c r="A72" s="3" t="s">
        <v>81</v>
      </c>
      <c r="B72" s="7">
        <f>+[1]Fundraising!E76</f>
        <v>540</v>
      </c>
      <c r="C72" s="7">
        <f>+[1]Membership!E74</f>
        <v>4000</v>
      </c>
      <c r="D72" s="7">
        <f>+'[1]Collective Impact'!E74</f>
        <v>2000</v>
      </c>
      <c r="E72" s="7">
        <f>+[1]Consulting!E73</f>
        <v>0</v>
      </c>
      <c r="F72" s="7">
        <f>+[1]Education!E74</f>
        <v>500</v>
      </c>
      <c r="G72" s="7">
        <f>+[1]Administrative!E74</f>
        <v>7500</v>
      </c>
      <c r="H72" s="7">
        <f>+[1]Marketing!E74</f>
        <v>2400</v>
      </c>
      <c r="I72" s="7">
        <f t="shared" si="13"/>
        <v>16940</v>
      </c>
    </row>
    <row r="73" spans="1:10" x14ac:dyDescent="0.3">
      <c r="A73" s="3" t="s">
        <v>82</v>
      </c>
      <c r="B73" s="7">
        <f>+[1]Fundraising!E77</f>
        <v>0</v>
      </c>
      <c r="C73" s="7">
        <f>+[1]Membership!E75</f>
        <v>0</v>
      </c>
      <c r="D73" s="7">
        <f>+'[1]Collective Impact'!E75</f>
        <v>0</v>
      </c>
      <c r="E73" s="7">
        <f>+[1]Consulting!E74</f>
        <v>0</v>
      </c>
      <c r="F73" s="7">
        <f>+[1]Education!E75</f>
        <v>0</v>
      </c>
      <c r="G73" s="7">
        <f>+[1]Administrative!E75</f>
        <v>1000</v>
      </c>
      <c r="H73" s="7">
        <f>+[1]Marketing!E75</f>
        <v>75</v>
      </c>
      <c r="I73" s="7">
        <f t="shared" si="13"/>
        <v>1075</v>
      </c>
      <c r="J73" t="s">
        <v>83</v>
      </c>
    </row>
    <row r="74" spans="1:10" x14ac:dyDescent="0.3">
      <c r="A74" s="3" t="s">
        <v>84</v>
      </c>
      <c r="B74" s="7">
        <f>+[1]Fundraising!E78</f>
        <v>1430</v>
      </c>
      <c r="C74" s="7">
        <f>+[1]Membership!E76</f>
        <v>1430</v>
      </c>
      <c r="D74" s="7">
        <f>+'[1]Collective Impact'!E76</f>
        <v>1430</v>
      </c>
      <c r="E74" s="7">
        <f>+[1]Consulting!E75</f>
        <v>0</v>
      </c>
      <c r="F74" s="7">
        <f>+[1]Education!E76</f>
        <v>1430</v>
      </c>
      <c r="G74" s="7">
        <f>+[1]Administrative!E76</f>
        <v>2870</v>
      </c>
      <c r="H74" s="7">
        <f>+[1]Marketing!E76</f>
        <v>1430</v>
      </c>
      <c r="I74" s="7">
        <f t="shared" si="13"/>
        <v>10020</v>
      </c>
    </row>
    <row r="75" spans="1:10" x14ac:dyDescent="0.3">
      <c r="A75" s="3" t="s">
        <v>85</v>
      </c>
      <c r="B75" s="7">
        <f>+[1]Fundraising!E80</f>
        <v>0</v>
      </c>
      <c r="C75" s="7">
        <f>+[1]Membership!E78</f>
        <v>0</v>
      </c>
      <c r="D75" s="7">
        <f>+'[1]Collective Impact'!E78</f>
        <v>0</v>
      </c>
      <c r="E75" s="7">
        <f>+[1]Consulting!E77</f>
        <v>0</v>
      </c>
      <c r="F75" s="7">
        <f>+[1]Education!E78</f>
        <v>0</v>
      </c>
      <c r="G75" s="7">
        <f>+[1]Administrative!E78</f>
        <v>0</v>
      </c>
      <c r="H75" s="7">
        <f>+[1]Marketing!E78</f>
        <v>0</v>
      </c>
      <c r="I75" s="7">
        <f t="shared" si="13"/>
        <v>0</v>
      </c>
    </row>
    <row r="76" spans="1:10" x14ac:dyDescent="0.3">
      <c r="A76" s="3" t="s">
        <v>86</v>
      </c>
      <c r="B76" s="7">
        <f>+[1]Fundraising!E81</f>
        <v>0</v>
      </c>
      <c r="C76" s="7">
        <f>+[1]Membership!E79</f>
        <v>0</v>
      </c>
      <c r="D76" s="7">
        <f>+'[1]Collective Impact'!E79</f>
        <v>0</v>
      </c>
      <c r="E76" s="7">
        <f>+[1]Consulting!E78</f>
        <v>0</v>
      </c>
      <c r="F76" s="7">
        <f>+[1]Education!E79</f>
        <v>0</v>
      </c>
      <c r="G76" s="7">
        <f>+[1]Administrative!E79</f>
        <v>100</v>
      </c>
      <c r="H76" s="7">
        <f>+[1]Marketing!E79</f>
        <v>0</v>
      </c>
      <c r="I76" s="7">
        <f t="shared" si="13"/>
        <v>100</v>
      </c>
    </row>
    <row r="77" spans="1:10" x14ac:dyDescent="0.3">
      <c r="A77" s="3" t="s">
        <v>87</v>
      </c>
      <c r="B77" s="7">
        <f>+[1]Fundraising!E82</f>
        <v>0</v>
      </c>
      <c r="C77" s="7">
        <f>+[1]Membership!E80</f>
        <v>50</v>
      </c>
      <c r="D77" s="7">
        <f>+'[1]Collective Impact'!E80</f>
        <v>0</v>
      </c>
      <c r="E77" s="7">
        <f>+[1]Consulting!E79</f>
        <v>0</v>
      </c>
      <c r="F77" s="7">
        <f>+[1]Education!E80</f>
        <v>2100</v>
      </c>
      <c r="G77" s="7">
        <f>+[1]Administrative!E80</f>
        <v>2100</v>
      </c>
      <c r="H77" s="7">
        <f>+[1]Marketing!E80</f>
        <v>160</v>
      </c>
      <c r="I77" s="7">
        <f t="shared" si="13"/>
        <v>4410</v>
      </c>
    </row>
    <row r="78" spans="1:10" s="6" customFormat="1" ht="13.2" x14ac:dyDescent="0.25">
      <c r="A78" s="5" t="s">
        <v>88</v>
      </c>
      <c r="B78" s="21">
        <f>SUM(B76:B77)</f>
        <v>0</v>
      </c>
      <c r="C78" s="21">
        <f t="shared" ref="C78:I78" si="14">SUM(C76:C77)</f>
        <v>50</v>
      </c>
      <c r="D78" s="21">
        <f t="shared" si="14"/>
        <v>0</v>
      </c>
      <c r="E78" s="21">
        <f t="shared" si="14"/>
        <v>0</v>
      </c>
      <c r="F78" s="21">
        <f t="shared" si="14"/>
        <v>2100</v>
      </c>
      <c r="G78" s="21">
        <f t="shared" si="14"/>
        <v>2200</v>
      </c>
      <c r="H78" s="21">
        <f t="shared" si="14"/>
        <v>160</v>
      </c>
      <c r="I78" s="21">
        <f t="shared" si="14"/>
        <v>4510</v>
      </c>
    </row>
    <row r="79" spans="1:10" x14ac:dyDescent="0.3">
      <c r="A79" s="3" t="s">
        <v>89</v>
      </c>
      <c r="B79" s="3" t="s">
        <v>53</v>
      </c>
      <c r="C79" s="3" t="s">
        <v>53</v>
      </c>
      <c r="D79" s="3" t="s">
        <v>53</v>
      </c>
      <c r="E79" s="3" t="s">
        <v>53</v>
      </c>
      <c r="F79" s="3" t="s">
        <v>53</v>
      </c>
      <c r="G79" s="3" t="s">
        <v>53</v>
      </c>
      <c r="H79" s="3" t="s">
        <v>53</v>
      </c>
      <c r="I79" s="3" t="s">
        <v>53</v>
      </c>
    </row>
    <row r="80" spans="1:10" x14ac:dyDescent="0.3">
      <c r="A80" s="3" t="s">
        <v>90</v>
      </c>
      <c r="B80" s="7">
        <f>+[1]Fundraising!E85</f>
        <v>1500</v>
      </c>
      <c r="C80" s="7">
        <f>+[1]Membership!E83</f>
        <v>1500</v>
      </c>
      <c r="D80" s="7">
        <f>+'[1]Collective Impact'!E83</f>
        <v>1500</v>
      </c>
      <c r="E80" s="7">
        <f>+[1]Consulting!E82</f>
        <v>0</v>
      </c>
      <c r="F80" s="7">
        <f>+[1]Education!E83</f>
        <v>1500</v>
      </c>
      <c r="G80" s="7">
        <f>+[1]Administrative!E83</f>
        <v>4500</v>
      </c>
      <c r="H80" s="7">
        <f>+[1]Marketing!E83</f>
        <v>1500</v>
      </c>
      <c r="I80" s="7">
        <f>SUM(B80:H80)</f>
        <v>12000</v>
      </c>
      <c r="J80" s="28" t="s">
        <v>3</v>
      </c>
    </row>
    <row r="81" spans="1:10" x14ac:dyDescent="0.3">
      <c r="A81" s="3" t="s">
        <v>91</v>
      </c>
      <c r="B81" s="7">
        <f>+[1]Fundraising!E86</f>
        <v>0</v>
      </c>
      <c r="C81" s="7">
        <f>+[1]Membership!E84</f>
        <v>0</v>
      </c>
      <c r="D81" s="7">
        <f>+'[1]Collective Impact'!E84</f>
        <v>0</v>
      </c>
      <c r="E81" s="7">
        <f>+[1]Consulting!E83</f>
        <v>0</v>
      </c>
      <c r="F81" s="7">
        <f>+[1]Education!E84</f>
        <v>0</v>
      </c>
      <c r="G81" s="7">
        <f>+[1]Administrative!E84</f>
        <v>0</v>
      </c>
      <c r="H81" s="7">
        <f>+[1]Marketing!E84</f>
        <v>0</v>
      </c>
      <c r="I81" s="7">
        <f t="shared" ref="I81:I84" si="15">SUM(B81:H81)</f>
        <v>0</v>
      </c>
    </row>
    <row r="82" spans="1:10" x14ac:dyDescent="0.3">
      <c r="A82" s="3" t="s">
        <v>92</v>
      </c>
      <c r="B82" s="7">
        <f>+[1]Fundraising!E87</f>
        <v>1115</v>
      </c>
      <c r="C82" s="7">
        <f>+[1]Membership!E85</f>
        <v>2734</v>
      </c>
      <c r="D82" s="7">
        <f>+'[1]Collective Impact'!E85</f>
        <v>1362</v>
      </c>
      <c r="E82" s="7">
        <f>+[1]Consulting!E84</f>
        <v>0</v>
      </c>
      <c r="F82" s="7">
        <f>+[1]Education!E85</f>
        <v>7348</v>
      </c>
      <c r="G82" s="7">
        <f>+[1]Administrative!E85</f>
        <v>12685</v>
      </c>
      <c r="H82" s="7">
        <f>+[1]Marketing!E85</f>
        <v>2756</v>
      </c>
      <c r="I82" s="24">
        <f t="shared" si="15"/>
        <v>28000</v>
      </c>
    </row>
    <row r="83" spans="1:10" x14ac:dyDescent="0.3">
      <c r="A83" s="3" t="s">
        <v>93</v>
      </c>
      <c r="B83" s="7">
        <f>+[1]Fundraising!E88</f>
        <v>0</v>
      </c>
      <c r="C83" s="7">
        <f>+[1]Membership!E86</f>
        <v>0</v>
      </c>
      <c r="D83" s="7">
        <f>+'[1]Collective Impact'!E86</f>
        <v>0</v>
      </c>
      <c r="E83" s="7">
        <f>+[1]Consulting!E85</f>
        <v>0</v>
      </c>
      <c r="F83" s="7">
        <f>+[1]Education!E86</f>
        <v>0</v>
      </c>
      <c r="G83" s="7">
        <f>+[1]Administrative!E86</f>
        <v>1350</v>
      </c>
      <c r="H83" s="7">
        <f>+[1]Marketing!E86</f>
        <v>0</v>
      </c>
      <c r="I83" s="7">
        <f t="shared" si="15"/>
        <v>1350</v>
      </c>
    </row>
    <row r="84" spans="1:10" x14ac:dyDescent="0.3">
      <c r="A84" s="3" t="s">
        <v>94</v>
      </c>
      <c r="B84" s="7">
        <f>+[1]Fundraising!E89</f>
        <v>0</v>
      </c>
      <c r="C84" s="7">
        <f>+[1]Membership!E87</f>
        <v>0</v>
      </c>
      <c r="D84" s="7">
        <f>+'[1]Collective Impact'!E87</f>
        <v>0</v>
      </c>
      <c r="E84" s="7">
        <f>+[1]Consulting!E86</f>
        <v>0</v>
      </c>
      <c r="F84" s="7">
        <f>+[1]Education!E87</f>
        <v>0</v>
      </c>
      <c r="G84" s="7">
        <f>+[1]Administrative!E87</f>
        <v>0</v>
      </c>
      <c r="H84" s="7">
        <f>+[1]Marketing!E87</f>
        <v>0</v>
      </c>
      <c r="I84" s="7">
        <f t="shared" si="15"/>
        <v>0</v>
      </c>
    </row>
    <row r="85" spans="1:10" s="6" customFormat="1" ht="13.2" x14ac:dyDescent="0.25">
      <c r="A85" s="5" t="s">
        <v>95</v>
      </c>
      <c r="B85" s="21">
        <f>SUM(B80:B84)</f>
        <v>2615</v>
      </c>
      <c r="C85" s="21">
        <f t="shared" ref="C85:I85" si="16">SUM(C80:C84)</f>
        <v>4234</v>
      </c>
      <c r="D85" s="21">
        <f t="shared" si="16"/>
        <v>2862</v>
      </c>
      <c r="E85" s="21">
        <f t="shared" si="16"/>
        <v>0</v>
      </c>
      <c r="F85" s="21">
        <f t="shared" si="16"/>
        <v>8848</v>
      </c>
      <c r="G85" s="21">
        <f t="shared" si="16"/>
        <v>18535</v>
      </c>
      <c r="H85" s="21">
        <f t="shared" si="16"/>
        <v>4256</v>
      </c>
      <c r="I85" s="21">
        <f t="shared" si="16"/>
        <v>41350</v>
      </c>
    </row>
    <row r="86" spans="1:10" x14ac:dyDescent="0.3">
      <c r="A86" s="25" t="s">
        <v>96</v>
      </c>
      <c r="B86" s="7">
        <f>+[1]Fundraising!E91</f>
        <v>0</v>
      </c>
      <c r="C86" s="7">
        <f>+[1]Membership!E89</f>
        <v>1000</v>
      </c>
      <c r="D86" s="7">
        <f>+'[1]Collective Impact'!E89</f>
        <v>0</v>
      </c>
      <c r="E86" s="7">
        <f>+[1]Consulting!E88</f>
        <v>0</v>
      </c>
      <c r="F86" s="7">
        <f>+[1]Education!E89</f>
        <v>0</v>
      </c>
      <c r="G86" s="7">
        <f>+[1]Administrative!E89</f>
        <v>4700</v>
      </c>
      <c r="H86" s="7">
        <f>+[1]Marketing!E89</f>
        <v>0</v>
      </c>
      <c r="I86" s="7">
        <f t="shared" ref="I86:I88" si="17">SUM(B86:H86)</f>
        <v>5700</v>
      </c>
    </row>
    <row r="87" spans="1:10" x14ac:dyDescent="0.3">
      <c r="A87" s="25" t="s">
        <v>97</v>
      </c>
      <c r="B87" s="7">
        <f>+[1]Fundraising!E92</f>
        <v>0</v>
      </c>
      <c r="C87" s="7">
        <f>+[1]Membership!E90</f>
        <v>900</v>
      </c>
      <c r="D87" s="7">
        <f>+'[1]Collective Impact'!E90</f>
        <v>0</v>
      </c>
      <c r="E87" s="7">
        <f>+[1]Consulting!E89</f>
        <v>0</v>
      </c>
      <c r="F87" s="7">
        <f>+[1]Education!E90</f>
        <v>0</v>
      </c>
      <c r="G87" s="7">
        <f>+[1]Administrative!E90</f>
        <v>300</v>
      </c>
      <c r="H87" s="7">
        <f>+[1]Marketing!E90</f>
        <v>0</v>
      </c>
      <c r="I87" s="7">
        <f t="shared" si="17"/>
        <v>1200</v>
      </c>
    </row>
    <row r="88" spans="1:10" x14ac:dyDescent="0.3">
      <c r="A88" s="25" t="s">
        <v>98</v>
      </c>
      <c r="B88" s="8">
        <f>+[1]Fundraising!E93</f>
        <v>0</v>
      </c>
      <c r="C88" s="8">
        <f>+[1]Membership!E91</f>
        <v>0</v>
      </c>
      <c r="D88" s="8">
        <f>+'[1]Collective Impact'!E91</f>
        <v>0</v>
      </c>
      <c r="E88" s="8">
        <f>+[1]Consulting!E90</f>
        <v>0</v>
      </c>
      <c r="F88" s="8">
        <f>+[1]Education!E91</f>
        <v>0</v>
      </c>
      <c r="G88" s="8">
        <f>+[1]Administrative!E91</f>
        <v>0</v>
      </c>
      <c r="H88" s="8">
        <f>+[1]Marketing!E91</f>
        <v>0</v>
      </c>
      <c r="I88" s="8">
        <f t="shared" si="17"/>
        <v>0</v>
      </c>
    </row>
    <row r="89" spans="1:10" s="6" customFormat="1" ht="13.2" x14ac:dyDescent="0.25">
      <c r="A89" s="5" t="s">
        <v>99</v>
      </c>
      <c r="B89" s="9">
        <f>+B70+B71+B72+B73+B74+B78+B85+B86+B87+B88</f>
        <v>4585</v>
      </c>
      <c r="C89" s="9">
        <f t="shared" ref="C89:I89" si="18">+C70+C71+C72+C73+C74+C78+C85+C86+C87+C88</f>
        <v>12114</v>
      </c>
      <c r="D89" s="9">
        <f t="shared" si="18"/>
        <v>11292</v>
      </c>
      <c r="E89" s="9">
        <f t="shared" si="18"/>
        <v>0</v>
      </c>
      <c r="F89" s="9">
        <f t="shared" si="18"/>
        <v>24878</v>
      </c>
      <c r="G89" s="9">
        <f t="shared" si="18"/>
        <v>125551</v>
      </c>
      <c r="H89" s="9">
        <f t="shared" si="18"/>
        <v>10721</v>
      </c>
      <c r="I89" s="9">
        <f t="shared" si="18"/>
        <v>189141</v>
      </c>
    </row>
    <row r="90" spans="1:10" x14ac:dyDescent="0.3">
      <c r="A90" s="33" t="s">
        <v>3</v>
      </c>
      <c r="B90" s="33"/>
      <c r="C90" s="33"/>
      <c r="D90" s="33"/>
      <c r="E90" s="33"/>
      <c r="F90" s="33"/>
      <c r="G90" s="33"/>
      <c r="H90" s="33"/>
      <c r="I90" s="33"/>
    </row>
    <row r="91" spans="1:10" x14ac:dyDescent="0.3">
      <c r="A91" s="2" t="s">
        <v>100</v>
      </c>
      <c r="B91" s="30">
        <f t="shared" ref="B91:I91" si="19">+B89+B65+B56+B52+B41</f>
        <v>499335</v>
      </c>
      <c r="C91" s="30">
        <f t="shared" si="19"/>
        <v>145349</v>
      </c>
      <c r="D91" s="30">
        <f t="shared" si="19"/>
        <v>139242</v>
      </c>
      <c r="E91" s="30">
        <f t="shared" si="19"/>
        <v>0</v>
      </c>
      <c r="F91" s="30">
        <f t="shared" si="19"/>
        <v>320994</v>
      </c>
      <c r="G91" s="30">
        <f t="shared" si="19"/>
        <v>530547</v>
      </c>
      <c r="H91" s="30">
        <f t="shared" si="19"/>
        <v>62033</v>
      </c>
      <c r="I91" s="30">
        <f t="shared" si="19"/>
        <v>1697500</v>
      </c>
    </row>
    <row r="92" spans="1:10" x14ac:dyDescent="0.3">
      <c r="A92" s="34" t="s">
        <v>3</v>
      </c>
      <c r="B92" s="34"/>
      <c r="C92" s="34"/>
      <c r="D92" s="34"/>
      <c r="E92" s="34"/>
      <c r="F92" s="34"/>
      <c r="G92" s="34"/>
      <c r="H92" s="34"/>
      <c r="I92" s="34"/>
    </row>
    <row r="93" spans="1:10" ht="15" thickBot="1" x14ac:dyDescent="0.35">
      <c r="A93" s="5" t="s">
        <v>101</v>
      </c>
      <c r="B93" s="31">
        <f t="shared" ref="B93:I93" si="20">+B34-B91</f>
        <v>786665</v>
      </c>
      <c r="C93" s="31">
        <f t="shared" si="20"/>
        <v>104651</v>
      </c>
      <c r="D93" s="31">
        <f t="shared" si="20"/>
        <v>-104242</v>
      </c>
      <c r="E93" s="31">
        <f t="shared" si="20"/>
        <v>0</v>
      </c>
      <c r="F93" s="31">
        <f t="shared" si="20"/>
        <v>-201994</v>
      </c>
      <c r="G93" s="31">
        <f t="shared" si="20"/>
        <v>-515547</v>
      </c>
      <c r="H93" s="31">
        <f t="shared" si="20"/>
        <v>-62033</v>
      </c>
      <c r="I93" s="31">
        <f t="shared" si="20"/>
        <v>7500</v>
      </c>
    </row>
    <row r="94" spans="1:10" ht="15" thickTop="1" x14ac:dyDescent="0.3">
      <c r="J94" t="s">
        <v>3</v>
      </c>
    </row>
    <row r="95" spans="1:10" x14ac:dyDescent="0.3">
      <c r="A95" s="2" t="s">
        <v>102</v>
      </c>
      <c r="B95" s="7">
        <f t="shared" ref="B95:I95" si="21">-B71</f>
        <v>0</v>
      </c>
      <c r="C95" s="7">
        <f t="shared" si="21"/>
        <v>0</v>
      </c>
      <c r="D95" s="7">
        <f t="shared" si="21"/>
        <v>0</v>
      </c>
      <c r="E95" s="7">
        <f t="shared" si="21"/>
        <v>0</v>
      </c>
      <c r="F95" s="7">
        <f t="shared" si="21"/>
        <v>0</v>
      </c>
      <c r="G95" s="7">
        <f t="shared" si="21"/>
        <v>-86446</v>
      </c>
      <c r="H95" s="7">
        <f t="shared" si="21"/>
        <v>0</v>
      </c>
      <c r="I95" s="7">
        <f t="shared" si="21"/>
        <v>-86446</v>
      </c>
      <c r="J95" t="s">
        <v>103</v>
      </c>
    </row>
    <row r="97" spans="1:10" ht="15" thickBot="1" x14ac:dyDescent="0.35">
      <c r="A97" s="6" t="s">
        <v>104</v>
      </c>
      <c r="B97" s="32">
        <f>+B93-B95</f>
        <v>786665</v>
      </c>
      <c r="C97" s="32">
        <f t="shared" ref="C97:I97" si="22">+C93-C95</f>
        <v>104651</v>
      </c>
      <c r="D97" s="32">
        <f t="shared" si="22"/>
        <v>-104242</v>
      </c>
      <c r="E97" s="32">
        <f t="shared" si="22"/>
        <v>0</v>
      </c>
      <c r="F97" s="32">
        <f t="shared" si="22"/>
        <v>-201994</v>
      </c>
      <c r="G97" s="32">
        <f t="shared" si="22"/>
        <v>-429101</v>
      </c>
      <c r="H97" s="32">
        <f t="shared" si="22"/>
        <v>-62033</v>
      </c>
      <c r="I97" s="32">
        <f t="shared" si="22"/>
        <v>93946</v>
      </c>
    </row>
    <row r="98" spans="1:10" ht="15" thickTop="1" x14ac:dyDescent="0.3">
      <c r="J98" s="26"/>
    </row>
    <row r="99" spans="1:10" x14ac:dyDescent="0.3">
      <c r="I99" s="27"/>
      <c r="J99" s="27"/>
    </row>
    <row r="100" spans="1:10" x14ac:dyDescent="0.3">
      <c r="I100" s="27"/>
    </row>
    <row r="101" spans="1:10" x14ac:dyDescent="0.3">
      <c r="B101" s="27"/>
      <c r="H101" s="27"/>
      <c r="J101" s="26"/>
    </row>
    <row r="103" spans="1:10" x14ac:dyDescent="0.3">
      <c r="I103" s="27"/>
    </row>
  </sheetData>
  <mergeCells count="4">
    <mergeCell ref="A33:I33"/>
    <mergeCell ref="A35:I35"/>
    <mergeCell ref="A90:I90"/>
    <mergeCell ref="A92:I9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A595F84C4274E91A6FD9EC8C22A12" ma:contentTypeVersion="12" ma:contentTypeDescription="Create a new document." ma:contentTypeScope="" ma:versionID="19cca663df97f5c9743328f233188a02">
  <xsd:schema xmlns:xsd="http://www.w3.org/2001/XMLSchema" xmlns:xs="http://www.w3.org/2001/XMLSchema" xmlns:p="http://schemas.microsoft.com/office/2006/metadata/properties" xmlns:ns2="177dba04-7c1c-4ae5-b62f-bdf14c066323" xmlns:ns3="2bbd4c89-0302-4db6-a2b5-a3b3357baba8" targetNamespace="http://schemas.microsoft.com/office/2006/metadata/properties" ma:root="true" ma:fieldsID="45fa10bca295985e5a2a4dc54d91b3ac" ns2:_="" ns3:_="">
    <xsd:import namespace="177dba04-7c1c-4ae5-b62f-bdf14c066323"/>
    <xsd:import namespace="2bbd4c89-0302-4db6-a2b5-a3b3357bab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7dba04-7c1c-4ae5-b62f-bdf14c0663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1ad5647-b399-40ff-9ac9-34ea84da14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d4c89-0302-4db6-a2b5-a3b3357baba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b9bfac1-365f-4a61-9f91-8195d1e67ead}" ma:internalName="TaxCatchAll" ma:showField="CatchAllData" ma:web="2bbd4c89-0302-4db6-a2b5-a3b3357bab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7dba04-7c1c-4ae5-b62f-bdf14c066323">
      <Terms xmlns="http://schemas.microsoft.com/office/infopath/2007/PartnerControls"/>
    </lcf76f155ced4ddcb4097134ff3c332f>
    <TaxCatchAll xmlns="2bbd4c89-0302-4db6-a2b5-a3b3357baba8" xsi:nil="true"/>
  </documentManagement>
</p:properties>
</file>

<file path=customXml/itemProps1.xml><?xml version="1.0" encoding="utf-8"?>
<ds:datastoreItem xmlns:ds="http://schemas.openxmlformats.org/officeDocument/2006/customXml" ds:itemID="{8AFD697C-6EBF-43A7-8FCC-BAE6A9EEAD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7dba04-7c1c-4ae5-b62f-bdf14c066323"/>
    <ds:schemaRef ds:uri="2bbd4c89-0302-4db6-a2b5-a3b3357bab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BCE583-1137-4EC2-9723-0994C68DD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20FE23-873A-4824-97E2-1F2BFB745BC0}">
  <ds:schemaRefs>
    <ds:schemaRef ds:uri="http://schemas.microsoft.com/office/2006/metadata/properties"/>
    <ds:schemaRef ds:uri="http://schemas.microsoft.com/office/infopath/2007/PartnerControls"/>
    <ds:schemaRef ds:uri="177dba04-7c1c-4ae5-b62f-bdf14c066323"/>
    <ds:schemaRef ds:uri="2bbd4c89-0302-4db6-a2b5-a3b3357bab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Hinds</dc:creator>
  <cp:lastModifiedBy>Adam Hinds</cp:lastModifiedBy>
  <dcterms:created xsi:type="dcterms:W3CDTF">2024-02-09T17:08:08Z</dcterms:created>
  <dcterms:modified xsi:type="dcterms:W3CDTF">2024-03-05T21:34:41Z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0x010100198A595F84C4274E91A6FD9EC8C22A12</vt:lpwstr>
  </property>
  <property fmtid="{D5CDD505-2E9C-101B-9397-08002B2CF9AE}" pid="3" name="MediaServiceImageTags">
    <vt:lpwstr/>
  </property>
</Properties>
</file>