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gressincorporated.sharepoint.com/sites/Accounting/Shared Documents/Private/BUDGETS/22-23 Budget/"/>
    </mc:Choice>
  </mc:AlternateContent>
  <xr:revisionPtr revIDLastSave="5" documentId="8_{E8D9208A-5A97-497A-8AA7-E4111D32CF2A}" xr6:coauthVersionLast="47" xr6:coauthVersionMax="47" xr10:uidLastSave="{C7045776-CFE6-4848-B300-7341E269B91C}"/>
  <bookViews>
    <workbookView xWindow="-120" yWindow="-120" windowWidth="29040" windowHeight="15840" xr2:uid="{00000000-000D-0000-FFFF-FFFF00000000}"/>
  </bookViews>
  <sheets>
    <sheet name="Budget - Summary" sheetId="10" r:id="rId1"/>
  </sheets>
  <externalReferences>
    <externalReference r:id="rId2"/>
    <externalReference r:id="rId3"/>
  </externalReferences>
  <definedNames>
    <definedName name="ACTUAL">#REF!</definedName>
    <definedName name="AdminGen" localSheetId="0">'Budget - Summary'!#REF!</definedName>
    <definedName name="AdminGen">#REF!</definedName>
    <definedName name="BB10_25">#REF!</definedName>
    <definedName name="BUDAMT">#REF!</definedName>
    <definedName name="Companions">[1]Companions!#REF!</definedName>
    <definedName name="EIKO">[1]Companions!#REF!</definedName>
    <definedName name="FISBUD">#REF!</definedName>
    <definedName name="INCOME">#REF!</definedName>
    <definedName name="JulieAdm">#REF!</definedName>
    <definedName name="JulieExp">#REF!</definedName>
    <definedName name="PrgExp" localSheetId="0">'Budget - Summary'!#REF!</definedName>
    <definedName name="PrgExp">#REF!</definedName>
    <definedName name="Projects">#REF!</definedName>
    <definedName name="REV">[2]Maintenance!#REF!</definedName>
    <definedName name="TotPrgDir">'Budget - Summary'!#REF!</definedName>
    <definedName name="YTDBU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0" l="1"/>
  <c r="I41" i="10"/>
  <c r="H41" i="10"/>
  <c r="F41" i="10"/>
  <c r="E41" i="10"/>
  <c r="D41" i="10"/>
  <c r="C41" i="10"/>
  <c r="B41" i="10"/>
  <c r="G37" i="10"/>
  <c r="G34" i="10"/>
  <c r="G33" i="10"/>
  <c r="G41" i="10" s="1"/>
  <c r="I23" i="10"/>
  <c r="H23" i="10"/>
  <c r="G23" i="10"/>
  <c r="F23" i="10"/>
  <c r="E23" i="10"/>
  <c r="D23" i="10"/>
  <c r="C23" i="10"/>
  <c r="B23" i="10"/>
  <c r="J38" i="10" l="1"/>
  <c r="J36" i="10" l="1"/>
  <c r="J17" i="10"/>
  <c r="J16" i="10"/>
  <c r="J11" i="10"/>
  <c r="J10" i="10"/>
  <c r="J8" i="10"/>
  <c r="J7" i="10"/>
  <c r="E19" i="10"/>
  <c r="J4" i="10"/>
  <c r="J40" i="10"/>
  <c r="J15" i="10"/>
  <c r="J9" i="10"/>
  <c r="F43" i="10" l="1"/>
  <c r="J37" i="10"/>
  <c r="J34" i="10"/>
  <c r="J39" i="10"/>
  <c r="J13" i="10"/>
  <c r="J32" i="10"/>
  <c r="J33" i="10"/>
  <c r="H19" i="10"/>
  <c r="J14" i="10"/>
  <c r="J26" i="10"/>
  <c r="J28" i="10"/>
  <c r="J30" i="10"/>
  <c r="J31" i="10"/>
  <c r="J35" i="10"/>
  <c r="F19" i="10"/>
  <c r="J6" i="10"/>
  <c r="G19" i="10"/>
  <c r="J5" i="10"/>
  <c r="D19" i="10"/>
  <c r="J25" i="10"/>
  <c r="H43" i="10" l="1"/>
  <c r="H44" i="10" s="1"/>
  <c r="F44" i="10"/>
  <c r="G43" i="10" l="1"/>
  <c r="G44" i="10" s="1"/>
  <c r="E43" i="10" l="1"/>
  <c r="E44" i="10" s="1"/>
  <c r="I43" i="10" l="1"/>
  <c r="C43" i="10" l="1"/>
  <c r="D43" i="10" l="1"/>
  <c r="D44" i="10" s="1"/>
  <c r="J27" i="10" l="1"/>
  <c r="J18" i="10" l="1"/>
  <c r="I19" i="10" l="1"/>
  <c r="J12" i="10"/>
  <c r="J29" i="10"/>
  <c r="J41" i="10" l="1"/>
  <c r="I44" i="10"/>
  <c r="I47" i="10" s="1"/>
  <c r="I49" i="10" s="1"/>
  <c r="C19" i="10" l="1"/>
  <c r="C44" i="10" l="1"/>
  <c r="J3" i="10"/>
  <c r="B19" i="10"/>
  <c r="J19" i="10" l="1"/>
  <c r="J21" i="10" l="1"/>
  <c r="J22" i="10"/>
  <c r="J23" i="10" l="1"/>
  <c r="J43" i="10" l="1"/>
  <c r="B43" i="10"/>
  <c r="B44" i="10" l="1"/>
  <c r="G47" i="10" l="1"/>
  <c r="G49" i="10" s="1"/>
  <c r="E47" i="10" l="1"/>
  <c r="E49" i="10" s="1"/>
  <c r="F47" i="10"/>
  <c r="F49" i="10" s="1"/>
  <c r="C47" i="10"/>
  <c r="C49" i="10" s="1"/>
  <c r="H47" i="10"/>
  <c r="H49" i="10" s="1"/>
  <c r="D47" i="10"/>
  <c r="D49" i="10" s="1"/>
  <c r="J47" i="10" l="1"/>
  <c r="B47" i="10"/>
  <c r="J49" i="10" l="1"/>
  <c r="B49" i="10"/>
</calcChain>
</file>

<file path=xl/sharedStrings.xml><?xml version="1.0" encoding="utf-8"?>
<sst xmlns="http://schemas.openxmlformats.org/spreadsheetml/2006/main" count="57" uniqueCount="56">
  <si>
    <t>Location Name</t>
  </si>
  <si>
    <t>Interest</t>
  </si>
  <si>
    <t>Miscellaneous</t>
  </si>
  <si>
    <t>Rent Income</t>
  </si>
  <si>
    <t>Food Stamps</t>
  </si>
  <si>
    <t>Total Revenue</t>
  </si>
  <si>
    <t>Personnel</t>
  </si>
  <si>
    <t>Salaries and Wages</t>
  </si>
  <si>
    <t>Fringe Benefits</t>
  </si>
  <si>
    <t>Total Personnel</t>
  </si>
  <si>
    <t>Expenses</t>
  </si>
  <si>
    <t>Insurance</t>
  </si>
  <si>
    <t>Awards &amp; Emp Appreciation</t>
  </si>
  <si>
    <t>Total Non-Personnel</t>
  </si>
  <si>
    <t>Total Program Expenses</t>
  </si>
  <si>
    <t>Family Model Services</t>
  </si>
  <si>
    <t>Phone/cable/internet</t>
  </si>
  <si>
    <t>Designated Grant Costs</t>
  </si>
  <si>
    <t>Depreciation</t>
  </si>
  <si>
    <t>Grants/Subsidies</t>
  </si>
  <si>
    <t>Transportation</t>
  </si>
  <si>
    <t>Rentals</t>
  </si>
  <si>
    <t>Foods</t>
  </si>
  <si>
    <t>Maint &amp; Repairs</t>
  </si>
  <si>
    <t>Utilities/Fuel</t>
  </si>
  <si>
    <t>Grants</t>
  </si>
  <si>
    <t>Events</t>
  </si>
  <si>
    <t>Senior Services</t>
  </si>
  <si>
    <t>DISABILITY SERVICES RESIDENTIAL</t>
  </si>
  <si>
    <t>DISABILITY SERVICES DAY</t>
  </si>
  <si>
    <t>SmART!</t>
  </si>
  <si>
    <t>Disability Services</t>
  </si>
  <si>
    <t>SmART Sales</t>
  </si>
  <si>
    <t>Project Search</t>
  </si>
  <si>
    <t>EN-Ticket to Work</t>
  </si>
  <si>
    <t>TICKET TO WORK</t>
  </si>
  <si>
    <t>PROJECT SEARCH</t>
  </si>
  <si>
    <t>SENIOR</t>
  </si>
  <si>
    <t>ADMIN &amp;</t>
  </si>
  <si>
    <t>GRAND</t>
  </si>
  <si>
    <t>SERVICES</t>
  </si>
  <si>
    <t>GENERAL</t>
  </si>
  <si>
    <t>TOTAL</t>
  </si>
  <si>
    <t>Donations</t>
  </si>
  <si>
    <t>S/E Work Contracts</t>
  </si>
  <si>
    <t>Prof. Services/Promo/Mkt</t>
  </si>
  <si>
    <t>Supplies/Printing/Postge</t>
  </si>
  <si>
    <t>Net Income/(Loss)</t>
  </si>
  <si>
    <t>ECF Services</t>
  </si>
  <si>
    <t>ECF - Day</t>
  </si>
  <si>
    <t>ECF - Employment</t>
  </si>
  <si>
    <t>ECF - Residential</t>
  </si>
  <si>
    <t>Profit Before A&amp;G</t>
  </si>
  <si>
    <t>Admin &amp; General</t>
  </si>
  <si>
    <t>Total All Expenses</t>
  </si>
  <si>
    <t>Bad Debt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</si>
</sst>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5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/>
    <xf numFmtId="41" fontId="4" fillId="0" borderId="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7" xfId="0" applyFont="1" applyBorder="1" applyAlignment="1"/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/>
    <xf numFmtId="41" fontId="4" fillId="0" borderId="7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2" fontId="4" fillId="0" borderId="0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/>
      <protection locked="0"/>
    </xf>
    <xf numFmtId="41" fontId="4" fillId="0" borderId="3" xfId="0" applyNumberFormat="1" applyFont="1" applyBorder="1" applyAlignment="1">
      <alignment horizontal="right"/>
    </xf>
    <xf numFmtId="41" fontId="4" fillId="0" borderId="3" xfId="0" applyNumberFormat="1" applyFont="1" applyFill="1" applyBorder="1" applyAlignment="1">
      <alignment horizontal="right"/>
    </xf>
    <xf numFmtId="0" fontId="4" fillId="0" borderId="0" xfId="0" applyFont="1" applyAlignment="1"/>
    <xf numFmtId="0" fontId="5" fillId="0" borderId="8" xfId="0" applyFont="1" applyBorder="1" applyAlignment="1" applyProtection="1">
      <alignment horizontal="left" vertical="center"/>
      <protection locked="0"/>
    </xf>
    <xf numFmtId="41" fontId="4" fillId="0" borderId="8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5" fillId="3" borderId="1" xfId="0" applyNumberFormat="1" applyFont="1" applyFill="1" applyBorder="1" applyAlignment="1">
      <alignment horizontal="center" vertical="center" wrapText="1"/>
    </xf>
    <xf numFmtId="41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1" fontId="5" fillId="3" borderId="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2" fontId="5" fillId="3" borderId="4" xfId="1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42" fontId="4" fillId="3" borderId="4" xfId="0" applyNumberFormat="1" applyFont="1" applyFill="1" applyBorder="1" applyAlignment="1">
      <alignment vertical="center"/>
    </xf>
    <xf numFmtId="42" fontId="5" fillId="3" borderId="6" xfId="0" applyNumberFormat="1" applyFont="1" applyFill="1" applyBorder="1" applyAlignment="1" applyProtection="1">
      <alignment vertical="center"/>
      <protection locked="0"/>
    </xf>
    <xf numFmtId="42" fontId="5" fillId="3" borderId="1" xfId="0" applyNumberFormat="1" applyFont="1" applyFill="1" applyBorder="1" applyAlignment="1">
      <alignment vertical="center"/>
    </xf>
    <xf numFmtId="42" fontId="5" fillId="3" borderId="4" xfId="0" applyNumberFormat="1" applyFont="1" applyFill="1" applyBorder="1" applyAlignment="1">
      <alignment vertical="center"/>
    </xf>
    <xf numFmtId="42" fontId="5" fillId="3" borderId="7" xfId="0" applyNumberFormat="1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41" fontId="5" fillId="3" borderId="4" xfId="0" applyNumberFormat="1" applyFont="1" applyFill="1" applyBorder="1" applyAlignment="1">
      <alignment horizontal="right" vertical="center"/>
    </xf>
    <xf numFmtId="42" fontId="5" fillId="3" borderId="5" xfId="0" applyNumberFormat="1" applyFont="1" applyFill="1" applyBorder="1" applyAlignment="1" applyProtection="1">
      <alignment horizontal="center"/>
      <protection locked="0"/>
    </xf>
    <xf numFmtId="42" fontId="5" fillId="3" borderId="4" xfId="0" applyNumberFormat="1" applyFont="1" applyFill="1" applyBorder="1" applyAlignment="1">
      <alignment horizontal="right"/>
    </xf>
    <xf numFmtId="41" fontId="5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1" xfId="0" applyNumberFormat="1" applyFont="1" applyFill="1" applyBorder="1" applyAlignment="1">
      <alignment horizontal="center" vertical="center" wrapText="1"/>
    </xf>
    <xf numFmtId="41" fontId="5" fillId="3" borderId="2" xfId="0" applyNumberFormat="1" applyFont="1" applyFill="1" applyBorder="1" applyAlignment="1">
      <alignment horizontal="center" vertical="center" wrapText="1"/>
    </xf>
  </cellXfs>
  <cellStyles count="6">
    <cellStyle name="Comma 2" xfId="5" xr:uid="{9DE0B3B4-E550-41D4-848B-1A07FD3CCC76}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  <cellStyle name="Normal 3" xfId="4" xr:uid="{5D39FB8C-4982-4CED-8280-CAE60F72AB37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Private\BUDGETS\09-10%20BUDGET\Agency%20Budget-in%20proc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ERVER\Users\shm\My%20Documents\Excel%20FILES\BUDGETS\06-07%20BUDGET\Ad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CY TOTAL"/>
      <sheetName val="NOTES"/>
      <sheetName val="DavRes"/>
      <sheetName val="ChCo"/>
      <sheetName val="ChCoDayServ"/>
      <sheetName val="DavServ"/>
      <sheetName val="DavDay"/>
      <sheetName val="Elderly"/>
      <sheetName val="Salaries"/>
      <sheetName val="Residential"/>
      <sheetName val="SNA"/>
      <sheetName val="FMRS"/>
      <sheetName val="Rates09"/>
      <sheetName val="Res Admin"/>
      <sheetName val="Companions"/>
      <sheetName val="Client List"/>
      <sheetName val="ADMIN"/>
      <sheetName val="ADM PR"/>
      <sheetName val="Development"/>
      <sheetName val="Marketing"/>
      <sheetName val="PROBLE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Development"/>
      <sheetName val="Maintenance"/>
      <sheetName val="ADMI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E176"/>
  <sheetViews>
    <sheetView tabSelected="1" zoomScale="90" zoomScaleNormal="90" workbookViewId="0">
      <selection activeCell="L22" sqref="L22"/>
    </sheetView>
  </sheetViews>
  <sheetFormatPr defaultColWidth="9.7109375" defaultRowHeight="12" x14ac:dyDescent="0.2"/>
  <cols>
    <col min="1" max="1" width="19.7109375" style="15" customWidth="1"/>
    <col min="2" max="2" width="13" style="33" customWidth="1"/>
    <col min="3" max="3" width="11.28515625" style="33" customWidth="1"/>
    <col min="4" max="4" width="11.5703125" style="33" customWidth="1"/>
    <col min="5" max="7" width="11.28515625" style="33" customWidth="1"/>
    <col min="8" max="8" width="10.42578125" style="33" customWidth="1"/>
    <col min="9" max="9" width="14" style="33" customWidth="1"/>
    <col min="10" max="10" width="12.140625" style="33" customWidth="1"/>
    <col min="11" max="11" width="9.7109375" style="1"/>
    <col min="12" max="12" width="13.28515625" style="1" customWidth="1"/>
    <col min="13" max="13" width="16" style="1" customWidth="1"/>
    <col min="14" max="24" width="9.7109375" style="1" customWidth="1"/>
    <col min="25" max="317" width="9.7109375" style="1"/>
    <col min="318" max="16384" width="9.7109375" style="15"/>
  </cols>
  <sheetData>
    <row r="1" spans="1:317" ht="13.5" customHeight="1" x14ac:dyDescent="0.2">
      <c r="A1" s="55" t="s">
        <v>0</v>
      </c>
      <c r="B1" s="57" t="s">
        <v>28</v>
      </c>
      <c r="C1" s="57" t="s">
        <v>29</v>
      </c>
      <c r="D1" s="37" t="s">
        <v>37</v>
      </c>
      <c r="E1" s="57" t="s">
        <v>35</v>
      </c>
      <c r="F1" s="57" t="s">
        <v>36</v>
      </c>
      <c r="G1" s="53" t="s">
        <v>48</v>
      </c>
      <c r="H1" s="37"/>
      <c r="I1" s="37" t="s">
        <v>38</v>
      </c>
      <c r="J1" s="38" t="s">
        <v>39</v>
      </c>
    </row>
    <row r="2" spans="1:317" ht="20.25" customHeight="1" x14ac:dyDescent="0.2">
      <c r="A2" s="56"/>
      <c r="B2" s="58"/>
      <c r="C2" s="58"/>
      <c r="D2" s="39" t="s">
        <v>40</v>
      </c>
      <c r="E2" s="58"/>
      <c r="F2" s="58"/>
      <c r="G2" s="54"/>
      <c r="H2" s="39" t="s">
        <v>30</v>
      </c>
      <c r="I2" s="39" t="s">
        <v>41</v>
      </c>
      <c r="J2" s="40" t="s">
        <v>42</v>
      </c>
    </row>
    <row r="3" spans="1:317" ht="9.75" customHeight="1" x14ac:dyDescent="0.2">
      <c r="A3" s="10" t="s">
        <v>31</v>
      </c>
      <c r="B3" s="2">
        <v>6462636.8299999991</v>
      </c>
      <c r="C3" s="2">
        <v>1213242.9120000005</v>
      </c>
      <c r="D3" s="2"/>
      <c r="E3" s="2"/>
      <c r="F3" s="2">
        <v>34020</v>
      </c>
      <c r="G3" s="2"/>
      <c r="H3" s="2"/>
      <c r="I3" s="3"/>
      <c r="J3" s="3">
        <f t="shared" ref="J3:J18" si="0">SUM(B3:I3)</f>
        <v>7709899.7419999996</v>
      </c>
    </row>
    <row r="4" spans="1:317" ht="9.75" customHeight="1" x14ac:dyDescent="0.2">
      <c r="A4" s="10" t="s">
        <v>27</v>
      </c>
      <c r="B4" s="2"/>
      <c r="C4" s="2"/>
      <c r="D4" s="4">
        <v>1511064.4699999997</v>
      </c>
      <c r="E4" s="2"/>
      <c r="F4" s="2"/>
      <c r="G4" s="2"/>
      <c r="H4" s="2"/>
      <c r="I4" s="3"/>
      <c r="J4" s="3">
        <f t="shared" si="0"/>
        <v>1511064.4699999997</v>
      </c>
    </row>
    <row r="5" spans="1:317" ht="9.75" customHeight="1" x14ac:dyDescent="0.2">
      <c r="A5" s="10" t="s">
        <v>34</v>
      </c>
      <c r="B5" s="2"/>
      <c r="C5" s="2"/>
      <c r="D5" s="4"/>
      <c r="E5" s="2">
        <v>0</v>
      </c>
      <c r="F5" s="2"/>
      <c r="G5" s="2"/>
      <c r="H5" s="2"/>
      <c r="I5" s="3"/>
      <c r="J5" s="3">
        <f t="shared" si="0"/>
        <v>0</v>
      </c>
    </row>
    <row r="6" spans="1:317" ht="9.75" customHeight="1" x14ac:dyDescent="0.2">
      <c r="A6" s="10" t="s">
        <v>33</v>
      </c>
      <c r="B6" s="2"/>
      <c r="C6" s="2"/>
      <c r="D6" s="4"/>
      <c r="E6" s="2"/>
      <c r="F6" s="2">
        <v>148075.24200000003</v>
      </c>
      <c r="G6" s="2"/>
      <c r="H6" s="2"/>
      <c r="I6" s="3"/>
      <c r="J6" s="3">
        <f t="shared" si="0"/>
        <v>148075.24200000003</v>
      </c>
    </row>
    <row r="7" spans="1:317" ht="9.75" customHeight="1" x14ac:dyDescent="0.2">
      <c r="A7" s="10" t="s">
        <v>49</v>
      </c>
      <c r="B7" s="2"/>
      <c r="C7" s="2"/>
      <c r="D7" s="4"/>
      <c r="E7" s="2"/>
      <c r="F7" s="2"/>
      <c r="G7" s="36">
        <v>96207.696000000011</v>
      </c>
      <c r="H7" s="2"/>
      <c r="I7" s="3"/>
      <c r="J7" s="3">
        <f t="shared" si="0"/>
        <v>96207.696000000011</v>
      </c>
    </row>
    <row r="8" spans="1:317" ht="9.75" customHeight="1" x14ac:dyDescent="0.2">
      <c r="A8" s="10" t="s">
        <v>50</v>
      </c>
      <c r="B8" s="2"/>
      <c r="C8" s="2"/>
      <c r="D8" s="4"/>
      <c r="E8" s="2"/>
      <c r="F8" s="2"/>
      <c r="G8" s="36">
        <v>28264</v>
      </c>
      <c r="H8" s="2"/>
      <c r="I8" s="3"/>
      <c r="J8" s="3">
        <f t="shared" si="0"/>
        <v>28264</v>
      </c>
    </row>
    <row r="9" spans="1:317" ht="12.75" customHeight="1" x14ac:dyDescent="0.2">
      <c r="A9" s="10" t="s">
        <v>51</v>
      </c>
      <c r="B9" s="2"/>
      <c r="C9" s="2"/>
      <c r="D9" s="4"/>
      <c r="E9" s="2"/>
      <c r="F9" s="2"/>
      <c r="G9" s="36">
        <v>1832410.8</v>
      </c>
      <c r="H9" s="2"/>
      <c r="I9" s="3"/>
      <c r="J9" s="3">
        <f t="shared" si="0"/>
        <v>1832410.8</v>
      </c>
    </row>
    <row r="10" spans="1:317" ht="9.75" customHeight="1" x14ac:dyDescent="0.2">
      <c r="A10" s="10" t="s">
        <v>32</v>
      </c>
      <c r="B10" s="2"/>
      <c r="C10" s="2"/>
      <c r="D10" s="2"/>
      <c r="E10" s="2"/>
      <c r="F10" s="2"/>
      <c r="G10" s="2"/>
      <c r="H10" s="2">
        <v>260400</v>
      </c>
      <c r="I10" s="3"/>
      <c r="J10" s="3">
        <f t="shared" si="0"/>
        <v>260400</v>
      </c>
    </row>
    <row r="11" spans="1:317" s="10" customFormat="1" ht="9.75" customHeight="1" x14ac:dyDescent="0.2">
      <c r="A11" s="10" t="s">
        <v>4</v>
      </c>
      <c r="B11" s="3">
        <v>40224</v>
      </c>
      <c r="C11" s="3"/>
      <c r="D11" s="3"/>
      <c r="E11" s="3"/>
      <c r="F11" s="3"/>
      <c r="G11" s="3"/>
      <c r="H11" s="3"/>
      <c r="I11" s="3"/>
      <c r="J11" s="3">
        <f t="shared" si="0"/>
        <v>40224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</row>
    <row r="12" spans="1:317" ht="9.75" customHeight="1" x14ac:dyDescent="0.2">
      <c r="A12" s="10" t="s">
        <v>3</v>
      </c>
      <c r="B12" s="3">
        <v>24600</v>
      </c>
      <c r="C12" s="3"/>
      <c r="D12" s="3">
        <v>24480</v>
      </c>
      <c r="E12" s="3"/>
      <c r="F12" s="3"/>
      <c r="G12" s="3"/>
      <c r="H12" s="3"/>
      <c r="I12" s="3">
        <v>2000</v>
      </c>
      <c r="J12" s="3">
        <f t="shared" si="0"/>
        <v>51080</v>
      </c>
    </row>
    <row r="13" spans="1:317" ht="9.75" customHeight="1" x14ac:dyDescent="0.2">
      <c r="A13" s="10" t="s">
        <v>43</v>
      </c>
      <c r="B13" s="2"/>
      <c r="C13" s="2"/>
      <c r="D13" s="2"/>
      <c r="E13" s="2"/>
      <c r="F13" s="2"/>
      <c r="G13" s="2"/>
      <c r="H13" s="2">
        <v>0</v>
      </c>
      <c r="I13" s="3">
        <v>166000</v>
      </c>
      <c r="J13" s="3">
        <f t="shared" si="0"/>
        <v>166000</v>
      </c>
    </row>
    <row r="14" spans="1:317" ht="9.75" customHeight="1" x14ac:dyDescent="0.2">
      <c r="A14" s="10" t="s">
        <v>26</v>
      </c>
      <c r="B14" s="3"/>
      <c r="C14" s="3"/>
      <c r="D14" s="5">
        <v>0</v>
      </c>
      <c r="E14" s="2"/>
      <c r="F14" s="2"/>
      <c r="G14" s="2"/>
      <c r="H14" s="5">
        <v>0</v>
      </c>
      <c r="I14" s="3">
        <v>14000</v>
      </c>
      <c r="J14" s="3">
        <f t="shared" si="0"/>
        <v>14000</v>
      </c>
    </row>
    <row r="15" spans="1:317" ht="9.75" customHeight="1" x14ac:dyDescent="0.2">
      <c r="A15" s="10" t="s">
        <v>25</v>
      </c>
      <c r="B15" s="3"/>
      <c r="C15" s="3"/>
      <c r="D15" s="3"/>
      <c r="E15" s="3"/>
      <c r="F15" s="3"/>
      <c r="G15" s="3"/>
      <c r="H15" s="3"/>
      <c r="I15" s="2">
        <v>75000</v>
      </c>
      <c r="J15" s="3">
        <f t="shared" si="0"/>
        <v>75000</v>
      </c>
    </row>
    <row r="16" spans="1:317" ht="9.75" customHeight="1" x14ac:dyDescent="0.2">
      <c r="A16" s="10" t="s">
        <v>44</v>
      </c>
      <c r="B16" s="3"/>
      <c r="C16" s="3">
        <v>0</v>
      </c>
      <c r="D16" s="3"/>
      <c r="E16" s="3"/>
      <c r="F16" s="3"/>
      <c r="G16" s="3"/>
      <c r="H16" s="3"/>
      <c r="I16" s="3"/>
      <c r="J16" s="3">
        <f t="shared" si="0"/>
        <v>0</v>
      </c>
    </row>
    <row r="17" spans="1:317" ht="9.75" customHeight="1" x14ac:dyDescent="0.2">
      <c r="A17" s="10" t="s">
        <v>1</v>
      </c>
      <c r="B17" s="3"/>
      <c r="C17" s="3"/>
      <c r="D17" s="3"/>
      <c r="E17" s="3"/>
      <c r="F17" s="3"/>
      <c r="G17" s="3"/>
      <c r="H17" s="3"/>
      <c r="I17" s="3">
        <v>0</v>
      </c>
      <c r="J17" s="3">
        <f t="shared" si="0"/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</row>
    <row r="18" spans="1:317" ht="9.75" customHeight="1" x14ac:dyDescent="0.2">
      <c r="A18" s="10" t="s">
        <v>2</v>
      </c>
      <c r="B18" s="3"/>
      <c r="C18" s="3"/>
      <c r="D18" s="3"/>
      <c r="E18" s="3"/>
      <c r="F18" s="3"/>
      <c r="G18" s="3"/>
      <c r="H18" s="3"/>
      <c r="I18" s="3">
        <v>2000</v>
      </c>
      <c r="J18" s="3">
        <f t="shared" si="0"/>
        <v>2000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</row>
    <row r="19" spans="1:317" ht="11.25" customHeight="1" x14ac:dyDescent="0.2">
      <c r="A19" s="41" t="s">
        <v>5</v>
      </c>
      <c r="B19" s="42">
        <f t="shared" ref="B19:J19" si="1">SUM(B3:B18)</f>
        <v>6527460.8299999991</v>
      </c>
      <c r="C19" s="42">
        <f t="shared" si="1"/>
        <v>1213242.9120000005</v>
      </c>
      <c r="D19" s="42">
        <f t="shared" si="1"/>
        <v>1535544.4699999997</v>
      </c>
      <c r="E19" s="42">
        <f t="shared" si="1"/>
        <v>0</v>
      </c>
      <c r="F19" s="42">
        <f t="shared" si="1"/>
        <v>182095.24200000003</v>
      </c>
      <c r="G19" s="42">
        <f t="shared" si="1"/>
        <v>1956882.496</v>
      </c>
      <c r="H19" s="42">
        <f t="shared" si="1"/>
        <v>260400</v>
      </c>
      <c r="I19" s="42">
        <f t="shared" si="1"/>
        <v>259000</v>
      </c>
      <c r="J19" s="42">
        <f t="shared" si="1"/>
        <v>11934625.950000001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</row>
    <row r="20" spans="1:317" ht="10.9" customHeight="1" x14ac:dyDescent="0.2">
      <c r="A20" s="11" t="s">
        <v>6</v>
      </c>
      <c r="B20" s="6"/>
      <c r="C20" s="6"/>
      <c r="D20" s="6"/>
      <c r="E20" s="6"/>
      <c r="F20" s="6"/>
      <c r="G20" s="6"/>
      <c r="H20" s="6"/>
      <c r="I20" s="6"/>
      <c r="J20" s="17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</row>
    <row r="21" spans="1:317" ht="10.9" customHeight="1" x14ac:dyDescent="0.2">
      <c r="A21" s="12" t="s">
        <v>7</v>
      </c>
      <c r="B21" s="34">
        <v>3789871.9503360004</v>
      </c>
      <c r="C21" s="34">
        <v>1291109.284</v>
      </c>
      <c r="D21" s="34">
        <v>964827.11600000015</v>
      </c>
      <c r="E21" s="34">
        <v>0</v>
      </c>
      <c r="F21" s="7">
        <v>233137.58399999997</v>
      </c>
      <c r="G21" s="7">
        <v>210902</v>
      </c>
      <c r="H21" s="7">
        <v>124968.76000000002</v>
      </c>
      <c r="I21" s="7">
        <v>925599.4040000001</v>
      </c>
      <c r="J21" s="18">
        <f>SUM(B21:I21)</f>
        <v>7540416.098336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</row>
    <row r="22" spans="1:317" ht="10.9" customHeight="1" x14ac:dyDescent="0.2">
      <c r="A22" s="19" t="s">
        <v>8</v>
      </c>
      <c r="B22" s="8">
        <v>625328.87180543994</v>
      </c>
      <c r="C22" s="8">
        <v>213033.03186000002</v>
      </c>
      <c r="D22" s="7">
        <v>159196.47414000003</v>
      </c>
      <c r="E22" s="7">
        <v>0</v>
      </c>
      <c r="F22" s="7">
        <v>47130.793140000016</v>
      </c>
      <c r="G22" s="7">
        <v>35045</v>
      </c>
      <c r="H22" s="7">
        <v>20619.845399999995</v>
      </c>
      <c r="I22" s="8">
        <v>152723.90166000003</v>
      </c>
      <c r="J22" s="20">
        <f>SUM(B22:I22)</f>
        <v>1253077.9180054399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</row>
    <row r="23" spans="1:317" ht="11.25" customHeight="1" x14ac:dyDescent="0.2">
      <c r="A23" s="43" t="s">
        <v>9</v>
      </c>
      <c r="B23" s="44">
        <f t="shared" ref="B23:J23" si="2">SUM(B21:B22)</f>
        <v>4415200.8221414406</v>
      </c>
      <c r="C23" s="44">
        <f t="shared" si="2"/>
        <v>1504142.31586</v>
      </c>
      <c r="D23" s="44">
        <f t="shared" si="2"/>
        <v>1124023.5901400002</v>
      </c>
      <c r="E23" s="44">
        <f t="shared" si="2"/>
        <v>0</v>
      </c>
      <c r="F23" s="44">
        <f t="shared" si="2"/>
        <v>280268.37714</v>
      </c>
      <c r="G23" s="44">
        <f t="shared" si="2"/>
        <v>245947</v>
      </c>
      <c r="H23" s="44">
        <f t="shared" si="2"/>
        <v>145588.60540000003</v>
      </c>
      <c r="I23" s="44">
        <f t="shared" si="2"/>
        <v>1078323.3056600001</v>
      </c>
      <c r="J23" s="44">
        <f t="shared" si="2"/>
        <v>8793494.0163414404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</row>
    <row r="24" spans="1:317" ht="12.75" customHeight="1" x14ac:dyDescent="0.2">
      <c r="A24" s="13" t="s">
        <v>10</v>
      </c>
      <c r="G24" s="9"/>
      <c r="H24" s="9"/>
      <c r="I24" s="9"/>
      <c r="J24" s="17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</row>
    <row r="25" spans="1:317" ht="10.5" customHeight="1" x14ac:dyDescent="0.2">
      <c r="A25" s="21" t="s">
        <v>16</v>
      </c>
      <c r="B25" s="22">
        <v>46800</v>
      </c>
      <c r="C25" s="22">
        <v>4800</v>
      </c>
      <c r="D25" s="22">
        <v>9900</v>
      </c>
      <c r="E25" s="22">
        <v>0</v>
      </c>
      <c r="F25" s="22">
        <v>900</v>
      </c>
      <c r="G25" s="22">
        <v>2280</v>
      </c>
      <c r="H25" s="22">
        <v>5400</v>
      </c>
      <c r="I25" s="22">
        <v>14400</v>
      </c>
      <c r="J25" s="18">
        <f>SUM(B25:I25)</f>
        <v>84480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</row>
    <row r="26" spans="1:317" ht="10.5" customHeight="1" x14ac:dyDescent="0.2">
      <c r="A26" s="21" t="s">
        <v>24</v>
      </c>
      <c r="B26" s="22">
        <v>37440</v>
      </c>
      <c r="C26" s="22">
        <v>17000</v>
      </c>
      <c r="D26" s="22">
        <v>18000</v>
      </c>
      <c r="E26" s="22"/>
      <c r="F26" s="22"/>
      <c r="G26" s="22">
        <v>1800</v>
      </c>
      <c r="H26" s="22">
        <v>9000</v>
      </c>
      <c r="I26" s="22">
        <v>10740</v>
      </c>
      <c r="J26" s="18">
        <f t="shared" ref="J26:J40" si="3">SUM(B26:I26)</f>
        <v>93980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</row>
    <row r="27" spans="1:317" ht="10.5" customHeight="1" x14ac:dyDescent="0.2">
      <c r="A27" s="21" t="s">
        <v>23</v>
      </c>
      <c r="B27" s="22">
        <v>42900</v>
      </c>
      <c r="C27" s="22">
        <v>21000</v>
      </c>
      <c r="D27" s="22">
        <v>18000</v>
      </c>
      <c r="E27" s="22"/>
      <c r="F27" s="22"/>
      <c r="G27" s="22">
        <v>6000</v>
      </c>
      <c r="H27" s="22">
        <v>9600</v>
      </c>
      <c r="I27" s="22">
        <v>66500</v>
      </c>
      <c r="J27" s="18">
        <f t="shared" si="3"/>
        <v>164000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</row>
    <row r="28" spans="1:317" ht="10.5" customHeight="1" x14ac:dyDescent="0.2">
      <c r="A28" s="21" t="s">
        <v>45</v>
      </c>
      <c r="B28" s="22">
        <v>2400</v>
      </c>
      <c r="C28" s="22">
        <v>3000</v>
      </c>
      <c r="D28" s="22">
        <v>7740</v>
      </c>
      <c r="E28" s="22">
        <v>0</v>
      </c>
      <c r="F28" s="22">
        <v>0</v>
      </c>
      <c r="G28" s="22">
        <v>575</v>
      </c>
      <c r="H28" s="22">
        <v>21900</v>
      </c>
      <c r="I28" s="22">
        <v>171520.99</v>
      </c>
      <c r="J28" s="18">
        <f>SUM(B28:I28)</f>
        <v>207135.99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</row>
    <row r="29" spans="1:317" ht="10.5" customHeight="1" x14ac:dyDescent="0.2">
      <c r="A29" s="21" t="s">
        <v>15</v>
      </c>
      <c r="B29" s="22">
        <v>208700.7</v>
      </c>
      <c r="C29" s="22"/>
      <c r="D29" s="22">
        <v>49140</v>
      </c>
      <c r="E29" s="22"/>
      <c r="F29" s="22"/>
      <c r="G29" s="22">
        <v>1191067</v>
      </c>
      <c r="H29" s="22"/>
      <c r="I29" s="22"/>
      <c r="J29" s="18">
        <f t="shared" si="3"/>
        <v>1448907.7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</row>
    <row r="30" spans="1:317" ht="10.5" customHeight="1" x14ac:dyDescent="0.2">
      <c r="A30" s="21" t="s">
        <v>46</v>
      </c>
      <c r="B30" s="22">
        <v>9300</v>
      </c>
      <c r="C30" s="22">
        <v>1900</v>
      </c>
      <c r="D30" s="22">
        <v>9499.92</v>
      </c>
      <c r="E30" s="22"/>
      <c r="F30" s="22"/>
      <c r="G30" s="22">
        <v>2460</v>
      </c>
      <c r="H30" s="22">
        <v>23220</v>
      </c>
      <c r="I30" s="22">
        <v>44345.75</v>
      </c>
      <c r="J30" s="18">
        <f t="shared" si="3"/>
        <v>90725.67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</row>
    <row r="31" spans="1:317" ht="10.5" customHeight="1" x14ac:dyDescent="0.2">
      <c r="A31" s="21" t="s">
        <v>22</v>
      </c>
      <c r="B31" s="22">
        <v>40224</v>
      </c>
      <c r="C31" s="22">
        <v>250</v>
      </c>
      <c r="D31" s="22">
        <v>2825</v>
      </c>
      <c r="E31" s="22"/>
      <c r="F31" s="22"/>
      <c r="G31" s="22">
        <v>0</v>
      </c>
      <c r="H31" s="22">
        <v>180</v>
      </c>
      <c r="I31" s="22">
        <v>3600</v>
      </c>
      <c r="J31" s="18">
        <f t="shared" si="3"/>
        <v>47079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</row>
    <row r="32" spans="1:317" ht="10.5" customHeight="1" x14ac:dyDescent="0.2">
      <c r="A32" s="21" t="s">
        <v>21</v>
      </c>
      <c r="B32" s="22">
        <v>125588.72808599999</v>
      </c>
      <c r="C32" s="22"/>
      <c r="D32" s="22">
        <v>36000</v>
      </c>
      <c r="E32" s="22"/>
      <c r="F32" s="22"/>
      <c r="G32" s="22">
        <v>0</v>
      </c>
      <c r="H32" s="22">
        <v>30000</v>
      </c>
      <c r="I32" s="22">
        <v>5900</v>
      </c>
      <c r="J32" s="18">
        <f t="shared" si="3"/>
        <v>197488.72808599999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</row>
    <row r="33" spans="1:317" ht="10.5" customHeight="1" x14ac:dyDescent="0.2">
      <c r="A33" s="21" t="s">
        <v>11</v>
      </c>
      <c r="B33" s="22">
        <v>24000</v>
      </c>
      <c r="C33" s="22">
        <v>29000</v>
      </c>
      <c r="D33" s="22">
        <v>14212.800000000001</v>
      </c>
      <c r="E33" s="22">
        <v>0</v>
      </c>
      <c r="F33" s="22">
        <v>1000.0000000000001</v>
      </c>
      <c r="G33" s="22">
        <f>800+4552</f>
        <v>5352</v>
      </c>
      <c r="H33" s="22">
        <v>2722.92</v>
      </c>
      <c r="I33" s="22">
        <v>25080</v>
      </c>
      <c r="J33" s="18">
        <f t="shared" si="3"/>
        <v>101367.72</v>
      </c>
    </row>
    <row r="34" spans="1:317" ht="10.5" customHeight="1" x14ac:dyDescent="0.2">
      <c r="A34" s="21" t="s">
        <v>20</v>
      </c>
      <c r="B34" s="22">
        <v>82800</v>
      </c>
      <c r="C34" s="22">
        <v>102000</v>
      </c>
      <c r="D34" s="22">
        <v>16200</v>
      </c>
      <c r="E34" s="22">
        <v>0</v>
      </c>
      <c r="F34" s="22">
        <v>2536.8000000000006</v>
      </c>
      <c r="G34" s="22">
        <f>14976+5460+3000</f>
        <v>23436</v>
      </c>
      <c r="H34" s="22">
        <v>3900</v>
      </c>
      <c r="I34" s="22">
        <v>15246</v>
      </c>
      <c r="J34" s="18">
        <f t="shared" si="3"/>
        <v>246118.8</v>
      </c>
    </row>
    <row r="35" spans="1:317" ht="10.5" customHeight="1" x14ac:dyDescent="0.2">
      <c r="A35" s="21" t="s">
        <v>12</v>
      </c>
      <c r="B35" s="22">
        <v>10800</v>
      </c>
      <c r="C35" s="22">
        <v>6000</v>
      </c>
      <c r="D35" s="7">
        <v>5150</v>
      </c>
      <c r="E35" s="22"/>
      <c r="F35" s="22"/>
      <c r="G35" s="22">
        <v>1200</v>
      </c>
      <c r="H35" s="22">
        <v>1750</v>
      </c>
      <c r="I35" s="22">
        <v>39700</v>
      </c>
      <c r="J35" s="18">
        <f t="shared" si="3"/>
        <v>64600</v>
      </c>
    </row>
    <row r="36" spans="1:317" ht="10.5" customHeight="1" x14ac:dyDescent="0.2">
      <c r="A36" s="21" t="s">
        <v>19</v>
      </c>
      <c r="B36" s="22"/>
      <c r="C36" s="7">
        <v>0</v>
      </c>
      <c r="D36" s="22"/>
      <c r="E36" s="7"/>
      <c r="F36" s="7"/>
      <c r="G36" s="7">
        <v>0</v>
      </c>
      <c r="H36" s="7"/>
      <c r="I36" s="22">
        <v>2325</v>
      </c>
      <c r="J36" s="18">
        <f t="shared" si="3"/>
        <v>2325</v>
      </c>
    </row>
    <row r="37" spans="1:317" ht="10.5" customHeight="1" x14ac:dyDescent="0.2">
      <c r="A37" s="21" t="s">
        <v>18</v>
      </c>
      <c r="B37" s="22">
        <v>3816</v>
      </c>
      <c r="C37" s="7">
        <v>29200</v>
      </c>
      <c r="D37" s="22">
        <v>11049.36</v>
      </c>
      <c r="E37" s="7"/>
      <c r="F37" s="7">
        <v>0</v>
      </c>
      <c r="G37" s="7">
        <f>433+8246+3000</f>
        <v>11679</v>
      </c>
      <c r="H37" s="22">
        <v>2892</v>
      </c>
      <c r="I37" s="22">
        <v>145400</v>
      </c>
      <c r="J37" s="18">
        <f t="shared" si="3"/>
        <v>204036.36</v>
      </c>
    </row>
    <row r="38" spans="1:317" ht="10.5" customHeight="1" x14ac:dyDescent="0.2">
      <c r="A38" s="21" t="s">
        <v>55</v>
      </c>
      <c r="B38" s="22">
        <v>9550</v>
      </c>
      <c r="C38" s="22">
        <v>9000</v>
      </c>
      <c r="D38" s="22">
        <v>9000</v>
      </c>
      <c r="E38" s="22"/>
      <c r="F38" s="22"/>
      <c r="G38" s="22">
        <v>0</v>
      </c>
      <c r="H38" s="22"/>
      <c r="I38" s="22"/>
      <c r="J38" s="18">
        <f>SUM(B38:I38)</f>
        <v>27550</v>
      </c>
    </row>
    <row r="39" spans="1:317" ht="10.5" customHeight="1" x14ac:dyDescent="0.2">
      <c r="A39" s="12" t="s">
        <v>1</v>
      </c>
      <c r="G39" s="22">
        <v>0</v>
      </c>
      <c r="H39" s="22">
        <v>7200</v>
      </c>
      <c r="I39" s="22">
        <v>47200</v>
      </c>
      <c r="J39" s="18">
        <f t="shared" si="3"/>
        <v>54400</v>
      </c>
    </row>
    <row r="40" spans="1:317" ht="10.5" customHeight="1" x14ac:dyDescent="0.2">
      <c r="A40" s="19" t="s">
        <v>17</v>
      </c>
      <c r="B40" s="23"/>
      <c r="C40" s="23"/>
      <c r="D40" s="22"/>
      <c r="E40" s="22"/>
      <c r="F40" s="22"/>
      <c r="H40" s="22"/>
      <c r="I40" s="8">
        <v>2500</v>
      </c>
      <c r="J40" s="18">
        <f t="shared" si="3"/>
        <v>2500</v>
      </c>
    </row>
    <row r="41" spans="1:317" ht="10.9" customHeight="1" x14ac:dyDescent="0.2">
      <c r="A41" s="43" t="s">
        <v>13</v>
      </c>
      <c r="B41" s="44">
        <f>SUM(B25:B40)</f>
        <v>644319.42808600003</v>
      </c>
      <c r="C41" s="44">
        <f t="shared" ref="C41:J41" si="4">SUM(C25:C40)</f>
        <v>223150</v>
      </c>
      <c r="D41" s="44">
        <f t="shared" si="4"/>
        <v>206717.07999999996</v>
      </c>
      <c r="E41" s="44">
        <f t="shared" si="4"/>
        <v>0</v>
      </c>
      <c r="F41" s="44">
        <f t="shared" si="4"/>
        <v>4436.8000000000011</v>
      </c>
      <c r="G41" s="44">
        <f t="shared" si="4"/>
        <v>1245849</v>
      </c>
      <c r="H41" s="44">
        <f t="shared" si="4"/>
        <v>117764.92</v>
      </c>
      <c r="I41" s="44">
        <f t="shared" si="4"/>
        <v>594457.74</v>
      </c>
      <c r="J41" s="44">
        <f t="shared" si="4"/>
        <v>3036694.9680859996</v>
      </c>
    </row>
    <row r="42" spans="1:317" s="10" customFormat="1" ht="9" customHeight="1" x14ac:dyDescent="0.2">
      <c r="A42" s="12"/>
      <c r="B42" s="24"/>
      <c r="C42" s="24"/>
      <c r="D42" s="24"/>
      <c r="E42" s="24"/>
      <c r="F42" s="24"/>
      <c r="G42" s="24"/>
      <c r="H42" s="24"/>
      <c r="I42" s="24"/>
      <c r="J42" s="2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</row>
    <row r="43" spans="1:317" ht="10.9" customHeight="1" x14ac:dyDescent="0.2">
      <c r="A43" s="45" t="s">
        <v>14</v>
      </c>
      <c r="B43" s="46">
        <f t="shared" ref="B43:J43" si="5">B23+B41</f>
        <v>5059520.2502274401</v>
      </c>
      <c r="C43" s="46">
        <f t="shared" si="5"/>
        <v>1727292.31586</v>
      </c>
      <c r="D43" s="46">
        <f t="shared" si="5"/>
        <v>1330740.6701400001</v>
      </c>
      <c r="E43" s="46">
        <f t="shared" si="5"/>
        <v>0</v>
      </c>
      <c r="F43" s="46">
        <f t="shared" si="5"/>
        <v>284705.17713999999</v>
      </c>
      <c r="G43" s="46">
        <f t="shared" si="5"/>
        <v>1491796</v>
      </c>
      <c r="H43" s="46">
        <f t="shared" si="5"/>
        <v>263353.52540000004</v>
      </c>
      <c r="I43" s="47">
        <f t="shared" si="5"/>
        <v>1672781.0456600001</v>
      </c>
      <c r="J43" s="47">
        <f t="shared" si="5"/>
        <v>11830188.984427441</v>
      </c>
    </row>
    <row r="44" spans="1:317" ht="10.9" customHeight="1" x14ac:dyDescent="0.2">
      <c r="A44" s="48" t="s">
        <v>52</v>
      </c>
      <c r="B44" s="47">
        <f t="shared" ref="B44:I44" si="6">B19-B43</f>
        <v>1467940.579772559</v>
      </c>
      <c r="C44" s="47">
        <f t="shared" si="6"/>
        <v>-514049.4038599995</v>
      </c>
      <c r="D44" s="47">
        <f t="shared" si="6"/>
        <v>204803.79985999968</v>
      </c>
      <c r="E44" s="47">
        <f t="shared" si="6"/>
        <v>0</v>
      </c>
      <c r="F44" s="47">
        <f t="shared" si="6"/>
        <v>-102609.93513999996</v>
      </c>
      <c r="G44" s="47">
        <f t="shared" si="6"/>
        <v>465086.49600000004</v>
      </c>
      <c r="H44" s="47">
        <f t="shared" si="6"/>
        <v>-2953.5254000000423</v>
      </c>
      <c r="I44" s="47">
        <f t="shared" si="6"/>
        <v>-1413781.0456600001</v>
      </c>
      <c r="J44" s="47"/>
    </row>
    <row r="45" spans="1:317" s="26" customFormat="1" ht="8.25" customHeight="1" x14ac:dyDescent="0.2">
      <c r="A45" s="14"/>
      <c r="B45" s="25"/>
      <c r="C45" s="25"/>
      <c r="D45" s="25"/>
      <c r="E45" s="25"/>
      <c r="F45" s="25"/>
      <c r="G45" s="25"/>
      <c r="H45" s="2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</row>
    <row r="46" spans="1:317" s="30" customFormat="1" ht="10.9" customHeight="1" x14ac:dyDescent="0.2">
      <c r="A46" s="27" t="s">
        <v>53</v>
      </c>
      <c r="B46" s="28">
        <v>809071.7822996137</v>
      </c>
      <c r="C46" s="28">
        <v>275629.3888654593</v>
      </c>
      <c r="D46" s="28">
        <v>205973.81773912153</v>
      </c>
      <c r="E46" s="28">
        <v>0</v>
      </c>
      <c r="F46" s="28">
        <v>51358.306122279486</v>
      </c>
      <c r="G46" s="28">
        <f>15253+18291+11525</f>
        <v>45069</v>
      </c>
      <c r="H46" s="28">
        <v>26678.657936189287</v>
      </c>
      <c r="I46" s="28">
        <v>-1413781.0456600001</v>
      </c>
      <c r="J46" s="2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</row>
    <row r="47" spans="1:317" ht="10.9" customHeight="1" x14ac:dyDescent="0.2">
      <c r="A47" s="49" t="s">
        <v>54</v>
      </c>
      <c r="B47" s="50">
        <f>B43+B46</f>
        <v>5868592.0325270537</v>
      </c>
      <c r="C47" s="50">
        <f t="shared" ref="C47:J47" si="7">C43+C46</f>
        <v>2002921.7047254592</v>
      </c>
      <c r="D47" s="50">
        <f>D43+D46</f>
        <v>1536714.4878791217</v>
      </c>
      <c r="E47" s="50">
        <f t="shared" ref="E47:G47" si="8">E43+E46</f>
        <v>0</v>
      </c>
      <c r="F47" s="50">
        <f t="shared" si="8"/>
        <v>336063.48326227948</v>
      </c>
      <c r="G47" s="50">
        <f t="shared" si="8"/>
        <v>1536865</v>
      </c>
      <c r="H47" s="50">
        <f>H43+H46</f>
        <v>290032.18333618931</v>
      </c>
      <c r="I47" s="50">
        <f>I43+I46</f>
        <v>259000</v>
      </c>
      <c r="J47" s="50">
        <f t="shared" si="7"/>
        <v>11830188.984427441</v>
      </c>
    </row>
    <row r="48" spans="1:317" s="10" customFormat="1" ht="10.9" customHeight="1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</row>
    <row r="49" spans="1:317" s="30" customFormat="1" ht="10.9" customHeight="1" x14ac:dyDescent="0.2">
      <c r="A49" s="51" t="s">
        <v>47</v>
      </c>
      <c r="B49" s="52">
        <f t="shared" ref="B49:I49" si="9">B19-B47</f>
        <v>658868.79747294541</v>
      </c>
      <c r="C49" s="52">
        <f t="shared" si="9"/>
        <v>-789678.79272545874</v>
      </c>
      <c r="D49" s="52">
        <f t="shared" si="9"/>
        <v>-1170.0178791219369</v>
      </c>
      <c r="E49" s="52">
        <f t="shared" si="9"/>
        <v>0</v>
      </c>
      <c r="F49" s="52">
        <f t="shared" si="9"/>
        <v>-153968.24126227945</v>
      </c>
      <c r="G49" s="52">
        <f t="shared" si="9"/>
        <v>420017.49600000004</v>
      </c>
      <c r="H49" s="52">
        <f t="shared" si="9"/>
        <v>-29632.183336189308</v>
      </c>
      <c r="I49" s="52">
        <f t="shared" si="9"/>
        <v>0</v>
      </c>
      <c r="J49" s="52">
        <f>J19-J47+1</f>
        <v>104437.96557256021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</row>
    <row r="50" spans="1:317" ht="10.9" customHeight="1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</row>
    <row r="51" spans="1:317" ht="10.9" customHeight="1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</row>
    <row r="52" spans="1:317" ht="10.9" customHeight="1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</row>
    <row r="53" spans="1:317" ht="10.9" customHeight="1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</row>
    <row r="54" spans="1:317" ht="10.9" customHeight="1" x14ac:dyDescent="0.2">
      <c r="A54" s="3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</row>
    <row r="55" spans="1:317" ht="10.9" customHeight="1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</row>
    <row r="56" spans="1:317" ht="10.9" customHeight="1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</row>
    <row r="57" spans="1:317" ht="10.9" customHeight="1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</row>
    <row r="58" spans="1:317" ht="10.9" customHeight="1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</row>
    <row r="59" spans="1:317" ht="10.9" customHeight="1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</row>
    <row r="60" spans="1:317" ht="10.9" customHeight="1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</row>
    <row r="61" spans="1:317" ht="10.9" customHeight="1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</row>
    <row r="62" spans="1:317" ht="10.9" customHeight="1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</row>
    <row r="63" spans="1:317" ht="10.9" customHeight="1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</row>
    <row r="64" spans="1:317" ht="10.9" customHeight="1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</row>
    <row r="65" s="15" customFormat="1" ht="10.9" customHeight="1" x14ac:dyDescent="0.2"/>
    <row r="66" s="15" customFormat="1" ht="10.9" customHeight="1" x14ac:dyDescent="0.2"/>
    <row r="67" s="15" customFormat="1" ht="10.9" customHeight="1" x14ac:dyDescent="0.2"/>
    <row r="68" s="15" customFormat="1" ht="10.9" customHeight="1" x14ac:dyDescent="0.2"/>
    <row r="69" s="15" customFormat="1" ht="10.9" customHeight="1" x14ac:dyDescent="0.2"/>
    <row r="70" s="15" customFormat="1" ht="10.9" customHeight="1" x14ac:dyDescent="0.2"/>
    <row r="71" s="15" customFormat="1" ht="10.9" customHeight="1" x14ac:dyDescent="0.2"/>
    <row r="72" s="15" customFormat="1" ht="10.9" customHeight="1" x14ac:dyDescent="0.2"/>
    <row r="73" s="15" customFormat="1" ht="10.9" customHeight="1" x14ac:dyDescent="0.2"/>
    <row r="74" s="15" customFormat="1" ht="10.9" customHeight="1" x14ac:dyDescent="0.2"/>
    <row r="75" s="15" customFormat="1" ht="10.9" customHeight="1" x14ac:dyDescent="0.2"/>
    <row r="76" s="15" customFormat="1" ht="10.9" customHeight="1" x14ac:dyDescent="0.2"/>
    <row r="77" s="15" customFormat="1" ht="10.9" customHeight="1" x14ac:dyDescent="0.2"/>
    <row r="78" s="15" customFormat="1" ht="10.9" customHeight="1" x14ac:dyDescent="0.2"/>
    <row r="79" s="15" customFormat="1" ht="10.9" customHeight="1" x14ac:dyDescent="0.2"/>
    <row r="80" s="15" customFormat="1" ht="10.9" customHeight="1" x14ac:dyDescent="0.2"/>
    <row r="81" s="15" customFormat="1" ht="10.9" customHeight="1" x14ac:dyDescent="0.2"/>
    <row r="82" s="15" customFormat="1" ht="10.9" customHeight="1" x14ac:dyDescent="0.2"/>
    <row r="83" s="15" customFormat="1" ht="10.9" customHeight="1" x14ac:dyDescent="0.2"/>
    <row r="84" s="15" customFormat="1" ht="10.9" customHeight="1" x14ac:dyDescent="0.2"/>
    <row r="85" s="15" customFormat="1" ht="10.9" customHeight="1" x14ac:dyDescent="0.2"/>
    <row r="86" s="15" customFormat="1" ht="10.9" customHeight="1" x14ac:dyDescent="0.2"/>
    <row r="87" s="15" customFormat="1" ht="10.9" customHeight="1" x14ac:dyDescent="0.2"/>
    <row r="88" s="15" customFormat="1" ht="10.9" customHeight="1" x14ac:dyDescent="0.2"/>
    <row r="89" s="15" customFormat="1" ht="10.9" customHeight="1" x14ac:dyDescent="0.2"/>
    <row r="90" s="15" customFormat="1" ht="10.9" customHeight="1" x14ac:dyDescent="0.2"/>
    <row r="91" s="15" customFormat="1" ht="10.9" customHeight="1" x14ac:dyDescent="0.2"/>
    <row r="92" s="15" customFormat="1" ht="10.9" customHeight="1" x14ac:dyDescent="0.2"/>
    <row r="93" s="15" customFormat="1" ht="10.9" customHeight="1" x14ac:dyDescent="0.2"/>
    <row r="94" s="15" customFormat="1" ht="10.9" customHeight="1" x14ac:dyDescent="0.2"/>
    <row r="95" s="15" customFormat="1" ht="10.9" customHeight="1" x14ac:dyDescent="0.2"/>
    <row r="96" s="15" customFormat="1" ht="10.9" customHeight="1" x14ac:dyDescent="0.2"/>
    <row r="97" s="15" customFormat="1" ht="10.9" customHeight="1" x14ac:dyDescent="0.2"/>
    <row r="98" s="15" customFormat="1" ht="10.9" customHeight="1" x14ac:dyDescent="0.2"/>
    <row r="99" s="15" customFormat="1" ht="10.9" customHeight="1" x14ac:dyDescent="0.2"/>
    <row r="100" s="15" customFormat="1" ht="10.9" customHeight="1" x14ac:dyDescent="0.2"/>
    <row r="101" s="15" customFormat="1" ht="10.9" customHeight="1" x14ac:dyDescent="0.2"/>
    <row r="102" s="15" customFormat="1" ht="10.9" customHeight="1" x14ac:dyDescent="0.2"/>
    <row r="103" s="15" customFormat="1" ht="10.9" customHeight="1" x14ac:dyDescent="0.2"/>
    <row r="104" s="15" customFormat="1" ht="10.9" customHeight="1" x14ac:dyDescent="0.2"/>
    <row r="105" s="15" customFormat="1" ht="10.9" customHeight="1" x14ac:dyDescent="0.2"/>
    <row r="106" s="15" customFormat="1" ht="10.9" customHeight="1" x14ac:dyDescent="0.2"/>
    <row r="107" s="15" customFormat="1" ht="10.9" customHeight="1" x14ac:dyDescent="0.2"/>
    <row r="108" s="15" customFormat="1" ht="10.9" customHeight="1" x14ac:dyDescent="0.2"/>
    <row r="109" s="15" customFormat="1" ht="10.9" customHeight="1" x14ac:dyDescent="0.2"/>
    <row r="110" s="15" customFormat="1" ht="10.9" customHeight="1" x14ac:dyDescent="0.2"/>
    <row r="111" s="15" customFormat="1" ht="10.9" customHeight="1" x14ac:dyDescent="0.2"/>
    <row r="112" s="15" customFormat="1" ht="10.9" customHeight="1" x14ac:dyDescent="0.2"/>
    <row r="113" s="15" customFormat="1" ht="10.9" customHeight="1" x14ac:dyDescent="0.2"/>
    <row r="114" s="15" customFormat="1" ht="10.9" customHeight="1" x14ac:dyDescent="0.2"/>
    <row r="115" s="15" customFormat="1" ht="10.9" customHeight="1" x14ac:dyDescent="0.2"/>
    <row r="116" s="15" customFormat="1" ht="10.9" customHeight="1" x14ac:dyDescent="0.2"/>
    <row r="117" s="15" customFormat="1" ht="10.9" customHeight="1" x14ac:dyDescent="0.2"/>
    <row r="118" s="15" customFormat="1" ht="10.9" customHeight="1" x14ac:dyDescent="0.2"/>
    <row r="119" s="15" customFormat="1" ht="10.9" customHeight="1" x14ac:dyDescent="0.2"/>
    <row r="120" s="15" customFormat="1" ht="10.9" customHeight="1" x14ac:dyDescent="0.2"/>
    <row r="121" s="15" customFormat="1" ht="10.9" customHeight="1" x14ac:dyDescent="0.2"/>
    <row r="122" s="15" customFormat="1" ht="10.9" customHeight="1" x14ac:dyDescent="0.2"/>
    <row r="123" s="15" customFormat="1" ht="10.9" customHeight="1" x14ac:dyDescent="0.2"/>
    <row r="124" s="15" customFormat="1" ht="10.9" customHeight="1" x14ac:dyDescent="0.2"/>
    <row r="125" s="15" customFormat="1" ht="10.9" customHeight="1" x14ac:dyDescent="0.2"/>
    <row r="126" s="15" customFormat="1" ht="10.9" customHeight="1" x14ac:dyDescent="0.2"/>
    <row r="127" s="15" customFormat="1" ht="10.9" customHeight="1" x14ac:dyDescent="0.2"/>
    <row r="128" s="15" customFormat="1" ht="10.9" customHeight="1" x14ac:dyDescent="0.2"/>
    <row r="129" s="15" customFormat="1" ht="10.9" customHeight="1" x14ac:dyDescent="0.2"/>
    <row r="130" s="15" customFormat="1" ht="10.9" customHeight="1" x14ac:dyDescent="0.2"/>
    <row r="131" s="15" customFormat="1" ht="10.9" customHeight="1" x14ac:dyDescent="0.2"/>
    <row r="132" s="15" customFormat="1" ht="10.9" customHeight="1" x14ac:dyDescent="0.2"/>
    <row r="133" s="15" customFormat="1" ht="10.9" customHeight="1" x14ac:dyDescent="0.2"/>
    <row r="134" s="15" customFormat="1" ht="10.9" customHeight="1" x14ac:dyDescent="0.2"/>
    <row r="135" s="15" customFormat="1" ht="10.9" customHeight="1" x14ac:dyDescent="0.2"/>
    <row r="136" s="15" customFormat="1" ht="10.9" customHeight="1" x14ac:dyDescent="0.2"/>
    <row r="137" s="15" customFormat="1" ht="10.9" customHeight="1" x14ac:dyDescent="0.2"/>
    <row r="138" s="15" customFormat="1" ht="10.9" customHeight="1" x14ac:dyDescent="0.2"/>
    <row r="139" s="15" customFormat="1" ht="10.9" customHeight="1" x14ac:dyDescent="0.2"/>
    <row r="140" s="15" customFormat="1" ht="10.9" customHeight="1" x14ac:dyDescent="0.2"/>
    <row r="141" s="15" customFormat="1" ht="10.9" customHeight="1" x14ac:dyDescent="0.2"/>
    <row r="142" s="15" customFormat="1" ht="10.9" customHeight="1" x14ac:dyDescent="0.2"/>
    <row r="143" s="15" customFormat="1" ht="10.9" customHeight="1" x14ac:dyDescent="0.2"/>
    <row r="144" s="15" customFormat="1" ht="10.9" customHeight="1" x14ac:dyDescent="0.2"/>
    <row r="145" s="15" customFormat="1" ht="10.9" customHeight="1" x14ac:dyDescent="0.2"/>
    <row r="146" s="15" customFormat="1" ht="10.9" customHeight="1" x14ac:dyDescent="0.2"/>
    <row r="147" s="15" customFormat="1" ht="10.9" customHeight="1" x14ac:dyDescent="0.2"/>
    <row r="148" s="15" customFormat="1" ht="10.9" customHeight="1" x14ac:dyDescent="0.2"/>
    <row r="149" s="15" customFormat="1" ht="10.9" customHeight="1" x14ac:dyDescent="0.2"/>
    <row r="150" s="15" customFormat="1" ht="10.9" customHeight="1" x14ac:dyDescent="0.2"/>
    <row r="151" s="15" customFormat="1" ht="10.9" customHeight="1" x14ac:dyDescent="0.2"/>
    <row r="152" s="15" customFormat="1" ht="10.9" customHeight="1" x14ac:dyDescent="0.2"/>
    <row r="153" s="15" customFormat="1" ht="10.9" customHeight="1" x14ac:dyDescent="0.2"/>
    <row r="154" s="15" customFormat="1" ht="10.9" customHeight="1" x14ac:dyDescent="0.2"/>
    <row r="155" s="15" customFormat="1" ht="10.9" customHeight="1" x14ac:dyDescent="0.2"/>
    <row r="156" s="15" customFormat="1" ht="10.9" customHeight="1" x14ac:dyDescent="0.2"/>
    <row r="157" s="15" customFormat="1" ht="10.9" customHeight="1" x14ac:dyDescent="0.2"/>
    <row r="158" s="15" customFormat="1" ht="10.9" customHeight="1" x14ac:dyDescent="0.2"/>
    <row r="159" s="15" customFormat="1" ht="10.9" customHeight="1" x14ac:dyDescent="0.2"/>
    <row r="160" s="15" customFormat="1" ht="10.9" customHeight="1" x14ac:dyDescent="0.2"/>
    <row r="161" s="15" customFormat="1" ht="10.9" customHeight="1" x14ac:dyDescent="0.2"/>
    <row r="162" s="15" customFormat="1" ht="10.9" customHeight="1" x14ac:dyDescent="0.2"/>
    <row r="163" s="15" customFormat="1" ht="10.9" customHeight="1" x14ac:dyDescent="0.2"/>
    <row r="164" s="15" customFormat="1" ht="10.9" customHeight="1" x14ac:dyDescent="0.2"/>
    <row r="165" s="15" customFormat="1" ht="10.9" customHeight="1" x14ac:dyDescent="0.2"/>
    <row r="166" s="15" customFormat="1" ht="10.9" customHeight="1" x14ac:dyDescent="0.2"/>
    <row r="167" s="15" customFormat="1" ht="10.9" customHeight="1" x14ac:dyDescent="0.2"/>
    <row r="168" s="15" customFormat="1" ht="10.9" customHeight="1" x14ac:dyDescent="0.2"/>
    <row r="169" s="15" customFormat="1" ht="10.9" customHeight="1" x14ac:dyDescent="0.2"/>
    <row r="170" s="15" customFormat="1" ht="10.9" customHeight="1" x14ac:dyDescent="0.2"/>
    <row r="171" s="15" customFormat="1" ht="10.9" customHeight="1" x14ac:dyDescent="0.2"/>
    <row r="172" s="15" customFormat="1" ht="10.9" customHeight="1" x14ac:dyDescent="0.2"/>
    <row r="173" s="15" customFormat="1" ht="10.9" customHeight="1" x14ac:dyDescent="0.2"/>
    <row r="174" s="15" customFormat="1" ht="10.9" customHeight="1" x14ac:dyDescent="0.2"/>
    <row r="175" s="15" customFormat="1" ht="10.9" customHeight="1" x14ac:dyDescent="0.2"/>
    <row r="176" s="15" customFormat="1" ht="10.9" customHeight="1" x14ac:dyDescent="0.2"/>
  </sheetData>
  <mergeCells count="6">
    <mergeCell ref="G1:G2"/>
    <mergeCell ref="A1:A2"/>
    <mergeCell ref="B1:B2"/>
    <mergeCell ref="C1:C2"/>
    <mergeCell ref="E1:E2"/>
    <mergeCell ref="F1:F2"/>
  </mergeCells>
  <pageMargins left="1" right="0" top="1" bottom="1" header="0.5" footer="0.5"/>
  <pageSetup scale="91" orientation="landscape" r:id="rId1"/>
  <headerFooter>
    <oddHeader xml:space="preserve">&amp;C&amp;"Arial,Bold"PROGRESS INC.
FISCAL BUDGET - SUMMARY
2022 / 2023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B5618E0108246856A4C3B7516D57E" ma:contentTypeVersion="17" ma:contentTypeDescription="Create a new document." ma:contentTypeScope="" ma:versionID="30cccb6a0ef37416bbcdf81d3925f39f">
  <xsd:schema xmlns:xsd="http://www.w3.org/2001/XMLSchema" xmlns:xs="http://www.w3.org/2001/XMLSchema" xmlns:p="http://schemas.microsoft.com/office/2006/metadata/properties" xmlns:ns2="125dd011-0c02-45d6-9f3f-2357f067c719" xmlns:ns3="8e63ddf5-a059-4b36-ab11-fdb1bf78374d" targetNamespace="http://schemas.microsoft.com/office/2006/metadata/properties" ma:root="true" ma:fieldsID="0cb8952f994e1536e0829b4d2830f91e" ns2:_="" ns3:_="">
    <xsd:import namespace="125dd011-0c02-45d6-9f3f-2357f067c719"/>
    <xsd:import namespace="8e63ddf5-a059-4b36-ab11-fdb1bf7837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TaxCatchAll" minOccurs="0"/>
                <xsd:element ref="ns3:MediaServiceLocation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dd011-0c02-45d6-9f3f-2357f067c7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6d8d6de-37b9-4372-840d-1eed31d27de9}" ma:internalName="TaxCatchAll" ma:showField="CatchAllData" ma:web="125dd011-0c02-45d6-9f3f-2357f067c7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3ddf5-a059-4b36-ab11-fdb1bf7837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ef0dffb-0dec-4078-9e3f-1b784e0a9e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63ddf5-a059-4b36-ab11-fdb1bf78374d">
      <Terms xmlns="http://schemas.microsoft.com/office/infopath/2007/PartnerControls"/>
    </lcf76f155ced4ddcb4097134ff3c332f>
    <TaxCatchAll xmlns="125dd011-0c02-45d6-9f3f-2357f067c7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94A3B7-1C60-49D5-A4B6-3EDD741E4E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5dd011-0c02-45d6-9f3f-2357f067c719"/>
    <ds:schemaRef ds:uri="8e63ddf5-a059-4b36-ab11-fdb1bf7837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6B3571-7023-436E-9A84-7547AEE859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e63ddf5-a059-4b36-ab11-fdb1bf78374d"/>
    <ds:schemaRef ds:uri="125dd011-0c02-45d6-9f3f-2357f067c71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BAD492-1FEB-46A8-B902-BF9ECA50EF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- Summary</vt:lpstr>
    </vt:vector>
  </TitlesOfParts>
  <Company>Progress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Mills</dc:creator>
  <cp:lastModifiedBy>Barry Cunningham</cp:lastModifiedBy>
  <cp:lastPrinted>2022-06-24T16:12:17Z</cp:lastPrinted>
  <dcterms:created xsi:type="dcterms:W3CDTF">2009-06-23T15:55:26Z</dcterms:created>
  <dcterms:modified xsi:type="dcterms:W3CDTF">2022-09-16T17:52:00Z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0x010100B6AB5618E0108246856A4C3B7516D57E</vt:lpwstr>
  </property>
  <property fmtid="{D5CDD505-2E9C-101B-9397-08002B2CF9AE}" pid="3" name="MediaServiceImageTags">
    <vt:lpwstr/>
  </property>
</Properties>
</file>