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 Affair Inc\Desktop\"/>
    </mc:Choice>
  </mc:AlternateContent>
  <xr:revisionPtr revIDLastSave="0" documentId="8_{16533F89-5AA5-49E1-85FE-1C1D0D360EB6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Summary" sheetId="21" r:id="rId1"/>
    <sheet name="Overall" sheetId="22" r:id="rId2"/>
  </sheets>
  <calcPr calcId="191029"/>
  <customWorkbookViews>
    <customWorkbookView name="Final Print View" guid="{2E0030BB-CC36-4929-9900-DBB243CE1579}" maximized="1" windowWidth="796" windowHeight="428" activeSheetId="22"/>
    <customWorkbookView name="Whole view" guid="{490427C2-E386-4836-B680-BAC456961C8A}" maximized="1" windowWidth="796" windowHeight="428" activeSheetId="22"/>
    <customWorkbookView name="Percentages w/ no Dollars" guid="{2B2A333D-452B-450C-9724-68A0432CB8E2}" maximized="1" windowWidth="796" windowHeight="428" activeSheetId="22"/>
    <customWorkbookView name="Dollars w/ no percentages" guid="{14C9C51F-6071-49F0-90C7-E89071797F32}" maximized="1" windowWidth="796" windowHeight="428" activeSheetId="22"/>
  </customWorkbookViews>
</workbook>
</file>

<file path=xl/calcChain.xml><?xml version="1.0" encoding="utf-8"?>
<calcChain xmlns="http://schemas.openxmlformats.org/spreadsheetml/2006/main">
  <c r="F14" i="22" l="1"/>
  <c r="F21" i="22" l="1"/>
  <c r="F22" i="22"/>
  <c r="F23" i="22"/>
  <c r="F24" i="22"/>
  <c r="F25" i="22"/>
  <c r="F26" i="22"/>
  <c r="F27" i="22"/>
  <c r="F28" i="22"/>
  <c r="E10" i="22" l="1"/>
  <c r="F10" i="22" s="1"/>
  <c r="E11" i="22"/>
  <c r="F11" i="22" s="1"/>
  <c r="E4" i="22"/>
  <c r="F4" i="22" s="1"/>
  <c r="E3" i="22"/>
  <c r="F3" i="22" s="1"/>
  <c r="E2" i="22"/>
  <c r="F2" i="22" s="1"/>
  <c r="F5" i="22" l="1"/>
  <c r="E10" i="21" l="1"/>
  <c r="F20" i="22"/>
  <c r="F19" i="22"/>
  <c r="F18" i="22"/>
  <c r="F17" i="22"/>
  <c r="F16" i="22"/>
  <c r="F15" i="22"/>
  <c r="E9" i="22"/>
  <c r="F9" i="22" s="1"/>
  <c r="E8" i="22"/>
  <c r="F8" i="22" s="1"/>
  <c r="E6" i="22"/>
  <c r="F6" i="22" s="1"/>
  <c r="F29" i="22" l="1"/>
  <c r="F12" i="22"/>
  <c r="F13" i="22" s="1"/>
  <c r="C13" i="21"/>
  <c r="E6" i="21"/>
  <c r="E11" i="21" s="1"/>
  <c r="F30" i="22" l="1"/>
  <c r="E17" i="21"/>
  <c r="B27" i="21" s="1"/>
  <c r="B29" i="21" l="1"/>
  <c r="D25" i="21"/>
  <c r="F25" i="21"/>
  <c r="E25" i="21"/>
  <c r="G25" i="21"/>
  <c r="C25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Family Affair</author>
    <author>Agnes Henderson</author>
  </authors>
  <commentList>
    <comment ref="E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Family Affair:</t>
        </r>
        <r>
          <rPr>
            <sz val="8"/>
            <color indexed="81"/>
            <rFont val="Tahoma"/>
            <family val="2"/>
          </rPr>
          <t xml:space="preserve">
Includes  taxes, Dental insurance
and life insurance</t>
        </r>
      </text>
    </comment>
    <comment ref="E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Family Affair:</t>
        </r>
        <r>
          <rPr>
            <sz val="8"/>
            <color indexed="81"/>
            <rFont val="Tahoma"/>
            <family val="2"/>
          </rPr>
          <t xml:space="preserve">
7.65% Taxes
$25/month Dental Insurance
$216/3 life insurance
</t>
        </r>
      </text>
    </comment>
    <comment ref="E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Family Affair:</t>
        </r>
        <r>
          <rPr>
            <sz val="8"/>
            <color indexed="81"/>
            <rFont val="Tahoma"/>
            <family val="2"/>
          </rPr>
          <t xml:space="preserve">
7.65% Taxes
$25/month Dental Insurance
$216/3 life insurance
</t>
        </r>
      </text>
    </comment>
    <comment ref="E4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Family Affair:</t>
        </r>
        <r>
          <rPr>
            <sz val="8"/>
            <color indexed="81"/>
            <rFont val="Tahoma"/>
            <family val="2"/>
          </rPr>
          <t xml:space="preserve">
7.65% Taxes
$135/month Dental Insurance
$216/3 life insurance
</t>
        </r>
      </text>
    </comment>
    <comment ref="E6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Family Affair:</t>
        </r>
        <r>
          <rPr>
            <sz val="8"/>
            <color indexed="81"/>
            <rFont val="Tahoma"/>
            <family val="2"/>
          </rPr>
          <t xml:space="preserve">
7.65% Payroll taxes</t>
        </r>
      </text>
    </comment>
    <comment ref="E8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Family Affair:</t>
        </r>
        <r>
          <rPr>
            <sz val="8"/>
            <color indexed="81"/>
            <rFont val="Tahoma"/>
            <family val="2"/>
          </rPr>
          <t xml:space="preserve">
7.65% Payroll taxes</t>
        </r>
      </text>
    </comment>
    <comment ref="E9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Family Affair:</t>
        </r>
        <r>
          <rPr>
            <sz val="8"/>
            <color indexed="81"/>
            <rFont val="Tahoma"/>
            <family val="2"/>
          </rPr>
          <t xml:space="preserve">
7.65% Payroll taxes</t>
        </r>
      </text>
    </comment>
    <comment ref="E10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Family Affair:</t>
        </r>
        <r>
          <rPr>
            <sz val="8"/>
            <color indexed="81"/>
            <rFont val="Tahoma"/>
            <family val="2"/>
          </rPr>
          <t xml:space="preserve">
7.65% Payroll taxes</t>
        </r>
      </text>
    </comment>
    <comment ref="E11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Family Affair:</t>
        </r>
        <r>
          <rPr>
            <sz val="8"/>
            <color indexed="81"/>
            <rFont val="Tahoma"/>
            <family val="2"/>
          </rPr>
          <t xml:space="preserve">
7.65% Payroll taxes</t>
        </r>
      </text>
    </comment>
    <comment ref="C18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Agnes Henderson:</t>
        </r>
        <r>
          <rPr>
            <sz val="9"/>
            <color indexed="81"/>
            <rFont val="Tahoma"/>
            <family val="2"/>
          </rPr>
          <t xml:space="preserve">
includes $3000 for mobile unit signage
</t>
        </r>
      </text>
    </comment>
    <comment ref="C20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Agnes Henderson:</t>
        </r>
        <r>
          <rPr>
            <sz val="9"/>
            <color indexed="81"/>
            <rFont val="Tahoma"/>
            <family val="2"/>
          </rPr>
          <t xml:space="preserve">
Includes $500 for installation of shelves
</t>
        </r>
      </text>
    </comment>
  </commentList>
</comments>
</file>

<file path=xl/sharedStrings.xml><?xml version="1.0" encoding="utf-8"?>
<sst xmlns="http://schemas.openxmlformats.org/spreadsheetml/2006/main" count="67" uniqueCount="61">
  <si>
    <t>Foundations/Corporations</t>
  </si>
  <si>
    <t>Total Cost</t>
  </si>
  <si>
    <t>Grand Total Personnel Administration</t>
  </si>
  <si>
    <t>Total Program Administration</t>
  </si>
  <si>
    <t>Total Operational Cost</t>
  </si>
  <si>
    <t>Admin</t>
  </si>
  <si>
    <t>Family Affair Ministries Fellowship</t>
  </si>
  <si>
    <t>Total churches/Organizations</t>
  </si>
  <si>
    <t>Individuals/Private Donors</t>
  </si>
  <si>
    <t>Total Individuals/Foundations/Corportations</t>
  </si>
  <si>
    <t>Local</t>
  </si>
  <si>
    <t>Total Revenue</t>
  </si>
  <si>
    <t>Revenue</t>
  </si>
  <si>
    <t>Expenditures</t>
  </si>
  <si>
    <t>Balance</t>
  </si>
  <si>
    <t>Youth
Develop-ment</t>
  </si>
  <si>
    <t>Senior
Services</t>
  </si>
  <si>
    <t>Community
Events and
Services</t>
  </si>
  <si>
    <t>Total Public/Private Revenue</t>
  </si>
  <si>
    <t>REVENUE -Projections Public/Private</t>
  </si>
  <si>
    <t>Adult Services/
Family Kitchen</t>
  </si>
  <si>
    <t xml:space="preserve">Organization/Churches </t>
  </si>
  <si>
    <t>Program Service Fees</t>
  </si>
  <si>
    <t>Total Fees</t>
  </si>
  <si>
    <t>EXPENDITURES -Projections</t>
  </si>
  <si>
    <t>Administration</t>
  </si>
  <si>
    <t>Position</t>
  </si>
  <si>
    <t>Salary</t>
  </si>
  <si>
    <t>Fringe &amp; Taxes</t>
  </si>
  <si>
    <t>TOTAL
SALARY &amp; FRINGE</t>
  </si>
  <si>
    <t>CEO/Adult &amp; Counseling Services Director</t>
  </si>
  <si>
    <t>COO/Programs Director</t>
  </si>
  <si>
    <t>Admin Personnel Total</t>
  </si>
  <si>
    <t>$20.00/hr</t>
  </si>
  <si>
    <t>Grant Writer/Donor Management Assist (PT)</t>
  </si>
  <si>
    <t>Admin Program Personnel Total</t>
  </si>
  <si>
    <t>Telephone(Cell Phone, Land Line, Internet)</t>
  </si>
  <si>
    <t>Supplies/Curriculum/Software</t>
  </si>
  <si>
    <t>Printing/copying/Marketing</t>
  </si>
  <si>
    <t>Equipment &gt;$1000</t>
  </si>
  <si>
    <t>Equipment Rental/Repairs</t>
  </si>
  <si>
    <t>Postage</t>
  </si>
  <si>
    <t>Travel/Fuel/Maintenance</t>
  </si>
  <si>
    <t>Insurance                           Workmans Comp</t>
  </si>
  <si>
    <t>Building Liability</t>
  </si>
  <si>
    <t>Vehicle Insurance</t>
  </si>
  <si>
    <t>Food-Refreshments</t>
  </si>
  <si>
    <t>Miscellaneous</t>
  </si>
  <si>
    <t>*Administration Salaries include Dental Insurance, Life Insurance, and taxes</t>
  </si>
  <si>
    <t>Family Affair Ministries, Inc. Budget Summary 
of Projected Revenues and Expenses 2019-2021</t>
  </si>
  <si>
    <t>Community Outreach Coordinator/Intake Coordinator (PT)</t>
  </si>
  <si>
    <t>Bookkeeper/Secretary (PT)</t>
  </si>
  <si>
    <t>Community &amp; Marketing Coordinator (PT)</t>
  </si>
  <si>
    <t>Chartered Bus/Bus Passes/Field Trips</t>
  </si>
  <si>
    <t>CEO/Operations &amp; Maintenance Director</t>
  </si>
  <si>
    <t>Assistance - Rent, Insurance, Utilities, transportation, financial, food</t>
  </si>
  <si>
    <t>After School &amp; Summer Youth Coordinator (PT)</t>
  </si>
  <si>
    <t>$18.00/hr</t>
  </si>
  <si>
    <t>$28.00/hr</t>
  </si>
  <si>
    <t>Resource Center/Mobile Unit Coordinator (PT)</t>
  </si>
  <si>
    <t>Professional Fees 
  *Includes Consultant - communications/
    marketing/accounting ($2000/month) &amp; CPA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</si>
</sst>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;[Red]&quot;$&quot;#,##0"/>
    <numFmt numFmtId="165" formatCode="&quot;$&quot;#,##0"/>
    <numFmt numFmtId="166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4">
    <xf numFmtId="0" fontId="0" fillId="0" borderId="0" xfId="0"/>
    <xf numFmtId="164" fontId="0" fillId="0" borderId="0" xfId="0" applyNumberFormat="1"/>
    <xf numFmtId="0" fontId="2" fillId="0" borderId="0" xfId="0" applyFont="1"/>
    <xf numFmtId="164" fontId="0" fillId="0" borderId="7" xfId="0" applyNumberFormat="1" applyBorder="1"/>
    <xf numFmtId="0" fontId="0" fillId="0" borderId="0" xfId="0" applyBorder="1"/>
    <xf numFmtId="164" fontId="0" fillId="0" borderId="0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9" xfId="0" applyNumberFormat="1" applyBorder="1"/>
    <xf numFmtId="164" fontId="0" fillId="0" borderId="4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 applyBorder="1" applyAlignment="1">
      <alignment horizontal="right"/>
    </xf>
    <xf numFmtId="0" fontId="0" fillId="0" borderId="7" xfId="0" applyBorder="1"/>
    <xf numFmtId="164" fontId="0" fillId="0" borderId="15" xfId="0" applyNumberFormat="1" applyBorder="1"/>
    <xf numFmtId="164" fontId="0" fillId="0" borderId="1" xfId="0" applyNumberFormat="1" applyBorder="1"/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164" fontId="2" fillId="0" borderId="14" xfId="0" applyNumberFormat="1" applyFont="1" applyBorder="1"/>
    <xf numFmtId="164" fontId="2" fillId="0" borderId="8" xfId="0" applyNumberFormat="1" applyFont="1" applyBorder="1"/>
    <xf numFmtId="165" fontId="0" fillId="0" borderId="12" xfId="0" applyNumberFormat="1" applyBorder="1"/>
    <xf numFmtId="164" fontId="0" fillId="0" borderId="1" xfId="0" applyNumberFormat="1" applyBorder="1" applyAlignment="1">
      <alignment wrapText="1"/>
    </xf>
    <xf numFmtId="164" fontId="2" fillId="0" borderId="15" xfId="0" applyNumberFormat="1" applyFont="1" applyBorder="1"/>
    <xf numFmtId="164" fontId="2" fillId="0" borderId="15" xfId="0" applyNumberFormat="1" applyFont="1" applyBorder="1" applyAlignment="1">
      <alignment horizontal="left"/>
    </xf>
    <xf numFmtId="164" fontId="2" fillId="0" borderId="0" xfId="0" applyNumberFormat="1" applyFont="1" applyBorder="1"/>
    <xf numFmtId="164" fontId="2" fillId="0" borderId="16" xfId="0" applyNumberFormat="1" applyFont="1" applyBorder="1"/>
    <xf numFmtId="164" fontId="0" fillId="0" borderId="17" xfId="0" applyNumberFormat="1" applyBorder="1"/>
    <xf numFmtId="164" fontId="3" fillId="0" borderId="0" xfId="0" applyNumberFormat="1" applyFont="1" applyBorder="1"/>
    <xf numFmtId="164" fontId="0" fillId="0" borderId="0" xfId="0" quotePrefix="1" applyNumberFormat="1" applyBorder="1"/>
    <xf numFmtId="0" fontId="1" fillId="0" borderId="0" xfId="0" applyFont="1"/>
    <xf numFmtId="164" fontId="2" fillId="0" borderId="10" xfId="0" applyNumberFormat="1" applyFont="1" applyBorder="1"/>
    <xf numFmtId="164" fontId="0" fillId="0" borderId="5" xfId="0" applyNumberFormat="1" applyBorder="1" applyAlignment="1">
      <alignment horizontal="right"/>
    </xf>
    <xf numFmtId="164" fontId="3" fillId="0" borderId="2" xfId="0" applyNumberFormat="1" applyFont="1" applyBorder="1"/>
    <xf numFmtId="164" fontId="0" fillId="0" borderId="6" xfId="0" quotePrefix="1" applyNumberFormat="1" applyBorder="1"/>
    <xf numFmtId="166" fontId="2" fillId="0" borderId="0" xfId="1" applyNumberFormat="1" applyFont="1" applyAlignment="1">
      <alignment wrapText="1"/>
    </xf>
    <xf numFmtId="0" fontId="2" fillId="0" borderId="0" xfId="0" applyFont="1" applyAlignment="1">
      <alignment wrapText="1"/>
    </xf>
    <xf numFmtId="166" fontId="4" fillId="0" borderId="0" xfId="1" applyNumberFormat="1"/>
    <xf numFmtId="166" fontId="0" fillId="0" borderId="0" xfId="0" applyNumberFormat="1"/>
    <xf numFmtId="0" fontId="2" fillId="0" borderId="18" xfId="0" applyFont="1" applyBorder="1"/>
    <xf numFmtId="0" fontId="0" fillId="0" borderId="18" xfId="0" applyBorder="1"/>
    <xf numFmtId="166" fontId="4" fillId="2" borderId="18" xfId="1" applyNumberFormat="1" applyFill="1" applyBorder="1"/>
    <xf numFmtId="0" fontId="0" fillId="0" borderId="0" xfId="0" applyAlignment="1">
      <alignment horizontal="left"/>
    </xf>
    <xf numFmtId="166" fontId="4" fillId="0" borderId="0" xfId="1" applyNumberFormat="1" applyFont="1"/>
    <xf numFmtId="0" fontId="2" fillId="0" borderId="19" xfId="0" applyFont="1" applyBorder="1"/>
    <xf numFmtId="0" fontId="0" fillId="0" borderId="19" xfId="0" applyBorder="1"/>
    <xf numFmtId="166" fontId="4" fillId="2" borderId="19" xfId="1" applyNumberFormat="1" applyFill="1" applyBorder="1"/>
    <xf numFmtId="0" fontId="0" fillId="0" borderId="0" xfId="0" applyAlignment="1">
      <alignment horizontal="right"/>
    </xf>
    <xf numFmtId="166" fontId="4" fillId="0" borderId="18" xfId="1" applyNumberFormat="1" applyBorder="1"/>
    <xf numFmtId="0" fontId="2" fillId="0" borderId="20" xfId="0" applyFont="1" applyBorder="1"/>
    <xf numFmtId="0" fontId="0" fillId="0" borderId="20" xfId="0" applyBorder="1"/>
    <xf numFmtId="166" fontId="4" fillId="0" borderId="20" xfId="1" applyNumberFormat="1" applyBorder="1"/>
    <xf numFmtId="166" fontId="4" fillId="2" borderId="20" xfId="1" applyNumberFormat="1" applyFill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Border="1"/>
    <xf numFmtId="0" fontId="0" fillId="0" borderId="0" xfId="0" applyAlignment="1">
      <alignment wrapText="1"/>
    </xf>
    <xf numFmtId="166" fontId="4" fillId="0" borderId="0" xfId="1" applyNumberFormat="1" applyFont="1" applyBorder="1"/>
    <xf numFmtId="166" fontId="1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G29"/>
  <sheetViews>
    <sheetView workbookViewId="0">
      <selection activeCell="J5" sqref="J5"/>
    </sheetView>
  </sheetViews>
  <sheetFormatPr defaultRowHeight="12.75" x14ac:dyDescent="0.2"/>
  <cols>
    <col min="1" max="1" width="40.7109375" customWidth="1"/>
    <col min="2" max="2" width="10.85546875" style="1" customWidth="1"/>
    <col min="3" max="3" width="9.140625" style="1"/>
    <col min="4" max="4" width="12.28515625" style="1" customWidth="1"/>
    <col min="5" max="5" width="10.140625" style="1" bestFit="1" customWidth="1"/>
    <col min="6" max="6" width="12.7109375" style="1" customWidth="1"/>
    <col min="7" max="7" width="12.42578125" style="1" customWidth="1"/>
  </cols>
  <sheetData>
    <row r="1" spans="1:7" x14ac:dyDescent="0.2">
      <c r="A1" s="34"/>
    </row>
    <row r="3" spans="1:7" x14ac:dyDescent="0.2">
      <c r="A3" s="2" t="s">
        <v>19</v>
      </c>
    </row>
    <row r="4" spans="1:7" x14ac:dyDescent="0.2">
      <c r="A4" s="15"/>
      <c r="B4" s="17" t="s">
        <v>6</v>
      </c>
      <c r="C4" s="7"/>
      <c r="D4" s="7"/>
      <c r="E4" s="12">
        <v>75000</v>
      </c>
    </row>
    <row r="5" spans="1:7" x14ac:dyDescent="0.2">
      <c r="A5" s="15"/>
      <c r="B5" s="5" t="s">
        <v>21</v>
      </c>
      <c r="C5" s="5"/>
      <c r="D5" s="5"/>
      <c r="E5" s="12">
        <v>125000</v>
      </c>
    </row>
    <row r="6" spans="1:7" ht="13.5" thickBot="1" x14ac:dyDescent="0.25">
      <c r="A6" s="15"/>
      <c r="B6" s="28" t="s">
        <v>7</v>
      </c>
      <c r="C6" s="6"/>
      <c r="D6" s="6"/>
      <c r="E6" s="23">
        <f>+E4+E5</f>
        <v>200000</v>
      </c>
    </row>
    <row r="7" spans="1:7" ht="13.5" thickTop="1" x14ac:dyDescent="0.2">
      <c r="A7" s="15"/>
    </row>
    <row r="8" spans="1:7" x14ac:dyDescent="0.2">
      <c r="A8" s="15"/>
      <c r="B8" s="17" t="s">
        <v>8</v>
      </c>
      <c r="C8" s="7"/>
      <c r="D8" s="7"/>
      <c r="E8" s="12">
        <v>95000</v>
      </c>
    </row>
    <row r="9" spans="1:7" x14ac:dyDescent="0.2">
      <c r="A9" s="15"/>
      <c r="B9" s="5" t="s">
        <v>0</v>
      </c>
      <c r="C9" s="5"/>
      <c r="D9" s="5"/>
      <c r="E9" s="13">
        <v>300000</v>
      </c>
    </row>
    <row r="10" spans="1:7" ht="13.5" thickBot="1" x14ac:dyDescent="0.25">
      <c r="A10" s="15"/>
      <c r="B10" s="16" t="s">
        <v>9</v>
      </c>
      <c r="C10" s="6"/>
      <c r="D10" s="6"/>
      <c r="E10" s="23">
        <f>+E8+E9</f>
        <v>395000</v>
      </c>
    </row>
    <row r="11" spans="1:7" ht="14.25" thickTop="1" thickBot="1" x14ac:dyDescent="0.25">
      <c r="A11" s="15"/>
      <c r="B11" s="27" t="s">
        <v>18</v>
      </c>
      <c r="C11" s="6"/>
      <c r="D11" s="6"/>
      <c r="E11" s="23">
        <f>E6+E10</f>
        <v>595000</v>
      </c>
    </row>
    <row r="12" spans="1:7" ht="13.5" thickTop="1" x14ac:dyDescent="0.2">
      <c r="A12" s="4"/>
      <c r="B12" s="30"/>
      <c r="C12" s="5"/>
      <c r="D12" s="5"/>
      <c r="E12" s="30"/>
    </row>
    <row r="13" spans="1:7" x14ac:dyDescent="0.2">
      <c r="A13" s="15"/>
      <c r="B13" s="36" t="s">
        <v>10</v>
      </c>
      <c r="C13" s="38" t="str">
        <f>"-Projected"</f>
        <v>-Projected</v>
      </c>
      <c r="D13" s="37"/>
      <c r="E13" s="12"/>
      <c r="F13" s="5"/>
      <c r="G13" s="5"/>
    </row>
    <row r="14" spans="1:7" x14ac:dyDescent="0.2">
      <c r="A14" s="15"/>
      <c r="B14" s="14"/>
      <c r="C14" s="33" t="s">
        <v>22</v>
      </c>
      <c r="D14" s="32"/>
      <c r="E14" s="13">
        <v>5000</v>
      </c>
      <c r="F14" s="5"/>
      <c r="G14" s="5"/>
    </row>
    <row r="15" spans="1:7" ht="13.5" thickBot="1" x14ac:dyDescent="0.25">
      <c r="A15" s="15"/>
      <c r="B15" s="27" t="s">
        <v>23</v>
      </c>
      <c r="C15" s="6"/>
      <c r="D15" s="6"/>
      <c r="E15" s="23">
        <v>5000</v>
      </c>
      <c r="F15" s="5"/>
      <c r="G15" s="5"/>
    </row>
    <row r="16" spans="1:7" ht="13.5" thickTop="1" x14ac:dyDescent="0.2">
      <c r="A16" s="4"/>
      <c r="B16" s="31"/>
      <c r="F16" s="5"/>
      <c r="G16" s="5"/>
    </row>
    <row r="17" spans="1:7" ht="13.5" thickBot="1" x14ac:dyDescent="0.25">
      <c r="A17" s="15"/>
      <c r="B17" s="24" t="s">
        <v>11</v>
      </c>
      <c r="C17" s="6"/>
      <c r="D17" s="6"/>
      <c r="E17" s="35">
        <f>+E6+E10+E15</f>
        <v>600000</v>
      </c>
      <c r="F17" s="5"/>
      <c r="G17" s="5"/>
    </row>
    <row r="18" spans="1:7" ht="13.5" thickTop="1" x14ac:dyDescent="0.2">
      <c r="A18" s="4"/>
      <c r="B18" s="29"/>
      <c r="C18" s="5"/>
      <c r="D18" s="5"/>
      <c r="E18" s="29"/>
      <c r="F18" s="5"/>
    </row>
    <row r="19" spans="1:7" x14ac:dyDescent="0.2">
      <c r="A19" s="4"/>
      <c r="B19" s="29"/>
      <c r="C19" s="5"/>
      <c r="D19" s="5"/>
      <c r="E19" s="29"/>
      <c r="F19" s="5"/>
    </row>
    <row r="20" spans="1:7" x14ac:dyDescent="0.2">
      <c r="A20" s="2" t="s">
        <v>24</v>
      </c>
    </row>
    <row r="21" spans="1:7" ht="63.75" x14ac:dyDescent="0.2">
      <c r="A21" s="58" t="s">
        <v>49</v>
      </c>
      <c r="B21" s="26" t="s">
        <v>4</v>
      </c>
      <c r="C21" s="21" t="s">
        <v>20</v>
      </c>
      <c r="D21" s="21" t="s">
        <v>15</v>
      </c>
      <c r="E21" s="21" t="s">
        <v>16</v>
      </c>
      <c r="F21" s="21" t="s">
        <v>17</v>
      </c>
      <c r="G21" s="21" t="s">
        <v>5</v>
      </c>
    </row>
    <row r="22" spans="1:7" x14ac:dyDescent="0.2">
      <c r="A22" s="18" t="s">
        <v>2</v>
      </c>
      <c r="B22" s="8">
        <v>394541</v>
      </c>
      <c r="C22" s="11">
        <v>92408</v>
      </c>
      <c r="D22" s="11">
        <v>70474</v>
      </c>
      <c r="E22" s="11">
        <v>53175</v>
      </c>
      <c r="F22" s="11">
        <v>53175</v>
      </c>
      <c r="G22" s="11">
        <v>125309</v>
      </c>
    </row>
    <row r="23" spans="1:7" x14ac:dyDescent="0.2">
      <c r="A23" s="18" t="s">
        <v>3</v>
      </c>
      <c r="B23" s="9">
        <v>171500</v>
      </c>
      <c r="C23" s="11">
        <v>104900</v>
      </c>
      <c r="D23" s="11">
        <v>28200</v>
      </c>
      <c r="E23" s="11">
        <v>10000</v>
      </c>
      <c r="F23" s="11">
        <v>10200</v>
      </c>
      <c r="G23" s="11">
        <v>18200</v>
      </c>
    </row>
    <row r="24" spans="1:7" x14ac:dyDescent="0.2">
      <c r="A24" s="19"/>
      <c r="B24" s="3"/>
      <c r="C24" s="13"/>
      <c r="D24" s="13"/>
      <c r="E24" s="13"/>
      <c r="F24" s="13"/>
      <c r="G24" s="13"/>
    </row>
    <row r="25" spans="1:7" ht="13.5" thickBot="1" x14ac:dyDescent="0.25">
      <c r="A25" s="20" t="s">
        <v>1</v>
      </c>
      <c r="B25" s="10">
        <v>566041</v>
      </c>
      <c r="C25" s="10">
        <f>SUM(C22:C23)</f>
        <v>197308</v>
      </c>
      <c r="D25" s="10">
        <f t="shared" ref="D25:G25" si="0">SUM(D22:D23)</f>
        <v>98674</v>
      </c>
      <c r="E25" s="10">
        <f t="shared" si="0"/>
        <v>63175</v>
      </c>
      <c r="F25" s="10">
        <f t="shared" si="0"/>
        <v>63375</v>
      </c>
      <c r="G25" s="10">
        <f t="shared" si="0"/>
        <v>143509</v>
      </c>
    </row>
    <row r="26" spans="1:7" ht="13.5" thickTop="1" x14ac:dyDescent="0.2"/>
    <row r="27" spans="1:7" x14ac:dyDescent="0.2">
      <c r="A27" s="22" t="s">
        <v>12</v>
      </c>
      <c r="B27" s="12">
        <f>+E17</f>
        <v>600000</v>
      </c>
    </row>
    <row r="28" spans="1:7" x14ac:dyDescent="0.2">
      <c r="A28" s="22" t="s">
        <v>13</v>
      </c>
      <c r="B28" s="12">
        <v>566041</v>
      </c>
    </row>
    <row r="29" spans="1:7" x14ac:dyDescent="0.2">
      <c r="A29" s="22" t="s">
        <v>14</v>
      </c>
      <c r="B29" s="25">
        <f>+B27-B28</f>
        <v>33959</v>
      </c>
    </row>
  </sheetData>
  <customSheetViews>
    <customSheetView guid="{2E0030BB-CC36-4929-9900-DBB243CE1579}" showRuler="0">
      <selection activeCell="I7" sqref="I7"/>
      <pageMargins left="0.75" right="0.75" top="1" bottom="1" header="0.5" footer="0.5"/>
      <pageSetup orientation="landscape" r:id="rId1"/>
      <headerFooter alignWithMargins="0">
        <oddHeader>&amp;C&amp;"Arial,Bold"Budget Summary of Revenue &amp; Expediuture for 2005 - 2006</oddHeader>
      </headerFooter>
    </customSheetView>
    <customSheetView guid="{490427C2-E386-4836-B680-BAC456961C8A}" showRuler="0">
      <selection activeCell="I7" sqref="I7"/>
      <pageMargins left="0.75" right="0.75" top="1" bottom="1" header="0.5" footer="0.5"/>
      <pageSetup orientation="landscape" r:id="rId2"/>
      <headerFooter alignWithMargins="0">
        <oddHeader>&amp;C&amp;"Arial,Bold"Budget Summary of Revenue &amp; Expediuture for 2005 - 2006</oddHeader>
      </headerFooter>
    </customSheetView>
    <customSheetView guid="{2B2A333D-452B-450C-9724-68A0432CB8E2}" showRuler="0">
      <selection activeCell="I7" sqref="I7"/>
      <pageMargins left="0.75" right="0.75" top="1" bottom="1" header="0.5" footer="0.5"/>
      <pageSetup orientation="landscape" r:id="rId3"/>
      <headerFooter alignWithMargins="0">
        <oddHeader>&amp;C&amp;"Arial,Bold"Budget Summary of Revenue &amp; Expediuture for 2005 - 2006</oddHeader>
      </headerFooter>
    </customSheetView>
    <customSheetView guid="{14C9C51F-6071-49F0-90C7-E89071797F32}" showRuler="0">
      <selection activeCell="I7" sqref="I7"/>
      <pageMargins left="0.75" right="0.75" top="1" bottom="1" header="0.5" footer="0.5"/>
      <pageSetup orientation="landscape" r:id="rId4"/>
      <headerFooter alignWithMargins="0">
        <oddHeader>&amp;C&amp;"Arial,Bold"Budget Summary of Revenue &amp; Expediuture for 2005 - 2006</oddHeader>
      </headerFooter>
    </customSheetView>
  </customSheetViews>
  <phoneticPr fontId="0" type="noConversion"/>
  <pageMargins left="0.75" right="0.75" top="0.5" bottom="0.5" header="0.5" footer="0.5"/>
  <pageSetup orientation="landscape" r:id="rId5"/>
  <headerFooter alignWithMargins="0">
    <oddHeader xml:space="preserve">&amp;CFamily Affair Ministries, Inc. Projected Budget Revenues and Expenditures 
2023-2024 </oddHeader>
    <oddFooter>&amp;R Printed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2"/>
  <sheetViews>
    <sheetView tabSelected="1" view="pageLayout" zoomScaleNormal="100" workbookViewId="0">
      <selection activeCell="C18" sqref="C18"/>
    </sheetView>
  </sheetViews>
  <sheetFormatPr defaultRowHeight="12.75" x14ac:dyDescent="0.2"/>
  <cols>
    <col min="1" max="2" width="17.5703125" customWidth="1"/>
    <col min="3" max="3" width="47.7109375" customWidth="1"/>
    <col min="4" max="4" width="13.42578125" style="41" customWidth="1"/>
    <col min="5" max="6" width="11" customWidth="1"/>
  </cols>
  <sheetData>
    <row r="1" spans="1:6" s="2" customFormat="1" ht="38.25" x14ac:dyDescent="0.2">
      <c r="A1" s="2" t="s">
        <v>25</v>
      </c>
      <c r="C1" s="2" t="s">
        <v>26</v>
      </c>
      <c r="D1" s="39" t="s">
        <v>27</v>
      </c>
      <c r="E1" s="40" t="s">
        <v>28</v>
      </c>
      <c r="F1" s="40" t="s">
        <v>29</v>
      </c>
    </row>
    <row r="2" spans="1:6" x14ac:dyDescent="0.2">
      <c r="C2" t="s">
        <v>30</v>
      </c>
      <c r="D2" s="41">
        <v>74880</v>
      </c>
      <c r="E2" s="41">
        <f>(D2*0.0765)+(25*12)+(216/3)</f>
        <v>6100.32</v>
      </c>
      <c r="F2" s="42">
        <f>SUM(D2:E2)</f>
        <v>80980.320000000007</v>
      </c>
    </row>
    <row r="3" spans="1:6" x14ac:dyDescent="0.2">
      <c r="C3" t="s">
        <v>54</v>
      </c>
      <c r="D3" s="41">
        <v>72800</v>
      </c>
      <c r="E3" s="41">
        <f>(D3*0.0765)+(25*12)+(216/3)</f>
        <v>5941.2</v>
      </c>
      <c r="F3" s="42">
        <f>SUM(D3:E3)</f>
        <v>78741.2</v>
      </c>
    </row>
    <row r="4" spans="1:6" ht="13.5" thickBot="1" x14ac:dyDescent="0.25">
      <c r="C4" t="s">
        <v>31</v>
      </c>
      <c r="D4" s="41">
        <v>72800</v>
      </c>
      <c r="E4" s="41">
        <f>(D4*0.0765)+(135*12)+(216/3)</f>
        <v>7261.2</v>
      </c>
      <c r="F4" s="42">
        <f>SUM(D4:E4)</f>
        <v>80061.2</v>
      </c>
    </row>
    <row r="5" spans="1:6" ht="13.5" thickBot="1" x14ac:dyDescent="0.25">
      <c r="A5" s="43" t="s">
        <v>32</v>
      </c>
      <c r="B5" s="43"/>
      <c r="C5" s="44"/>
      <c r="D5" s="44"/>
      <c r="E5" s="44"/>
      <c r="F5" s="45">
        <f>SUM(F2:F4)</f>
        <v>239782.72000000003</v>
      </c>
    </row>
    <row r="6" spans="1:6" x14ac:dyDescent="0.2">
      <c r="A6" t="s">
        <v>33</v>
      </c>
      <c r="C6" s="59" t="s">
        <v>56</v>
      </c>
      <c r="D6" s="41">
        <v>20800</v>
      </c>
      <c r="E6" s="41">
        <f>D6*0.0765</f>
        <v>1591.2</v>
      </c>
      <c r="F6" s="42">
        <f>SUM(D6:E6)</f>
        <v>22391.200000000001</v>
      </c>
    </row>
    <row r="7" spans="1:6" x14ac:dyDescent="0.2">
      <c r="A7" t="s">
        <v>33</v>
      </c>
      <c r="C7" s="59" t="s">
        <v>52</v>
      </c>
      <c r="D7" s="41">
        <v>23000</v>
      </c>
      <c r="E7" s="41">
        <v>1760</v>
      </c>
      <c r="F7" s="42">
        <v>24760</v>
      </c>
    </row>
    <row r="8" spans="1:6" x14ac:dyDescent="0.2">
      <c r="A8" t="s">
        <v>33</v>
      </c>
      <c r="C8" s="59" t="s">
        <v>50</v>
      </c>
      <c r="D8" s="41">
        <v>23000</v>
      </c>
      <c r="E8" s="41">
        <f>D8*0.0765</f>
        <v>1759.5</v>
      </c>
      <c r="F8" s="42">
        <f t="shared" ref="F8:F11" si="0">SUM(D8:E8)</f>
        <v>24759.5</v>
      </c>
    </row>
    <row r="9" spans="1:6" x14ac:dyDescent="0.2">
      <c r="A9" t="s">
        <v>33</v>
      </c>
      <c r="C9" t="s">
        <v>34</v>
      </c>
      <c r="D9" s="41">
        <v>29120</v>
      </c>
      <c r="E9" s="41">
        <f>D9*0.0765</f>
        <v>2227.6799999999998</v>
      </c>
      <c r="F9" s="42">
        <f t="shared" si="0"/>
        <v>31347.68</v>
      </c>
    </row>
    <row r="10" spans="1:6" x14ac:dyDescent="0.2">
      <c r="A10" t="s">
        <v>57</v>
      </c>
      <c r="C10" s="34" t="s">
        <v>51</v>
      </c>
      <c r="D10" s="47">
        <v>18720</v>
      </c>
      <c r="E10" s="41">
        <f>D10*0.0765</f>
        <v>1432.08</v>
      </c>
      <c r="F10" s="42">
        <f t="shared" si="0"/>
        <v>20152.080000000002</v>
      </c>
    </row>
    <row r="11" spans="1:6" ht="13.5" thickBot="1" x14ac:dyDescent="0.25">
      <c r="A11" t="s">
        <v>58</v>
      </c>
      <c r="C11" s="46" t="s">
        <v>59</v>
      </c>
      <c r="D11" s="63">
        <v>29120</v>
      </c>
      <c r="E11" s="41">
        <f>D11*0.0765</f>
        <v>2227.6799999999998</v>
      </c>
      <c r="F11" s="42">
        <f t="shared" si="0"/>
        <v>31347.68</v>
      </c>
    </row>
    <row r="12" spans="1:6" ht="13.5" thickBot="1" x14ac:dyDescent="0.25">
      <c r="A12" s="43" t="s">
        <v>35</v>
      </c>
      <c r="B12" s="43"/>
      <c r="C12" s="44"/>
      <c r="D12" s="44"/>
      <c r="E12" s="44"/>
      <c r="F12" s="45">
        <f>SUM(F6:F11)</f>
        <v>154758.14000000001</v>
      </c>
    </row>
    <row r="13" spans="1:6" ht="13.5" thickBot="1" x14ac:dyDescent="0.25">
      <c r="A13" s="48" t="s">
        <v>2</v>
      </c>
      <c r="B13" s="48"/>
      <c r="C13" s="49"/>
      <c r="D13" s="49"/>
      <c r="E13" s="49"/>
      <c r="F13" s="50">
        <f>F12+F5</f>
        <v>394540.86000000004</v>
      </c>
    </row>
    <row r="14" spans="1:6" ht="26.25" thickTop="1" x14ac:dyDescent="0.2">
      <c r="A14" s="60"/>
      <c r="B14" s="60"/>
      <c r="C14" s="61" t="s">
        <v>55</v>
      </c>
      <c r="D14" s="62">
        <v>100000</v>
      </c>
      <c r="E14" s="4"/>
      <c r="F14" s="42">
        <f t="shared" ref="F14:F28" si="1">SUM(D14:E14)</f>
        <v>100000</v>
      </c>
    </row>
    <row r="15" spans="1:6" x14ac:dyDescent="0.2">
      <c r="C15" t="s">
        <v>36</v>
      </c>
      <c r="D15" s="41">
        <v>6000</v>
      </c>
      <c r="F15" s="42">
        <f t="shared" si="1"/>
        <v>6000</v>
      </c>
    </row>
    <row r="16" spans="1:6" x14ac:dyDescent="0.2">
      <c r="C16" t="s">
        <v>37</v>
      </c>
      <c r="D16" s="41">
        <v>7500</v>
      </c>
      <c r="F16" s="42">
        <f t="shared" si="1"/>
        <v>7500</v>
      </c>
    </row>
    <row r="17" spans="1:6" ht="38.25" x14ac:dyDescent="0.2">
      <c r="C17" s="57" t="s">
        <v>60</v>
      </c>
      <c r="D17" s="41">
        <v>24000</v>
      </c>
      <c r="F17" s="42">
        <f t="shared" si="1"/>
        <v>24000</v>
      </c>
    </row>
    <row r="18" spans="1:6" x14ac:dyDescent="0.2">
      <c r="C18" s="57" t="s">
        <v>38</v>
      </c>
      <c r="D18" s="41">
        <v>5000</v>
      </c>
      <c r="F18" s="42">
        <f t="shared" si="1"/>
        <v>5000</v>
      </c>
    </row>
    <row r="19" spans="1:6" x14ac:dyDescent="0.2">
      <c r="C19" t="s">
        <v>39</v>
      </c>
      <c r="D19" s="41">
        <v>2500</v>
      </c>
      <c r="F19" s="42">
        <f t="shared" si="1"/>
        <v>2500</v>
      </c>
    </row>
    <row r="20" spans="1:6" x14ac:dyDescent="0.2">
      <c r="C20" s="34" t="s">
        <v>40</v>
      </c>
      <c r="D20" s="41">
        <v>500</v>
      </c>
      <c r="F20" s="42">
        <f t="shared" si="1"/>
        <v>500</v>
      </c>
    </row>
    <row r="21" spans="1:6" x14ac:dyDescent="0.2">
      <c r="C21" t="s">
        <v>41</v>
      </c>
      <c r="D21" s="41">
        <v>500</v>
      </c>
      <c r="F21" s="42">
        <f t="shared" si="1"/>
        <v>500</v>
      </c>
    </row>
    <row r="22" spans="1:6" x14ac:dyDescent="0.2">
      <c r="C22" t="s">
        <v>53</v>
      </c>
      <c r="D22" s="47">
        <v>5000</v>
      </c>
      <c r="F22" s="42">
        <f t="shared" si="1"/>
        <v>5000</v>
      </c>
    </row>
    <row r="23" spans="1:6" x14ac:dyDescent="0.2">
      <c r="C23" s="51" t="s">
        <v>42</v>
      </c>
      <c r="D23" s="41">
        <v>5000</v>
      </c>
      <c r="F23" s="42">
        <f t="shared" si="1"/>
        <v>5000</v>
      </c>
    </row>
    <row r="24" spans="1:6" x14ac:dyDescent="0.2">
      <c r="C24" s="51" t="s">
        <v>43</v>
      </c>
      <c r="D24" s="47">
        <v>750</v>
      </c>
      <c r="E24" s="42"/>
      <c r="F24" s="42">
        <f t="shared" si="1"/>
        <v>750</v>
      </c>
    </row>
    <row r="25" spans="1:6" x14ac:dyDescent="0.2">
      <c r="C25" s="51" t="s">
        <v>44</v>
      </c>
      <c r="D25" s="47">
        <v>6500</v>
      </c>
      <c r="E25" s="42"/>
      <c r="F25" s="42">
        <f t="shared" si="1"/>
        <v>6500</v>
      </c>
    </row>
    <row r="26" spans="1:6" x14ac:dyDescent="0.2">
      <c r="C26" s="51" t="s">
        <v>45</v>
      </c>
      <c r="D26" s="47">
        <v>750</v>
      </c>
      <c r="E26" s="42"/>
      <c r="F26" s="42">
        <f t="shared" si="1"/>
        <v>750</v>
      </c>
    </row>
    <row r="27" spans="1:6" x14ac:dyDescent="0.2">
      <c r="C27" t="s">
        <v>46</v>
      </c>
      <c r="D27" s="41">
        <v>5000</v>
      </c>
      <c r="E27" s="42"/>
      <c r="F27" s="42">
        <f t="shared" si="1"/>
        <v>5000</v>
      </c>
    </row>
    <row r="28" spans="1:6" ht="13.5" thickBot="1" x14ac:dyDescent="0.25">
      <c r="C28" t="s">
        <v>47</v>
      </c>
      <c r="D28" s="41">
        <v>2500</v>
      </c>
      <c r="F28" s="42">
        <f t="shared" si="1"/>
        <v>2500</v>
      </c>
    </row>
    <row r="29" spans="1:6" ht="13.5" thickBot="1" x14ac:dyDescent="0.25">
      <c r="A29" s="43" t="s">
        <v>3</v>
      </c>
      <c r="B29" s="43"/>
      <c r="C29" s="44"/>
      <c r="D29" s="52"/>
      <c r="E29" s="52"/>
      <c r="F29" s="45">
        <f>SUM(F14:F28)</f>
        <v>171500</v>
      </c>
    </row>
    <row r="30" spans="1:6" ht="13.5" thickBot="1" x14ac:dyDescent="0.25">
      <c r="A30" s="53" t="s">
        <v>1</v>
      </c>
      <c r="B30" s="53"/>
      <c r="C30" s="54"/>
      <c r="D30" s="55"/>
      <c r="E30" s="55"/>
      <c r="F30" s="56">
        <f>F29+F13</f>
        <v>566040.8600000001</v>
      </c>
    </row>
    <row r="31" spans="1:6" ht="13.5" thickTop="1" x14ac:dyDescent="0.2"/>
    <row r="32" spans="1:6" x14ac:dyDescent="0.2">
      <c r="B32" t="s">
        <v>48</v>
      </c>
    </row>
  </sheetData>
  <pageMargins left="0.7" right="0.7" top="0.75" bottom="0.75" header="0.3" footer="0.3"/>
  <pageSetup orientation="landscape" r:id="rId1"/>
  <headerFooter>
    <oddHeader>&amp;CFamily Affair Ministries, Inc.
Overall Budget 2022-2023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Overall</vt:lpstr>
    </vt:vector>
  </TitlesOfParts>
  <Company>Camp image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Jones</dc:creator>
  <cp:lastModifiedBy>Fam Affair Inc</cp:lastModifiedBy>
  <cp:lastPrinted>2023-06-20T19:02:52Z</cp:lastPrinted>
  <dcterms:created xsi:type="dcterms:W3CDTF">2005-04-20T14:43:22Z</dcterms:created>
  <dcterms:modified xsi:type="dcterms:W3CDTF">2023-06-20T19:10:12Z</dcterms:modified>
</cp:coreProperties>
</file>