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jdauphin\Desktop\Work from Home Dox\TAMT Financials\Financials\Budget\"/>
    </mc:Choice>
  </mc:AlternateContent>
  <xr:revisionPtr revIDLastSave="0" documentId="13_ncr:1_{03743A74-5F8F-4ED3-B828-17C9DE609C18}" xr6:coauthVersionLast="47" xr6:coauthVersionMax="47" xr10:uidLastSave="{00000000-0000-0000-0000-000000000000}"/>
  <bookViews>
    <workbookView xWindow="-110" yWindow="-110" windowWidth="19420" windowHeight="10560" activeTab="2" xr2:uid="{00000000-000D-0000-FFFF-FFFF00000000}"/>
  </bookViews>
  <sheets>
    <sheet name="Instructions" sheetId="1" r:id="rId1"/>
    <sheet name="Annual Organizational Goals" sheetId="2" r:id="rId2"/>
    <sheet name="P&amp;L Statement" sheetId="3" r:id="rId3"/>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1" i="3" l="1"/>
  <c r="C71" i="3"/>
  <c r="B71" i="3"/>
  <c r="D65" i="3"/>
  <c r="C65" i="3"/>
  <c r="B65" i="3"/>
  <c r="F64" i="3"/>
  <c r="F65" i="3" s="1"/>
  <c r="E64" i="3"/>
  <c r="F63" i="3"/>
  <c r="E63" i="3"/>
  <c r="D61" i="3"/>
  <c r="C61" i="3"/>
  <c r="C66" i="3" s="1"/>
  <c r="B61" i="3"/>
  <c r="B66" i="3" s="1"/>
  <c r="F60" i="3"/>
  <c r="E60" i="3"/>
  <c r="F59" i="3"/>
  <c r="E59" i="3"/>
  <c r="F58" i="3"/>
  <c r="E58" i="3"/>
  <c r="F57" i="3"/>
  <c r="E57" i="3"/>
  <c r="D55" i="3"/>
  <c r="D66" i="3" s="1"/>
  <c r="D68" i="3" s="1"/>
  <c r="D72" i="3" s="1"/>
  <c r="C55" i="3"/>
  <c r="B55" i="3"/>
  <c r="F54" i="3"/>
  <c r="E54" i="3"/>
  <c r="F53" i="3"/>
  <c r="E53" i="3"/>
  <c r="F52" i="3"/>
  <c r="E52" i="3"/>
  <c r="F51" i="3"/>
  <c r="E51" i="3"/>
  <c r="D47" i="3"/>
  <c r="C47" i="3"/>
  <c r="B47" i="3"/>
  <c r="E47" i="3" s="1"/>
  <c r="F46" i="3"/>
  <c r="E46" i="3"/>
  <c r="F45" i="3"/>
  <c r="E45" i="3"/>
  <c r="F44" i="3"/>
  <c r="E44" i="3"/>
  <c r="F43" i="3"/>
  <c r="E43" i="3"/>
  <c r="F42" i="3"/>
  <c r="E42" i="3"/>
  <c r="D39" i="3"/>
  <c r="C39" i="3"/>
  <c r="B39" i="3"/>
  <c r="F39" i="3" s="1"/>
  <c r="F38" i="3"/>
  <c r="E38" i="3"/>
  <c r="F37" i="3"/>
  <c r="E37" i="3"/>
  <c r="F36" i="3"/>
  <c r="E36" i="3"/>
  <c r="F35" i="3"/>
  <c r="E35" i="3"/>
  <c r="D32" i="3"/>
  <c r="C32" i="3"/>
  <c r="B32" i="3"/>
  <c r="F31" i="3"/>
  <c r="E31" i="3"/>
  <c r="F30" i="3"/>
  <c r="E30" i="3"/>
  <c r="F29" i="3"/>
  <c r="E29" i="3"/>
  <c r="F28" i="3"/>
  <c r="E28" i="3"/>
  <c r="F27" i="3"/>
  <c r="E27" i="3"/>
  <c r="F26" i="3"/>
  <c r="E26" i="3"/>
  <c r="F25" i="3"/>
  <c r="E25" i="3"/>
  <c r="F24" i="3"/>
  <c r="E24" i="3"/>
  <c r="F23" i="3"/>
  <c r="E23" i="3"/>
  <c r="F22" i="3"/>
  <c r="E22" i="3"/>
  <c r="F21" i="3"/>
  <c r="E21" i="3"/>
  <c r="F20" i="3"/>
  <c r="E20" i="3"/>
  <c r="F19" i="3"/>
  <c r="E19" i="3"/>
  <c r="F18" i="3"/>
  <c r="D14" i="3"/>
  <c r="C14" i="3"/>
  <c r="B14" i="3"/>
  <c r="F14" i="3" s="1"/>
  <c r="F71" i="3" s="1"/>
  <c r="F13" i="3"/>
  <c r="E13" i="3"/>
  <c r="F12" i="3"/>
  <c r="E12" i="3"/>
  <c r="F11" i="3"/>
  <c r="E11" i="3"/>
  <c r="F10" i="3"/>
  <c r="E10" i="3"/>
  <c r="F9" i="3"/>
  <c r="E9" i="3"/>
  <c r="F8" i="3"/>
  <c r="E8" i="3"/>
  <c r="F7" i="3"/>
  <c r="E7" i="3"/>
  <c r="F6" i="3"/>
  <c r="E6" i="3"/>
  <c r="F5" i="3"/>
  <c r="E5" i="3"/>
  <c r="F4" i="3"/>
  <c r="E4" i="3"/>
  <c r="F55" i="3" l="1"/>
  <c r="E61" i="3"/>
  <c r="C68" i="3"/>
  <c r="C72" i="3" s="1"/>
  <c r="C73" i="3" s="1"/>
  <c r="F61" i="3"/>
  <c r="E55" i="3"/>
  <c r="B68" i="3"/>
  <c r="F68" i="3" s="1"/>
  <c r="F72" i="3" s="1"/>
  <c r="E14" i="3"/>
  <c r="E71" i="3" s="1"/>
  <c r="E32" i="3"/>
  <c r="E65" i="3"/>
  <c r="F32" i="3"/>
  <c r="F66" i="3"/>
  <c r="E66" i="3"/>
  <c r="D73" i="3"/>
  <c r="E39" i="3"/>
  <c r="F47" i="3"/>
  <c r="E68" i="3" l="1"/>
  <c r="E72" i="3" s="1"/>
  <c r="B72" i="3"/>
  <c r="B73" i="3" s="1"/>
  <c r="E73" i="3" s="1"/>
  <c r="F73" i="3"/>
</calcChain>
</file>

<file path=xl/sharedStrings.xml><?xml version="1.0" encoding="utf-8"?>
<sst xmlns="http://schemas.openxmlformats.org/spreadsheetml/2006/main" count="88" uniqueCount="78">
  <si>
    <t>START HERE</t>
  </si>
  <si>
    <t>This is the proposed 2022 budget for the Transit Alliance of Middle Tennessee. It is ambitious to reflect the urgent need of our region today. It is broader in scope as to reflect the recent conversations of the board during our Strategic Planning sessions. It will require a more focused and energetic fundraising plan that will leverage current partnerships, build new ones, and possibly include more board involvement in order to reach. All in all, this is the first step in realizing the full mission and objectives of the Alliance.</t>
  </si>
  <si>
    <t>Contents</t>
  </si>
  <si>
    <t>Annual Organizational Goals</t>
  </si>
  <si>
    <t>This sheet is the Alliance's annual goals (can be discussed). Refer back to these goals for questions about the annual budget.</t>
  </si>
  <si>
    <t>Profit &amp; Loss Statement (P&amp;L)</t>
  </si>
  <si>
    <t>This is the proposed budget next to current budget (as proposed; not a year-to-date).</t>
  </si>
  <si>
    <t>ANNUAL ORGANIZATIONAL GOALS</t>
  </si>
  <si>
    <t>Educate/Orient -- Provide award-winning programs that allow participants to understand the value, sustainabilty, and stability that transit and mobility infrastructure provide our region. Orient the organization and region to the new strategic plan; learn more about local peer organizations; dive into current transportation issues and possibilities; assess policies, players, plans; draw a map of regional transportation-related plans; and set future goals. TACTICS: Transit Roundtable, Strategic Plan, Learn and Share regional Policies, Players, and Plans, Define Transportation, Transit, Landu Use/Zoning, etc., Share more National news and trends. Update website with strategic plan and more resources (definitions &amp; regional policies, players, and plans). Explore adapting the TCLA to a yearlong communications plan and self-led course via Youtube and reading materials. Add 30 NTI Alumni, 120 TCLA Alumni, 3 OpEds, 6 Speaking Engagements.</t>
  </si>
  <si>
    <t xml:space="preserve">Empower/Train -- Train and support individuals and communities to be spokespeople for better transit and transit funding. Engage/train more diverse nonprofits and communities. Train advocates to find resources, make comments, attend public meetings, network, and speak (evangelize). Develop stronger relationships with peer nonprofits and nonprofits doing frontline community outreach. Invite them to TCLA and NTI. Update website advocacy tool. Encourage more Alumni of programs to engage consistently. Explore creation of self-guided online advocacy program. Cultivate Alumni groups/committees like speakers (mission moments), writers, etc. </t>
  </si>
  <si>
    <t xml:space="preserve">Mobilize -- Provide avenues to advocacy for concerned residents. </t>
  </si>
  <si>
    <t>Elevate/Raise profile and funds. Raise $125,000 in Partnership (corporate) contributions; $10,000 in individual contributions; $25,000 from municipalities; $25,000 from foundations/grants.</t>
  </si>
  <si>
    <t>Profit and Loss Statement (P&amp;L)</t>
  </si>
  <si>
    <t>REVENUE</t>
  </si>
  <si>
    <t>Proposed New Budget</t>
  </si>
  <si>
    <t>Approved Current Year Budget</t>
  </si>
  <si>
    <t>Projection for Current Year Actuals</t>
  </si>
  <si>
    <t>Variance (New Budget vs. Approved)</t>
  </si>
  <si>
    <t>Variance (New Budget vs. Current Projections)</t>
  </si>
  <si>
    <r>
      <rPr>
        <b/>
        <sz val="14"/>
        <color rgb="FF000000"/>
        <rFont val="Mulish"/>
      </rPr>
      <t xml:space="preserve">Individual Donations
 </t>
    </r>
    <r>
      <rPr>
        <i/>
        <sz val="14"/>
        <color rgb="FF000000"/>
        <rFont val="Mulish"/>
      </rPr>
      <t>(less than $999 avg gift)</t>
    </r>
  </si>
  <si>
    <r>
      <rPr>
        <b/>
        <sz val="14"/>
        <color rgb="FF000000"/>
        <rFont val="Mulish"/>
      </rPr>
      <t xml:space="preserve">Major Donor Revenue
 </t>
    </r>
    <r>
      <rPr>
        <i/>
        <sz val="14"/>
        <color rgb="FF000000"/>
        <rFont val="Mulish"/>
      </rPr>
      <t>(greater than $1,000 avg gift)</t>
    </r>
  </si>
  <si>
    <t>Foundation Revenue</t>
  </si>
  <si>
    <r>
      <rPr>
        <b/>
        <sz val="14"/>
        <color rgb="FF000000"/>
        <rFont val="Mulish"/>
      </rPr>
      <t xml:space="preserve">Corporate Sponsors
 </t>
    </r>
    <r>
      <rPr>
        <i/>
        <sz val="14"/>
        <color rgb="FF000000"/>
        <rFont val="Mulish"/>
      </rPr>
      <t xml:space="preserve"> (non-event sponsors)</t>
    </r>
  </si>
  <si>
    <r>
      <rPr>
        <b/>
        <sz val="14"/>
        <color rgb="FF000000"/>
        <rFont val="Mulish"/>
      </rPr>
      <t xml:space="preserve">Government Revenue
 </t>
    </r>
    <r>
      <rPr>
        <i/>
        <sz val="14"/>
        <color rgb="FF000000"/>
        <rFont val="Mulish"/>
      </rPr>
      <t xml:space="preserve"> (see sep schedule for detail on sources and the expenses this grants are tied to)</t>
    </r>
  </si>
  <si>
    <r>
      <rPr>
        <b/>
        <sz val="14"/>
        <color rgb="FF000000"/>
        <rFont val="Mulish"/>
      </rPr>
      <t xml:space="preserve">Earned Income/ Fee for Service Revenue
</t>
    </r>
    <r>
      <rPr>
        <i/>
        <sz val="14"/>
        <color rgb="FF000000"/>
        <rFont val="Mulish"/>
      </rPr>
      <t xml:space="preserve">  (separate schedule attached illustrating expenses tied to this rev line)</t>
    </r>
  </si>
  <si>
    <r>
      <rPr>
        <b/>
        <sz val="14"/>
        <color rgb="FF000000"/>
        <rFont val="Mulish"/>
      </rPr>
      <t xml:space="preserve">Event Income
</t>
    </r>
    <r>
      <rPr>
        <i/>
        <sz val="14"/>
        <color rgb="FF000000"/>
        <rFont val="Mulish"/>
      </rPr>
      <t xml:space="preserve">  (separate schedule attached detailing eachevent and line by line expenses tied to this rev)</t>
    </r>
  </si>
  <si>
    <t>Interest Income</t>
  </si>
  <si>
    <t>Endowment Income</t>
  </si>
  <si>
    <t>Miscellaneous</t>
  </si>
  <si>
    <r>
      <rPr>
        <b/>
        <sz val="14"/>
        <color rgb="FF000000"/>
        <rFont val="Mulish"/>
      </rPr>
      <t xml:space="preserve">TOTAL REVENUE </t>
    </r>
    <r>
      <rPr>
        <i/>
        <sz val="14"/>
        <color rgb="FF000000"/>
        <rFont val="Mulish"/>
      </rPr>
      <t>(ALL SOURCES)</t>
    </r>
  </si>
  <si>
    <t>EXPENSES</t>
  </si>
  <si>
    <t>G&amp;A</t>
  </si>
  <si>
    <t xml:space="preserve">     Staff Salaries</t>
  </si>
  <si>
    <t xml:space="preserve">     Employee Benefits (payroll taxes and parking)</t>
  </si>
  <si>
    <t xml:space="preserve">     Rent &amp; insurance</t>
  </si>
  <si>
    <t xml:space="preserve">     Utlities</t>
  </si>
  <si>
    <t xml:space="preserve">     Legal</t>
  </si>
  <si>
    <t xml:space="preserve">     Accounting</t>
  </si>
  <si>
    <t xml:space="preserve">     Office supplies</t>
  </si>
  <si>
    <t xml:space="preserve">     Equipment leases</t>
  </si>
  <si>
    <t xml:space="preserve">     Software (Slack, Zoom, Sales Force, etc)</t>
  </si>
  <si>
    <t xml:space="preserve">     Travel and Expense</t>
  </si>
  <si>
    <t xml:space="preserve">     Professional Development</t>
  </si>
  <si>
    <t xml:space="preserve">     Staff Retreat</t>
  </si>
  <si>
    <t xml:space="preserve">     Board Meeting Expenses</t>
  </si>
  <si>
    <r>
      <rPr>
        <b/>
        <sz val="14"/>
        <color rgb="FF000000"/>
        <rFont val="Mulish"/>
      </rPr>
      <t xml:space="preserve">     Reserve Funding 
  </t>
    </r>
    <r>
      <rPr>
        <i/>
        <sz val="14"/>
        <color rgb="FF000000"/>
        <rFont val="Mulish"/>
      </rPr>
      <t xml:space="preserve">   (monthly investment into fund to grow reserve)</t>
    </r>
  </si>
  <si>
    <t>TOTAL G&amp;A</t>
  </si>
  <si>
    <t>PROGRAM EXPENSES</t>
  </si>
  <si>
    <t>Speaker Series (incl consultant fees)</t>
  </si>
  <si>
    <t>TCLA + Social (incl. consultant fees)</t>
  </si>
  <si>
    <t>NTI (incl consultant fees)</t>
  </si>
  <si>
    <t>STEM (incl fellowship fees)</t>
  </si>
  <si>
    <t>TOTAL PROGRAM EXPENSE</t>
  </si>
  <si>
    <r>
      <rPr>
        <b/>
        <sz val="14"/>
        <color rgb="FF000000"/>
        <rFont val="Mulish"/>
      </rPr>
      <t xml:space="preserve">MARKETING/OUTREACH/VISIBILITY
</t>
    </r>
    <r>
      <rPr>
        <i/>
        <sz val="14"/>
        <color rgb="FF000000"/>
        <rFont val="Mulish"/>
      </rPr>
      <t>(examples could include items such as)</t>
    </r>
  </si>
  <si>
    <t>Strategic Plan</t>
  </si>
  <si>
    <t xml:space="preserve">     Communications Consultant</t>
  </si>
  <si>
    <t xml:space="preserve">    CNM</t>
  </si>
  <si>
    <t>Misc</t>
  </si>
  <si>
    <t xml:space="preserve">     Press Briefing w ED re: sector trends</t>
  </si>
  <si>
    <t>TOTAL MARKETING/OUTREACH/VISIBILITY</t>
  </si>
  <si>
    <t>FUNDRAISING EXPENSES</t>
  </si>
  <si>
    <t>Earned Income Expense</t>
  </si>
  <si>
    <t>A</t>
  </si>
  <si>
    <t>B</t>
  </si>
  <si>
    <t>C</t>
  </si>
  <si>
    <t>D</t>
  </si>
  <si>
    <r>
      <rPr>
        <b/>
        <sz val="14"/>
        <color rgb="FF000000"/>
        <rFont val="Mulish"/>
      </rPr>
      <t xml:space="preserve">TOTAL EARNED INCOME EXPENSE
</t>
    </r>
    <r>
      <rPr>
        <i/>
        <sz val="14"/>
        <color rgb="FF000000"/>
        <rFont val="Mulish"/>
      </rPr>
      <t>(% of total earned rev)</t>
    </r>
  </si>
  <si>
    <t>Event Expense</t>
  </si>
  <si>
    <t>TOTAL EVENT EXPENSE</t>
  </si>
  <si>
    <t>General Fundraising Expenses
(examples follow)</t>
  </si>
  <si>
    <t xml:space="preserve">     New Major Donor Brochure &amp; Slide Deck to incl Strategic Plan</t>
  </si>
  <si>
    <t xml:space="preserve">     Annual Report Expense</t>
  </si>
  <si>
    <t>TOTAL GENERAL FUNDRAISING EXPENSE</t>
  </si>
  <si>
    <t>TOTAL FUNDRAISING</t>
  </si>
  <si>
    <t>TOTAL ALL EXPENSES</t>
  </si>
  <si>
    <r>
      <rPr>
        <b/>
        <sz val="14"/>
        <color rgb="FF000000"/>
        <rFont val="Mulish"/>
      </rPr>
      <t xml:space="preserve">TOTAL REVENUE </t>
    </r>
    <r>
      <rPr>
        <i/>
        <sz val="14"/>
        <color rgb="FF000000"/>
        <rFont val="Mulish"/>
      </rPr>
      <t>(ALL SOURCES)</t>
    </r>
  </si>
  <si>
    <t>NET</t>
  </si>
  <si>
    <t xml:space="preserve">TAMT 2022 Budget (Approved by board)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</si>
</sst>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2">
    <font>
      <sz val="10"/>
      <color rgb="FF000000"/>
      <name val="Arial"/>
    </font>
    <font>
      <b/>
      <sz val="18"/>
      <color rgb="FFFFFFFF"/>
      <name val="Mulish"/>
    </font>
    <font>
      <sz val="10"/>
      <name val="Arial"/>
    </font>
    <font>
      <b/>
      <sz val="14"/>
      <color rgb="FF000000"/>
      <name val="Mulish"/>
    </font>
    <font>
      <b/>
      <sz val="14"/>
      <color rgb="FF3BC3DE"/>
      <name val="Mulish"/>
    </font>
    <font>
      <sz val="10"/>
      <color theme="1"/>
      <name val="Arial"/>
    </font>
    <font>
      <b/>
      <sz val="12"/>
      <color rgb="FF000000"/>
      <name val="Calibri"/>
    </font>
    <font>
      <b/>
      <sz val="24"/>
      <color rgb="FFFFFFFF"/>
      <name val="Mulish"/>
    </font>
    <font>
      <b/>
      <sz val="14"/>
      <color theme="0"/>
      <name val="Mulish"/>
    </font>
    <font>
      <sz val="14"/>
      <color rgb="FF3BC3DE"/>
      <name val="Mulish"/>
    </font>
    <font>
      <i/>
      <sz val="14"/>
      <color rgb="FF000000"/>
      <name val="Mulish"/>
    </font>
    <font>
      <b/>
      <sz val="26"/>
      <color theme="0"/>
      <name val="Arial"/>
      <family val="2"/>
    </font>
  </fonts>
  <fills count="9">
    <fill>
      <patternFill patternType="none"/>
    </fill>
    <fill>
      <patternFill patternType="gray125"/>
    </fill>
    <fill>
      <patternFill patternType="solid">
        <fgColor rgb="FFE95C10"/>
        <bgColor rgb="FFE95C10"/>
      </patternFill>
    </fill>
    <fill>
      <patternFill patternType="solid">
        <fgColor rgb="FFD3F8FF"/>
        <bgColor rgb="FFD3F8FF"/>
      </patternFill>
    </fill>
    <fill>
      <patternFill patternType="solid">
        <fgColor rgb="FF3BC3DE"/>
        <bgColor rgb="FF3BC3DE"/>
      </patternFill>
    </fill>
    <fill>
      <patternFill patternType="solid">
        <fgColor rgb="FFD9D9D9"/>
        <bgColor rgb="FFD9D9D9"/>
      </patternFill>
    </fill>
    <fill>
      <patternFill patternType="solid">
        <fgColor rgb="FFFFFFFF"/>
        <bgColor rgb="FFFFFFFF"/>
      </patternFill>
    </fill>
    <fill>
      <patternFill patternType="solid">
        <fgColor rgb="FF0099CC"/>
        <bgColor rgb="FF3BC3DE"/>
      </patternFill>
    </fill>
    <fill>
      <patternFill patternType="solid">
        <fgColor rgb="FF0099CC"/>
        <bgColor indexed="64"/>
      </patternFill>
    </fill>
  </fills>
  <borders count="1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ouble">
        <color rgb="FF000000"/>
      </left>
      <right style="double">
        <color rgb="FF000000"/>
      </right>
      <top style="double">
        <color rgb="FF000000"/>
      </top>
      <bottom style="thin">
        <color rgb="FF000000"/>
      </bottom>
      <diagonal/>
    </border>
    <border>
      <left style="double">
        <color rgb="FF000000"/>
      </left>
      <right style="double">
        <color rgb="FF000000"/>
      </right>
      <top style="thin">
        <color rgb="FF000000"/>
      </top>
      <bottom style="double">
        <color rgb="FF000000"/>
      </bottom>
      <diagonal/>
    </border>
    <border>
      <left style="double">
        <color rgb="FF000000"/>
      </left>
      <right style="double">
        <color rgb="FF000000"/>
      </right>
      <top style="thin">
        <color rgb="FF000000"/>
      </top>
      <bottom/>
      <diagonal/>
    </border>
  </borders>
  <cellStyleXfs count="1">
    <xf numFmtId="0" fontId="0" fillId="0" borderId="0"/>
  </cellStyleXfs>
  <cellXfs count="36">
    <xf numFmtId="0" fontId="0" fillId="0" borderId="0" xfId="0" applyFont="1" applyAlignment="1"/>
    <xf numFmtId="0" fontId="3" fillId="0" borderId="5" xfId="0" applyFont="1" applyBorder="1" applyAlignment="1">
      <alignment horizontal="left" vertical="center" wrapText="1"/>
    </xf>
    <xf numFmtId="0" fontId="4" fillId="0" borderId="6" xfId="0" applyFont="1" applyBorder="1" applyAlignment="1"/>
    <xf numFmtId="0" fontId="8" fillId="2" borderId="7" xfId="0" applyFont="1" applyFill="1" applyBorder="1" applyAlignment="1">
      <alignment horizontal="left" vertical="center" wrapText="1"/>
    </xf>
    <xf numFmtId="0" fontId="3" fillId="5" borderId="6" xfId="0" applyFont="1" applyFill="1" applyBorder="1" applyAlignment="1">
      <alignment horizontal="center" vertical="center" wrapText="1"/>
    </xf>
    <xf numFmtId="164" fontId="9" fillId="0" borderId="6" xfId="0" applyNumberFormat="1" applyFont="1" applyBorder="1" applyAlignment="1">
      <alignment horizontal="left" vertical="center" wrapText="1"/>
    </xf>
    <xf numFmtId="164" fontId="9" fillId="0" borderId="6" xfId="0" applyNumberFormat="1" applyFont="1" applyBorder="1" applyAlignment="1">
      <alignment horizontal="left" vertical="center" wrapText="1"/>
    </xf>
    <xf numFmtId="164" fontId="9" fillId="0" borderId="3" xfId="0" applyNumberFormat="1" applyFont="1" applyBorder="1" applyAlignment="1">
      <alignment horizontal="left" vertical="center" wrapText="1"/>
    </xf>
    <xf numFmtId="0" fontId="3" fillId="3" borderId="8" xfId="0" applyFont="1" applyFill="1" applyBorder="1" applyAlignment="1">
      <alignment horizontal="left" vertical="center" wrapText="1"/>
    </xf>
    <xf numFmtId="164" fontId="3" fillId="3" borderId="3" xfId="0" applyNumberFormat="1" applyFont="1" applyFill="1" applyBorder="1" applyAlignment="1">
      <alignment horizontal="left" vertical="center" wrapText="1"/>
    </xf>
    <xf numFmtId="164" fontId="3" fillId="3" borderId="6" xfId="0" applyNumberFormat="1" applyFont="1" applyFill="1" applyBorder="1" applyAlignment="1">
      <alignment horizontal="left" vertical="center" wrapText="1"/>
    </xf>
    <xf numFmtId="164" fontId="3" fillId="0" borderId="5" xfId="0" applyNumberFormat="1" applyFont="1" applyBorder="1" applyAlignment="1">
      <alignment horizontal="left" vertical="center" wrapText="1"/>
    </xf>
    <xf numFmtId="164" fontId="3" fillId="3" borderId="9" xfId="0" applyNumberFormat="1" applyFont="1" applyFill="1" applyBorder="1" applyAlignment="1">
      <alignment horizontal="left" vertical="center" wrapText="1"/>
    </xf>
    <xf numFmtId="164" fontId="3" fillId="3" borderId="8" xfId="0" applyNumberFormat="1" applyFont="1" applyFill="1" applyBorder="1" applyAlignment="1">
      <alignment horizontal="left" vertical="center" wrapText="1"/>
    </xf>
    <xf numFmtId="164" fontId="3" fillId="5" borderId="8" xfId="0" applyNumberFormat="1" applyFont="1" applyFill="1" applyBorder="1" applyAlignment="1">
      <alignment horizontal="left" vertical="center" wrapText="1"/>
    </xf>
    <xf numFmtId="164" fontId="3" fillId="5" borderId="3" xfId="0" applyNumberFormat="1" applyFont="1" applyFill="1" applyBorder="1" applyAlignment="1">
      <alignment horizontal="left" vertical="center" wrapText="1"/>
    </xf>
    <xf numFmtId="164" fontId="3" fillId="0" borderId="5" xfId="0" applyNumberFormat="1" applyFont="1" applyBorder="1" applyAlignment="1">
      <alignment horizontal="left" vertical="center" wrapText="1"/>
    </xf>
    <xf numFmtId="164" fontId="5" fillId="0" borderId="0" xfId="0" applyNumberFormat="1" applyFont="1"/>
    <xf numFmtId="164" fontId="3" fillId="6" borderId="8" xfId="0" applyNumberFormat="1" applyFont="1" applyFill="1" applyBorder="1" applyAlignment="1">
      <alignment horizontal="left" vertical="center" wrapText="1"/>
    </xf>
    <xf numFmtId="164" fontId="3" fillId="6" borderId="3" xfId="0" applyNumberFormat="1" applyFont="1" applyFill="1" applyBorder="1" applyAlignment="1">
      <alignment horizontal="left" vertical="center" wrapText="1"/>
    </xf>
    <xf numFmtId="0" fontId="0" fillId="0" borderId="0" xfId="0" applyFont="1" applyAlignment="1"/>
    <xf numFmtId="0" fontId="3" fillId="0" borderId="2" xfId="0" applyFont="1" applyBorder="1" applyAlignment="1">
      <alignment horizontal="left" vertical="center" wrapText="1"/>
    </xf>
    <xf numFmtId="0" fontId="2" fillId="0" borderId="3" xfId="0" applyFont="1" applyBorder="1"/>
    <xf numFmtId="0" fontId="1" fillId="2" borderId="1" xfId="0" applyFont="1" applyFill="1" applyBorder="1" applyAlignment="1">
      <alignment horizontal="center" vertical="center"/>
    </xf>
    <xf numFmtId="0" fontId="2" fillId="0" borderId="2" xfId="0" applyFont="1" applyBorder="1"/>
    <xf numFmtId="0" fontId="3" fillId="0" borderId="4" xfId="0" applyFont="1" applyBorder="1" applyAlignment="1">
      <alignment horizontal="left" vertical="center" wrapText="1"/>
    </xf>
    <xf numFmtId="0" fontId="3" fillId="3" borderId="4" xfId="0" applyFont="1" applyFill="1" applyBorder="1" applyAlignment="1">
      <alignment horizontal="center" vertical="center" wrapText="1"/>
    </xf>
    <xf numFmtId="0" fontId="5" fillId="0" borderId="1" xfId="0" applyFont="1" applyBorder="1"/>
    <xf numFmtId="0" fontId="5" fillId="0" borderId="1" xfId="0" applyFont="1" applyBorder="1" applyAlignment="1">
      <alignment wrapText="1"/>
    </xf>
    <xf numFmtId="0" fontId="5" fillId="0" borderId="1" xfId="0" applyFont="1" applyBorder="1" applyAlignment="1"/>
    <xf numFmtId="0" fontId="6" fillId="4" borderId="1" xfId="0" applyFont="1" applyFill="1" applyBorder="1" applyAlignment="1"/>
    <xf numFmtId="0" fontId="3" fillId="5" borderId="4" xfId="0" applyFont="1" applyFill="1" applyBorder="1" applyAlignment="1">
      <alignment horizontal="left" vertical="center" wrapText="1"/>
    </xf>
    <xf numFmtId="164" fontId="3" fillId="5" borderId="4" xfId="0" applyNumberFormat="1" applyFont="1" applyFill="1" applyBorder="1" applyAlignment="1">
      <alignment horizontal="left" vertical="center" wrapText="1"/>
    </xf>
    <xf numFmtId="0" fontId="7" fillId="7" borderId="0" xfId="0" applyFont="1" applyFill="1" applyAlignment="1">
      <alignment horizontal="center" vertical="center" wrapText="1"/>
    </xf>
    <xf numFmtId="0" fontId="0" fillId="8" borderId="0" xfId="0" applyFont="1" applyFill="1" applyAlignment="1"/>
    <xf numFmtId="0" fontId="11" fillId="8" borderId="0" xfId="0" applyFont="1" applyFill="1" applyAlignment="1">
      <alignment horizontal="center"/>
    </xf>
  </cellXfs>
  <cellStyles count="1">
    <cellStyle name="Normal" xfId="0" builtinId="0"/>
  </cellStyles>
  <dxfs count="0"/>
  <tableStyles count="0" defaultTableStyle="TableStyleMedium2" defaultPivotStyle="PivotStyleLight16"/>
  <colors>
    <mruColors>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C5"/>
  <sheetViews>
    <sheetView topLeftCell="A16" workbookViewId="0">
      <selection sqref="A1:XFD1"/>
    </sheetView>
  </sheetViews>
  <sheetFormatPr defaultColWidth="14.453125" defaultRowHeight="15.75" customHeight="1"/>
  <cols>
    <col min="1" max="1" width="42.81640625" customWidth="1"/>
    <col min="3" max="3" width="115.81640625" customWidth="1"/>
  </cols>
  <sheetData>
    <row r="1" spans="1:3" ht="54" customHeight="1">
      <c r="A1" s="23" t="s">
        <v>0</v>
      </c>
      <c r="B1" s="24"/>
      <c r="C1" s="22"/>
    </row>
    <row r="2" spans="1:3" ht="127.5" customHeight="1">
      <c r="A2" s="25" t="s">
        <v>1</v>
      </c>
      <c r="B2" s="24"/>
      <c r="C2" s="22"/>
    </row>
    <row r="3" spans="1:3" ht="47.25" customHeight="1">
      <c r="A3" s="26" t="s">
        <v>2</v>
      </c>
      <c r="B3" s="24"/>
      <c r="C3" s="22"/>
    </row>
    <row r="4" spans="1:3" ht="94.5" customHeight="1">
      <c r="A4" s="1" t="s">
        <v>3</v>
      </c>
      <c r="B4" s="21" t="s">
        <v>4</v>
      </c>
      <c r="C4" s="22"/>
    </row>
    <row r="5" spans="1:3" ht="54" customHeight="1">
      <c r="A5" s="1" t="s">
        <v>5</v>
      </c>
      <c r="B5" s="21" t="s">
        <v>6</v>
      </c>
      <c r="C5" s="22"/>
    </row>
  </sheetData>
  <mergeCells count="5">
    <mergeCell ref="B5:C5"/>
    <mergeCell ref="A1:C1"/>
    <mergeCell ref="A2:C2"/>
    <mergeCell ref="A3:C3"/>
    <mergeCell ref="B4:C4"/>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C12"/>
  <sheetViews>
    <sheetView workbookViewId="0"/>
  </sheetViews>
  <sheetFormatPr defaultColWidth="14.453125" defaultRowHeight="15.75" customHeight="1"/>
  <cols>
    <col min="1" max="1" width="4.453125" customWidth="1"/>
    <col min="3" max="3" width="167.26953125" customWidth="1"/>
  </cols>
  <sheetData>
    <row r="1" spans="1:3" ht="54" customHeight="1">
      <c r="A1" s="23" t="s">
        <v>7</v>
      </c>
      <c r="B1" s="24"/>
      <c r="C1" s="22"/>
    </row>
    <row r="2" spans="1:3" ht="75.75" customHeight="1">
      <c r="A2" s="2">
        <v>1</v>
      </c>
      <c r="B2" s="28" t="s">
        <v>8</v>
      </c>
      <c r="C2" s="22"/>
    </row>
    <row r="3" spans="1:3" ht="75.75" customHeight="1">
      <c r="A3" s="2">
        <v>2</v>
      </c>
      <c r="B3" s="28" t="s">
        <v>9</v>
      </c>
      <c r="C3" s="22"/>
    </row>
    <row r="4" spans="1:3" ht="75.75" customHeight="1">
      <c r="A4" s="2">
        <v>3</v>
      </c>
      <c r="B4" s="29" t="s">
        <v>10</v>
      </c>
      <c r="C4" s="22"/>
    </row>
    <row r="5" spans="1:3" ht="75.75" customHeight="1">
      <c r="A5" s="2">
        <v>4</v>
      </c>
      <c r="B5" s="28" t="s">
        <v>11</v>
      </c>
      <c r="C5" s="22"/>
    </row>
    <row r="6" spans="1:3" ht="75.75" customHeight="1">
      <c r="A6" s="2">
        <v>5</v>
      </c>
      <c r="B6" s="27"/>
      <c r="C6" s="22"/>
    </row>
    <row r="7" spans="1:3" ht="75.75" customHeight="1">
      <c r="A7" s="2">
        <v>6</v>
      </c>
      <c r="B7" s="27"/>
      <c r="C7" s="22"/>
    </row>
    <row r="8" spans="1:3" ht="75.75" customHeight="1">
      <c r="A8" s="2">
        <v>7</v>
      </c>
      <c r="B8" s="27"/>
      <c r="C8" s="22"/>
    </row>
    <row r="9" spans="1:3" ht="75.75" customHeight="1">
      <c r="A9" s="2">
        <v>8</v>
      </c>
      <c r="B9" s="27"/>
      <c r="C9" s="22"/>
    </row>
    <row r="10" spans="1:3" ht="75.75" customHeight="1">
      <c r="A10" s="2">
        <v>9</v>
      </c>
      <c r="B10" s="27"/>
      <c r="C10" s="22"/>
    </row>
    <row r="11" spans="1:3" ht="75.75" customHeight="1">
      <c r="A11" s="2">
        <v>10</v>
      </c>
      <c r="B11" s="27"/>
      <c r="C11" s="22"/>
    </row>
    <row r="12" spans="1:3" ht="21" customHeight="1">
      <c r="A12" s="30"/>
      <c r="B12" s="24"/>
      <c r="C12" s="22"/>
    </row>
  </sheetData>
  <mergeCells count="12">
    <mergeCell ref="B8:C8"/>
    <mergeCell ref="B9:C9"/>
    <mergeCell ref="B10:C10"/>
    <mergeCell ref="B11:C11"/>
    <mergeCell ref="A12:C12"/>
    <mergeCell ref="B6:C6"/>
    <mergeCell ref="B7:C7"/>
    <mergeCell ref="A1:C1"/>
    <mergeCell ref="B2:C2"/>
    <mergeCell ref="B3:C3"/>
    <mergeCell ref="B4:C4"/>
    <mergeCell ref="B5:C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F73"/>
  <sheetViews>
    <sheetView tabSelected="1" zoomScale="55" zoomScaleNormal="55" workbookViewId="0">
      <selection activeCell="B4" sqref="B4"/>
    </sheetView>
  </sheetViews>
  <sheetFormatPr defaultColWidth="14.453125" defaultRowHeight="15.75" customHeight="1"/>
  <cols>
    <col min="1" max="1" width="78.81640625" customWidth="1"/>
    <col min="2" max="6" width="30.81640625" customWidth="1"/>
  </cols>
  <sheetData>
    <row r="1" spans="1:6" s="20" customFormat="1" ht="42" customHeight="1">
      <c r="A1" s="35" t="s">
        <v>77</v>
      </c>
      <c r="B1" s="35"/>
      <c r="C1" s="35"/>
      <c r="D1" s="35"/>
      <c r="E1" s="35"/>
      <c r="F1" s="35"/>
    </row>
    <row r="2" spans="1:6" ht="40.5" customHeight="1">
      <c r="A2" s="33" t="s">
        <v>12</v>
      </c>
      <c r="B2" s="34"/>
      <c r="C2" s="34"/>
      <c r="D2" s="34"/>
      <c r="E2" s="34"/>
      <c r="F2" s="34"/>
    </row>
    <row r="3" spans="1:6" ht="68.25" customHeight="1">
      <c r="A3" s="3" t="s">
        <v>13</v>
      </c>
      <c r="B3" s="4" t="s">
        <v>14</v>
      </c>
      <c r="C3" s="4" t="s">
        <v>15</v>
      </c>
      <c r="D3" s="4" t="s">
        <v>16</v>
      </c>
      <c r="E3" s="4" t="s">
        <v>17</v>
      </c>
      <c r="F3" s="4" t="s">
        <v>18</v>
      </c>
    </row>
    <row r="4" spans="1:6" ht="54" customHeight="1">
      <c r="A4" s="1" t="s">
        <v>19</v>
      </c>
      <c r="B4" s="5">
        <v>5000</v>
      </c>
      <c r="C4" s="5">
        <v>2500</v>
      </c>
      <c r="D4" s="5">
        <v>0</v>
      </c>
      <c r="E4" s="5">
        <f t="shared" ref="E4:E14" si="0">B4-C4</f>
        <v>2500</v>
      </c>
      <c r="F4" s="6">
        <f t="shared" ref="F4:F14" si="1">B4-D4</f>
        <v>5000</v>
      </c>
    </row>
    <row r="5" spans="1:6" ht="54" customHeight="1">
      <c r="A5" s="1" t="s">
        <v>20</v>
      </c>
      <c r="B5" s="5">
        <v>5000</v>
      </c>
      <c r="C5" s="5">
        <v>0</v>
      </c>
      <c r="D5" s="5">
        <v>0</v>
      </c>
      <c r="E5" s="5">
        <f t="shared" si="0"/>
        <v>5000</v>
      </c>
      <c r="F5" s="6">
        <f t="shared" si="1"/>
        <v>5000</v>
      </c>
    </row>
    <row r="6" spans="1:6" ht="54" customHeight="1">
      <c r="A6" s="1" t="s">
        <v>21</v>
      </c>
      <c r="B6" s="5">
        <v>25000</v>
      </c>
      <c r="C6" s="5">
        <v>0</v>
      </c>
      <c r="D6" s="5">
        <v>0</v>
      </c>
      <c r="E6" s="5">
        <f t="shared" si="0"/>
        <v>25000</v>
      </c>
      <c r="F6" s="6">
        <f t="shared" si="1"/>
        <v>25000</v>
      </c>
    </row>
    <row r="7" spans="1:6" ht="54" customHeight="1">
      <c r="A7" s="1" t="s">
        <v>22</v>
      </c>
      <c r="B7" s="5">
        <v>125000</v>
      </c>
      <c r="C7" s="5">
        <v>68000</v>
      </c>
      <c r="D7" s="5">
        <v>0</v>
      </c>
      <c r="E7" s="5">
        <f t="shared" si="0"/>
        <v>57000</v>
      </c>
      <c r="F7" s="6">
        <f t="shared" si="1"/>
        <v>125000</v>
      </c>
    </row>
    <row r="8" spans="1:6" ht="77.25" customHeight="1">
      <c r="A8" s="1" t="s">
        <v>23</v>
      </c>
      <c r="B8" s="5">
        <v>25000</v>
      </c>
      <c r="C8" s="5">
        <v>32000</v>
      </c>
      <c r="D8" s="5">
        <v>0</v>
      </c>
      <c r="E8" s="5">
        <f t="shared" si="0"/>
        <v>-7000</v>
      </c>
      <c r="F8" s="6">
        <f t="shared" si="1"/>
        <v>25000</v>
      </c>
    </row>
    <row r="9" spans="1:6" ht="68.25" customHeight="1">
      <c r="A9" s="1" t="s">
        <v>24</v>
      </c>
      <c r="B9" s="7">
        <v>0</v>
      </c>
      <c r="C9" s="5">
        <v>0</v>
      </c>
      <c r="D9" s="5">
        <v>0</v>
      </c>
      <c r="E9" s="5">
        <f t="shared" si="0"/>
        <v>0</v>
      </c>
      <c r="F9" s="6">
        <f t="shared" si="1"/>
        <v>0</v>
      </c>
    </row>
    <row r="10" spans="1:6" ht="73.5" customHeight="1">
      <c r="A10" s="1" t="s">
        <v>25</v>
      </c>
      <c r="B10" s="7">
        <v>0</v>
      </c>
      <c r="C10" s="5">
        <v>0</v>
      </c>
      <c r="D10" s="5">
        <v>0</v>
      </c>
      <c r="E10" s="5">
        <f t="shared" si="0"/>
        <v>0</v>
      </c>
      <c r="F10" s="6">
        <f t="shared" si="1"/>
        <v>0</v>
      </c>
    </row>
    <row r="11" spans="1:6" ht="54" customHeight="1">
      <c r="A11" s="1" t="s">
        <v>26</v>
      </c>
      <c r="B11" s="7">
        <v>0</v>
      </c>
      <c r="C11" s="5">
        <v>0</v>
      </c>
      <c r="D11" s="5">
        <v>0</v>
      </c>
      <c r="E11" s="5">
        <f t="shared" si="0"/>
        <v>0</v>
      </c>
      <c r="F11" s="6">
        <f t="shared" si="1"/>
        <v>0</v>
      </c>
    </row>
    <row r="12" spans="1:6" ht="54" customHeight="1">
      <c r="A12" s="1" t="s">
        <v>27</v>
      </c>
      <c r="B12" s="7">
        <v>0</v>
      </c>
      <c r="C12" s="5">
        <v>0</v>
      </c>
      <c r="D12" s="5">
        <v>0</v>
      </c>
      <c r="E12" s="5">
        <f t="shared" si="0"/>
        <v>0</v>
      </c>
      <c r="F12" s="6">
        <f t="shared" si="1"/>
        <v>0</v>
      </c>
    </row>
    <row r="13" spans="1:6" ht="54" customHeight="1">
      <c r="A13" s="1" t="s">
        <v>28</v>
      </c>
      <c r="B13" s="7">
        <v>0</v>
      </c>
      <c r="C13" s="5">
        <v>0</v>
      </c>
      <c r="D13" s="5">
        <v>0</v>
      </c>
      <c r="E13" s="5">
        <f t="shared" si="0"/>
        <v>0</v>
      </c>
      <c r="F13" s="6">
        <f t="shared" si="1"/>
        <v>0</v>
      </c>
    </row>
    <row r="14" spans="1:6" ht="54" customHeight="1">
      <c r="A14" s="8" t="s">
        <v>29</v>
      </c>
      <c r="B14" s="9">
        <f t="shared" ref="B14:D14" si="2">SUM(B4:B13)</f>
        <v>185000</v>
      </c>
      <c r="C14" s="9">
        <f t="shared" si="2"/>
        <v>102500</v>
      </c>
      <c r="D14" s="9">
        <f t="shared" si="2"/>
        <v>0</v>
      </c>
      <c r="E14" s="10">
        <f t="shared" si="0"/>
        <v>82500</v>
      </c>
      <c r="F14" s="10">
        <f t="shared" si="1"/>
        <v>185000</v>
      </c>
    </row>
    <row r="16" spans="1:6" ht="68.25" customHeight="1">
      <c r="A16" s="3" t="s">
        <v>30</v>
      </c>
      <c r="B16" s="4" t="s">
        <v>14</v>
      </c>
      <c r="C16" s="4" t="s">
        <v>15</v>
      </c>
      <c r="D16" s="4" t="s">
        <v>16</v>
      </c>
      <c r="E16" s="4" t="s">
        <v>17</v>
      </c>
      <c r="F16" s="4" t="s">
        <v>18</v>
      </c>
    </row>
    <row r="17" spans="1:6" ht="54" customHeight="1">
      <c r="A17" s="1" t="s">
        <v>31</v>
      </c>
      <c r="B17" s="5"/>
      <c r="C17" s="5"/>
      <c r="D17" s="5"/>
      <c r="E17" s="5"/>
      <c r="F17" s="6"/>
    </row>
    <row r="18" spans="1:6" ht="54" customHeight="1">
      <c r="A18" s="1" t="s">
        <v>32</v>
      </c>
      <c r="B18" s="5">
        <v>75250</v>
      </c>
      <c r="C18" s="5">
        <v>70000</v>
      </c>
      <c r="D18" s="5">
        <v>0</v>
      </c>
      <c r="E18" s="5">
        <v>0</v>
      </c>
      <c r="F18" s="6">
        <f t="shared" ref="F18:F32" si="3">B18-D18</f>
        <v>75250</v>
      </c>
    </row>
    <row r="19" spans="1:6" ht="54" customHeight="1">
      <c r="A19" s="1" t="s">
        <v>33</v>
      </c>
      <c r="B19" s="5">
        <v>18720</v>
      </c>
      <c r="C19" s="5">
        <v>6944</v>
      </c>
      <c r="D19" s="5">
        <v>0</v>
      </c>
      <c r="E19" s="5">
        <f t="shared" ref="E19:E32" si="4">B19-C19</f>
        <v>11776</v>
      </c>
      <c r="F19" s="6">
        <f t="shared" si="3"/>
        <v>18720</v>
      </c>
    </row>
    <row r="20" spans="1:6" ht="54" customHeight="1">
      <c r="A20" s="1" t="s">
        <v>34</v>
      </c>
      <c r="B20" s="5">
        <v>0</v>
      </c>
      <c r="C20" s="5">
        <v>4850</v>
      </c>
      <c r="D20" s="5">
        <v>0</v>
      </c>
      <c r="E20" s="5">
        <f t="shared" si="4"/>
        <v>-4850</v>
      </c>
      <c r="F20" s="6">
        <f t="shared" si="3"/>
        <v>0</v>
      </c>
    </row>
    <row r="21" spans="1:6" ht="54" customHeight="1">
      <c r="A21" s="1" t="s">
        <v>35</v>
      </c>
      <c r="B21" s="5">
        <v>0</v>
      </c>
      <c r="C21" s="5">
        <v>0</v>
      </c>
      <c r="D21" s="5">
        <v>0</v>
      </c>
      <c r="E21" s="5">
        <f t="shared" si="4"/>
        <v>0</v>
      </c>
      <c r="F21" s="6">
        <f t="shared" si="3"/>
        <v>0</v>
      </c>
    </row>
    <row r="22" spans="1:6" ht="54" customHeight="1">
      <c r="A22" s="1" t="s">
        <v>36</v>
      </c>
      <c r="B22" s="5">
        <v>0</v>
      </c>
      <c r="C22" s="5">
        <v>0</v>
      </c>
      <c r="D22" s="5">
        <v>0</v>
      </c>
      <c r="E22" s="5">
        <f t="shared" si="4"/>
        <v>0</v>
      </c>
      <c r="F22" s="6">
        <f t="shared" si="3"/>
        <v>0</v>
      </c>
    </row>
    <row r="23" spans="1:6" ht="54" customHeight="1">
      <c r="A23" s="1" t="s">
        <v>37</v>
      </c>
      <c r="B23" s="5">
        <v>2100</v>
      </c>
      <c r="C23" s="5">
        <v>1775</v>
      </c>
      <c r="D23" s="5">
        <v>0</v>
      </c>
      <c r="E23" s="5">
        <f t="shared" si="4"/>
        <v>325</v>
      </c>
      <c r="F23" s="6">
        <f t="shared" si="3"/>
        <v>2100</v>
      </c>
    </row>
    <row r="24" spans="1:6" ht="54" customHeight="1">
      <c r="A24" s="1" t="s">
        <v>38</v>
      </c>
      <c r="B24" s="5">
        <v>4600</v>
      </c>
      <c r="C24" s="5">
        <v>4600</v>
      </c>
      <c r="D24" s="5">
        <v>0</v>
      </c>
      <c r="E24" s="5">
        <f t="shared" si="4"/>
        <v>0</v>
      </c>
      <c r="F24" s="6">
        <f t="shared" si="3"/>
        <v>4600</v>
      </c>
    </row>
    <row r="25" spans="1:6" ht="54" customHeight="1">
      <c r="A25" s="1" t="s">
        <v>39</v>
      </c>
      <c r="B25" s="5">
        <v>0</v>
      </c>
      <c r="C25" s="5">
        <v>0</v>
      </c>
      <c r="D25" s="5">
        <v>0</v>
      </c>
      <c r="E25" s="5">
        <f t="shared" si="4"/>
        <v>0</v>
      </c>
      <c r="F25" s="6">
        <f t="shared" si="3"/>
        <v>0</v>
      </c>
    </row>
    <row r="26" spans="1:6" ht="54" customHeight="1">
      <c r="A26" s="1" t="s">
        <v>40</v>
      </c>
      <c r="B26" s="5">
        <v>2000</v>
      </c>
      <c r="C26" s="5">
        <v>1720</v>
      </c>
      <c r="D26" s="5">
        <v>0</v>
      </c>
      <c r="E26" s="5">
        <f t="shared" si="4"/>
        <v>280</v>
      </c>
      <c r="F26" s="6">
        <f t="shared" si="3"/>
        <v>2000</v>
      </c>
    </row>
    <row r="27" spans="1:6" ht="54" customHeight="1">
      <c r="A27" s="1" t="s">
        <v>41</v>
      </c>
      <c r="B27" s="5">
        <v>3500</v>
      </c>
      <c r="C27" s="5">
        <v>3500</v>
      </c>
      <c r="D27" s="5">
        <v>0</v>
      </c>
      <c r="E27" s="5">
        <f t="shared" si="4"/>
        <v>0</v>
      </c>
      <c r="F27" s="6">
        <f t="shared" si="3"/>
        <v>3500</v>
      </c>
    </row>
    <row r="28" spans="1:6" ht="54" customHeight="1">
      <c r="A28" s="1" t="s">
        <v>42</v>
      </c>
      <c r="B28" s="5">
        <v>500</v>
      </c>
      <c r="C28" s="5">
        <v>500</v>
      </c>
      <c r="D28" s="5">
        <v>0</v>
      </c>
      <c r="E28" s="5">
        <f t="shared" si="4"/>
        <v>0</v>
      </c>
      <c r="F28" s="6">
        <f t="shared" si="3"/>
        <v>500</v>
      </c>
    </row>
    <row r="29" spans="1:6" ht="54" customHeight="1">
      <c r="A29" s="1" t="s">
        <v>43</v>
      </c>
      <c r="B29" s="5">
        <v>0</v>
      </c>
      <c r="C29" s="5">
        <v>0</v>
      </c>
      <c r="D29" s="5">
        <v>0</v>
      </c>
      <c r="E29" s="5">
        <f t="shared" si="4"/>
        <v>0</v>
      </c>
      <c r="F29" s="6">
        <f t="shared" si="3"/>
        <v>0</v>
      </c>
    </row>
    <row r="30" spans="1:6" ht="54" customHeight="1">
      <c r="A30" s="1" t="s">
        <v>44</v>
      </c>
      <c r="B30" s="5">
        <v>850</v>
      </c>
      <c r="C30" s="5">
        <v>400</v>
      </c>
      <c r="D30" s="5">
        <v>0</v>
      </c>
      <c r="E30" s="5">
        <f t="shared" si="4"/>
        <v>450</v>
      </c>
      <c r="F30" s="6">
        <f t="shared" si="3"/>
        <v>850</v>
      </c>
    </row>
    <row r="31" spans="1:6" ht="54" customHeight="1">
      <c r="A31" s="1" t="s">
        <v>45</v>
      </c>
      <c r="B31" s="5"/>
      <c r="C31" s="5">
        <v>0</v>
      </c>
      <c r="D31" s="5">
        <v>0</v>
      </c>
      <c r="E31" s="5">
        <f t="shared" si="4"/>
        <v>0</v>
      </c>
      <c r="F31" s="6">
        <f t="shared" si="3"/>
        <v>0</v>
      </c>
    </row>
    <row r="32" spans="1:6" ht="54" customHeight="1">
      <c r="A32" s="8" t="s">
        <v>46</v>
      </c>
      <c r="B32" s="9">
        <f t="shared" ref="B32:D32" si="5">SUM(B17:B31)</f>
        <v>107520</v>
      </c>
      <c r="C32" s="9">
        <f t="shared" si="5"/>
        <v>94289</v>
      </c>
      <c r="D32" s="9">
        <f t="shared" si="5"/>
        <v>0</v>
      </c>
      <c r="E32" s="10">
        <f t="shared" si="4"/>
        <v>13231</v>
      </c>
      <c r="F32" s="10">
        <f t="shared" si="3"/>
        <v>107520</v>
      </c>
    </row>
    <row r="33" spans="1:6" ht="18">
      <c r="A33" s="31"/>
      <c r="B33" s="24"/>
      <c r="C33" s="24"/>
      <c r="D33" s="24"/>
      <c r="E33" s="24"/>
      <c r="F33" s="22"/>
    </row>
    <row r="34" spans="1:6" ht="54" customHeight="1">
      <c r="A34" s="11" t="s">
        <v>47</v>
      </c>
      <c r="B34" s="5"/>
      <c r="C34" s="5"/>
      <c r="D34" s="5"/>
      <c r="E34" s="5"/>
      <c r="F34" s="6"/>
    </row>
    <row r="35" spans="1:6" ht="54" customHeight="1">
      <c r="A35" s="11" t="s">
        <v>48</v>
      </c>
      <c r="B35" s="5">
        <v>1750</v>
      </c>
      <c r="C35" s="5">
        <v>0</v>
      </c>
      <c r="D35" s="5">
        <v>0</v>
      </c>
      <c r="E35" s="5">
        <f t="shared" ref="E35:E39" si="6">B35-C35</f>
        <v>1750</v>
      </c>
      <c r="F35" s="6">
        <f t="shared" ref="F35:F39" si="7">B35-D35</f>
        <v>1750</v>
      </c>
    </row>
    <row r="36" spans="1:6" ht="54" customHeight="1">
      <c r="A36" s="11" t="s">
        <v>49</v>
      </c>
      <c r="B36" s="5">
        <v>30000</v>
      </c>
      <c r="C36" s="5">
        <v>20250</v>
      </c>
      <c r="D36" s="5">
        <v>0</v>
      </c>
      <c r="E36" s="5">
        <f t="shared" si="6"/>
        <v>9750</v>
      </c>
      <c r="F36" s="6">
        <f t="shared" si="7"/>
        <v>30000</v>
      </c>
    </row>
    <row r="37" spans="1:6" ht="54" customHeight="1">
      <c r="A37" s="11" t="s">
        <v>50</v>
      </c>
      <c r="B37" s="5">
        <v>2250</v>
      </c>
      <c r="C37" s="5">
        <v>0</v>
      </c>
      <c r="D37" s="5">
        <v>0</v>
      </c>
      <c r="E37" s="5">
        <f t="shared" si="6"/>
        <v>2250</v>
      </c>
      <c r="F37" s="6">
        <f t="shared" si="7"/>
        <v>2250</v>
      </c>
    </row>
    <row r="38" spans="1:6" ht="54" customHeight="1">
      <c r="A38" s="11" t="s">
        <v>51</v>
      </c>
      <c r="B38" s="5">
        <v>1500</v>
      </c>
      <c r="C38" s="5">
        <v>2125</v>
      </c>
      <c r="D38" s="5">
        <v>0</v>
      </c>
      <c r="E38" s="5">
        <f t="shared" si="6"/>
        <v>-625</v>
      </c>
      <c r="F38" s="6">
        <f t="shared" si="7"/>
        <v>1500</v>
      </c>
    </row>
    <row r="39" spans="1:6" ht="54" customHeight="1">
      <c r="A39" s="12" t="s">
        <v>52</v>
      </c>
      <c r="B39" s="9">
        <f t="shared" ref="B39:D39" si="8">SUM(B34:B38)</f>
        <v>35500</v>
      </c>
      <c r="C39" s="9">
        <f t="shared" si="8"/>
        <v>22375</v>
      </c>
      <c r="D39" s="9">
        <f t="shared" si="8"/>
        <v>0</v>
      </c>
      <c r="E39" s="10">
        <f t="shared" si="6"/>
        <v>13125</v>
      </c>
      <c r="F39" s="10">
        <f t="shared" si="7"/>
        <v>35500</v>
      </c>
    </row>
    <row r="40" spans="1:6" ht="18">
      <c r="A40" s="32"/>
      <c r="B40" s="24"/>
      <c r="C40" s="24"/>
      <c r="D40" s="24"/>
      <c r="E40" s="24"/>
      <c r="F40" s="22"/>
    </row>
    <row r="41" spans="1:6" ht="54" customHeight="1">
      <c r="A41" s="11" t="s">
        <v>53</v>
      </c>
      <c r="B41" s="5"/>
      <c r="C41" s="5"/>
      <c r="D41" s="5"/>
      <c r="E41" s="5"/>
      <c r="F41" s="6"/>
    </row>
    <row r="42" spans="1:6" ht="54" customHeight="1">
      <c r="A42" s="11" t="s">
        <v>54</v>
      </c>
      <c r="B42" s="5">
        <v>0</v>
      </c>
      <c r="C42" s="5">
        <v>20000</v>
      </c>
      <c r="D42" s="5">
        <v>0</v>
      </c>
      <c r="E42" s="5">
        <f t="shared" ref="E42:E47" si="9">B42-C42</f>
        <v>-20000</v>
      </c>
      <c r="F42" s="6">
        <f t="shared" ref="F42:F47" si="10">B42-D42</f>
        <v>0</v>
      </c>
    </row>
    <row r="43" spans="1:6" ht="54" customHeight="1">
      <c r="A43" s="11" t="s">
        <v>55</v>
      </c>
      <c r="B43" s="5">
        <v>25000</v>
      </c>
      <c r="C43" s="5">
        <v>18000</v>
      </c>
      <c r="D43" s="5">
        <v>0</v>
      </c>
      <c r="E43" s="5">
        <f t="shared" si="9"/>
        <v>7000</v>
      </c>
      <c r="F43" s="6">
        <f t="shared" si="10"/>
        <v>25000</v>
      </c>
    </row>
    <row r="44" spans="1:6" ht="54" customHeight="1">
      <c r="A44" s="11" t="s">
        <v>56</v>
      </c>
      <c r="B44" s="5">
        <v>300</v>
      </c>
      <c r="C44" s="5">
        <v>275</v>
      </c>
      <c r="D44" s="5">
        <v>0</v>
      </c>
      <c r="E44" s="5">
        <f t="shared" si="9"/>
        <v>25</v>
      </c>
      <c r="F44" s="6">
        <f t="shared" si="10"/>
        <v>300</v>
      </c>
    </row>
    <row r="45" spans="1:6" ht="54" customHeight="1">
      <c r="A45" s="11" t="s">
        <v>57</v>
      </c>
      <c r="B45" s="5">
        <v>4500</v>
      </c>
      <c r="C45" s="5">
        <v>3500</v>
      </c>
      <c r="D45" s="5">
        <v>0</v>
      </c>
      <c r="E45" s="5">
        <f t="shared" si="9"/>
        <v>1000</v>
      </c>
      <c r="F45" s="6">
        <f t="shared" si="10"/>
        <v>4500</v>
      </c>
    </row>
    <row r="46" spans="1:6" ht="54" customHeight="1">
      <c r="A46" s="11" t="s">
        <v>58</v>
      </c>
      <c r="B46" s="5">
        <v>350</v>
      </c>
      <c r="C46" s="5">
        <v>0</v>
      </c>
      <c r="D46" s="5">
        <v>0</v>
      </c>
      <c r="E46" s="5">
        <f t="shared" si="9"/>
        <v>350</v>
      </c>
      <c r="F46" s="6">
        <f t="shared" si="10"/>
        <v>350</v>
      </c>
    </row>
    <row r="47" spans="1:6" ht="54" customHeight="1">
      <c r="A47" s="13" t="s">
        <v>59</v>
      </c>
      <c r="B47" s="9">
        <f>SUM(B41:B46)</f>
        <v>30150</v>
      </c>
      <c r="C47" s="9">
        <f t="shared" ref="C47:D47" si="11">SUM(C41:C46)</f>
        <v>41775</v>
      </c>
      <c r="D47" s="9">
        <f t="shared" si="11"/>
        <v>0</v>
      </c>
      <c r="E47" s="10">
        <f t="shared" si="9"/>
        <v>-11625</v>
      </c>
      <c r="F47" s="10">
        <f t="shared" si="10"/>
        <v>30150</v>
      </c>
    </row>
    <row r="48" spans="1:6" ht="18">
      <c r="A48" s="32"/>
      <c r="B48" s="24"/>
      <c r="C48" s="24"/>
      <c r="D48" s="24"/>
      <c r="E48" s="24"/>
      <c r="F48" s="22"/>
    </row>
    <row r="49" spans="1:6" ht="54" customHeight="1">
      <c r="A49" s="11" t="s">
        <v>60</v>
      </c>
      <c r="B49" s="5"/>
      <c r="C49" s="5"/>
      <c r="D49" s="5"/>
      <c r="E49" s="5"/>
      <c r="F49" s="6"/>
    </row>
    <row r="50" spans="1:6" ht="54" customHeight="1">
      <c r="A50" s="11" t="s">
        <v>61</v>
      </c>
      <c r="B50" s="5"/>
      <c r="C50" s="5"/>
      <c r="D50" s="5"/>
      <c r="E50" s="5"/>
      <c r="F50" s="6"/>
    </row>
    <row r="51" spans="1:6" ht="54" customHeight="1">
      <c r="A51" s="11" t="s">
        <v>62</v>
      </c>
      <c r="B51" s="5">
        <v>0</v>
      </c>
      <c r="C51" s="5">
        <v>0</v>
      </c>
      <c r="D51" s="5">
        <v>0</v>
      </c>
      <c r="E51" s="5">
        <f t="shared" ref="E51:E54" si="12">B51-C51</f>
        <v>0</v>
      </c>
      <c r="F51" s="6">
        <f t="shared" ref="F51:F54" si="13">B51-D51</f>
        <v>0</v>
      </c>
    </row>
    <row r="52" spans="1:6" ht="54" customHeight="1">
      <c r="A52" s="11" t="s">
        <v>63</v>
      </c>
      <c r="B52" s="5">
        <v>0</v>
      </c>
      <c r="C52" s="5">
        <v>0</v>
      </c>
      <c r="D52" s="5">
        <v>0</v>
      </c>
      <c r="E52" s="5">
        <f t="shared" si="12"/>
        <v>0</v>
      </c>
      <c r="F52" s="6">
        <f t="shared" si="13"/>
        <v>0</v>
      </c>
    </row>
    <row r="53" spans="1:6" ht="54" customHeight="1">
      <c r="A53" s="11" t="s">
        <v>64</v>
      </c>
      <c r="B53" s="5">
        <v>0</v>
      </c>
      <c r="C53" s="5">
        <v>0</v>
      </c>
      <c r="D53" s="5">
        <v>0</v>
      </c>
      <c r="E53" s="5">
        <f t="shared" si="12"/>
        <v>0</v>
      </c>
      <c r="F53" s="6">
        <f t="shared" si="13"/>
        <v>0</v>
      </c>
    </row>
    <row r="54" spans="1:6" ht="54" customHeight="1">
      <c r="A54" s="11" t="s">
        <v>65</v>
      </c>
      <c r="B54" s="5">
        <v>0</v>
      </c>
      <c r="C54" s="5">
        <v>0</v>
      </c>
      <c r="D54" s="5">
        <v>0</v>
      </c>
      <c r="E54" s="5">
        <f t="shared" si="12"/>
        <v>0</v>
      </c>
      <c r="F54" s="6">
        <f t="shared" si="13"/>
        <v>0</v>
      </c>
    </row>
    <row r="55" spans="1:6" ht="54" customHeight="1">
      <c r="A55" s="14" t="s">
        <v>66</v>
      </c>
      <c r="B55" s="15">
        <f t="shared" ref="B55:F55" si="14">SUM(B49:B54)</f>
        <v>0</v>
      </c>
      <c r="C55" s="15">
        <f t="shared" si="14"/>
        <v>0</v>
      </c>
      <c r="D55" s="15">
        <f t="shared" si="14"/>
        <v>0</v>
      </c>
      <c r="E55" s="15">
        <f t="shared" si="14"/>
        <v>0</v>
      </c>
      <c r="F55" s="15">
        <f t="shared" si="14"/>
        <v>0</v>
      </c>
    </row>
    <row r="56" spans="1:6" ht="54" customHeight="1">
      <c r="A56" s="11" t="s">
        <v>67</v>
      </c>
      <c r="B56" s="5"/>
      <c r="C56" s="5"/>
      <c r="D56" s="5"/>
      <c r="E56" s="5"/>
      <c r="F56" s="6"/>
    </row>
    <row r="57" spans="1:6" ht="54" customHeight="1">
      <c r="A57" s="11" t="s">
        <v>62</v>
      </c>
      <c r="B57" s="5">
        <v>0</v>
      </c>
      <c r="C57" s="5">
        <v>0</v>
      </c>
      <c r="D57" s="5">
        <v>0</v>
      </c>
      <c r="E57" s="5">
        <f t="shared" ref="E57:E60" si="15">B57-C57</f>
        <v>0</v>
      </c>
      <c r="F57" s="6">
        <f t="shared" ref="F57:F60" si="16">B57-D57</f>
        <v>0</v>
      </c>
    </row>
    <row r="58" spans="1:6" ht="54" customHeight="1">
      <c r="A58" s="11" t="s">
        <v>63</v>
      </c>
      <c r="B58" s="5">
        <v>0</v>
      </c>
      <c r="C58" s="5">
        <v>0</v>
      </c>
      <c r="D58" s="5">
        <v>0</v>
      </c>
      <c r="E58" s="5">
        <f t="shared" si="15"/>
        <v>0</v>
      </c>
      <c r="F58" s="6">
        <f t="shared" si="16"/>
        <v>0</v>
      </c>
    </row>
    <row r="59" spans="1:6" ht="54" customHeight="1">
      <c r="A59" s="11" t="s">
        <v>64</v>
      </c>
      <c r="B59" s="5">
        <v>0</v>
      </c>
      <c r="C59" s="5">
        <v>0</v>
      </c>
      <c r="D59" s="5">
        <v>0</v>
      </c>
      <c r="E59" s="5">
        <f t="shared" si="15"/>
        <v>0</v>
      </c>
      <c r="F59" s="6">
        <f t="shared" si="16"/>
        <v>0</v>
      </c>
    </row>
    <row r="60" spans="1:6" ht="54" customHeight="1">
      <c r="A60" s="11" t="s">
        <v>65</v>
      </c>
      <c r="B60" s="5">
        <v>0</v>
      </c>
      <c r="C60" s="5">
        <v>0</v>
      </c>
      <c r="D60" s="5">
        <v>0</v>
      </c>
      <c r="E60" s="5">
        <f t="shared" si="15"/>
        <v>0</v>
      </c>
      <c r="F60" s="6">
        <f t="shared" si="16"/>
        <v>0</v>
      </c>
    </row>
    <row r="61" spans="1:6" ht="54" customHeight="1">
      <c r="A61" s="14" t="s">
        <v>68</v>
      </c>
      <c r="B61" s="15">
        <f t="shared" ref="B61:F61" si="17">SUM(B56:B60)</f>
        <v>0</v>
      </c>
      <c r="C61" s="15">
        <f t="shared" si="17"/>
        <v>0</v>
      </c>
      <c r="D61" s="15">
        <f t="shared" si="17"/>
        <v>0</v>
      </c>
      <c r="E61" s="15">
        <f t="shared" si="17"/>
        <v>0</v>
      </c>
      <c r="F61" s="15">
        <f t="shared" si="17"/>
        <v>0</v>
      </c>
    </row>
    <row r="62" spans="1:6" ht="54" customHeight="1">
      <c r="A62" s="11" t="s">
        <v>69</v>
      </c>
      <c r="B62" s="5"/>
      <c r="C62" s="5"/>
      <c r="D62" s="5"/>
      <c r="E62" s="5"/>
      <c r="F62" s="6"/>
    </row>
    <row r="63" spans="1:6" ht="54" customHeight="1">
      <c r="A63" s="16" t="s">
        <v>70</v>
      </c>
      <c r="B63" s="5">
        <v>750</v>
      </c>
      <c r="C63" s="5">
        <v>0</v>
      </c>
      <c r="D63" s="5">
        <v>0</v>
      </c>
      <c r="E63" s="5">
        <f t="shared" ref="E63:E64" si="18">B63-C63</f>
        <v>750</v>
      </c>
      <c r="F63" s="6">
        <f t="shared" ref="F63:F64" si="19">B63-D63</f>
        <v>750</v>
      </c>
    </row>
    <row r="64" spans="1:6" ht="54" customHeight="1">
      <c r="A64" s="11" t="s">
        <v>71</v>
      </c>
      <c r="B64" s="5">
        <v>1250</v>
      </c>
      <c r="C64" s="5">
        <v>0</v>
      </c>
      <c r="D64" s="5">
        <v>0</v>
      </c>
      <c r="E64" s="5">
        <f t="shared" si="18"/>
        <v>1250</v>
      </c>
      <c r="F64" s="6">
        <f t="shared" si="19"/>
        <v>1250</v>
      </c>
    </row>
    <row r="65" spans="1:6" ht="54" customHeight="1">
      <c r="A65" s="14" t="s">
        <v>72</v>
      </c>
      <c r="B65" s="15">
        <f t="shared" ref="B65:F65" si="20">B63+B64</f>
        <v>2000</v>
      </c>
      <c r="C65" s="15">
        <f t="shared" si="20"/>
        <v>0</v>
      </c>
      <c r="D65" s="15">
        <f t="shared" si="20"/>
        <v>0</v>
      </c>
      <c r="E65" s="15">
        <f t="shared" si="20"/>
        <v>2000</v>
      </c>
      <c r="F65" s="15">
        <f t="shared" si="20"/>
        <v>2000</v>
      </c>
    </row>
    <row r="66" spans="1:6" ht="54" customHeight="1">
      <c r="A66" s="13" t="s">
        <v>73</v>
      </c>
      <c r="B66" s="9">
        <f t="shared" ref="B66:F66" si="21">B61+B55+B65</f>
        <v>2000</v>
      </c>
      <c r="C66" s="9">
        <f t="shared" si="21"/>
        <v>0</v>
      </c>
      <c r="D66" s="9">
        <f t="shared" si="21"/>
        <v>0</v>
      </c>
      <c r="E66" s="9">
        <f t="shared" si="21"/>
        <v>2000</v>
      </c>
      <c r="F66" s="9">
        <f t="shared" si="21"/>
        <v>2000</v>
      </c>
    </row>
    <row r="67" spans="1:6" ht="18">
      <c r="A67" s="32"/>
      <c r="B67" s="24"/>
      <c r="C67" s="24"/>
      <c r="D67" s="24"/>
      <c r="E67" s="24"/>
      <c r="F67" s="22"/>
    </row>
    <row r="68" spans="1:6" ht="54" customHeight="1">
      <c r="A68" s="13" t="s">
        <v>74</v>
      </c>
      <c r="B68" s="9">
        <f t="shared" ref="B68:D68" si="22">SUM(B32,B39,B47,B66)</f>
        <v>175170</v>
      </c>
      <c r="C68" s="9">
        <f t="shared" si="22"/>
        <v>158439</v>
      </c>
      <c r="D68" s="9">
        <f t="shared" si="22"/>
        <v>0</v>
      </c>
      <c r="E68" s="10">
        <f>B68-C68</f>
        <v>16731</v>
      </c>
      <c r="F68" s="10">
        <f>B68-D68</f>
        <v>175170</v>
      </c>
    </row>
    <row r="69" spans="1:6" ht="12.5">
      <c r="A69" s="17"/>
      <c r="B69" s="17"/>
      <c r="C69" s="17"/>
      <c r="D69" s="17"/>
      <c r="E69" s="17"/>
      <c r="F69" s="17"/>
    </row>
    <row r="70" spans="1:6" ht="12.5">
      <c r="A70" s="17"/>
      <c r="B70" s="17"/>
      <c r="C70" s="17"/>
      <c r="D70" s="17"/>
      <c r="E70" s="17"/>
      <c r="F70" s="17"/>
    </row>
    <row r="71" spans="1:6" ht="54" customHeight="1">
      <c r="A71" s="18" t="s">
        <v>75</v>
      </c>
      <c r="B71" s="19">
        <f t="shared" ref="B71:F71" si="23">B14</f>
        <v>185000</v>
      </c>
      <c r="C71" s="19">
        <f t="shared" si="23"/>
        <v>102500</v>
      </c>
      <c r="D71" s="19">
        <f t="shared" si="23"/>
        <v>0</v>
      </c>
      <c r="E71" s="19">
        <f t="shared" si="23"/>
        <v>82500</v>
      </c>
      <c r="F71" s="19">
        <f t="shared" si="23"/>
        <v>185000</v>
      </c>
    </row>
    <row r="72" spans="1:6" ht="54" customHeight="1">
      <c r="A72" s="18" t="s">
        <v>74</v>
      </c>
      <c r="B72" s="19">
        <f t="shared" ref="B72:F72" si="24">B68</f>
        <v>175170</v>
      </c>
      <c r="C72" s="19">
        <f t="shared" si="24"/>
        <v>158439</v>
      </c>
      <c r="D72" s="19">
        <f t="shared" si="24"/>
        <v>0</v>
      </c>
      <c r="E72" s="19">
        <f t="shared" si="24"/>
        <v>16731</v>
      </c>
      <c r="F72" s="19">
        <f t="shared" si="24"/>
        <v>175170</v>
      </c>
    </row>
    <row r="73" spans="1:6" ht="54" customHeight="1">
      <c r="A73" s="13" t="s">
        <v>76</v>
      </c>
      <c r="B73" s="9">
        <f t="shared" ref="B73:D73" si="25">B71-B72</f>
        <v>9830</v>
      </c>
      <c r="C73" s="9">
        <f t="shared" si="25"/>
        <v>-55939</v>
      </c>
      <c r="D73" s="9">
        <f t="shared" si="25"/>
        <v>0</v>
      </c>
      <c r="E73" s="10">
        <f>B73-C73</f>
        <v>65769</v>
      </c>
      <c r="F73" s="10">
        <f>B73-D73</f>
        <v>9830</v>
      </c>
    </row>
  </sheetData>
  <mergeCells count="6">
    <mergeCell ref="A1:F1"/>
    <mergeCell ref="A2:F2"/>
    <mergeCell ref="A33:F33"/>
    <mergeCell ref="A40:F40"/>
    <mergeCell ref="A48:F48"/>
    <mergeCell ref="A67:F67"/>
  </mergeCells>
  <printOptions horizontalCentered="1" gridLines="1"/>
  <pageMargins left="0.7" right="0.7" top="0.75" bottom="0.75" header="0" footer="0"/>
  <pageSetup scale="53"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Annual Organizational Goals</vt:lpstr>
      <vt:lpstr>P&amp;L Statement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Jessica Dauphin</cp:lastModifiedBy>
  <cp:lastPrinted>2022-03-30T19:46:09Z</cp:lastPrinted>
  <dcterms:created xsi:type="dcterms:W3CDTF">2021-11-12T18:03:06Z</dcterms:created>
  <dcterms:modified xsi:type="dcterms:W3CDTF">2022-03-30T19:46:34Z</dcterms:modified>
</cp:coreProperties>
</file>