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P:\Finances\Budget\2022 Budget\"/>
    </mc:Choice>
  </mc:AlternateContent>
  <xr:revisionPtr revIDLastSave="0" documentId="13_ncr:1_{26AF8313-63E0-4C20-A565-BD85FCCE7D37}" xr6:coauthVersionLast="47" xr6:coauthVersionMax="47" xr10:uidLastSave="{00000000-0000-0000-0000-000000000000}"/>
  <bookViews>
    <workbookView xWindow="-108" yWindow="-108" windowWidth="23256" windowHeight="12720" activeTab="2" xr2:uid="{E67C1F1D-3570-014E-9B29-7F4D33A34C3E}"/>
  </bookViews>
  <sheets>
    <sheet name="Revenue" sheetId="1" r:id="rId1"/>
    <sheet name="Expense" sheetId="2" r:id="rId2"/>
    <sheet name="Net"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 i="1" l="1"/>
  <c r="F5" i="3"/>
  <c r="I75" i="1"/>
  <c r="E5" i="3"/>
  <c r="D5" i="3"/>
  <c r="I81" i="2"/>
  <c r="G81" i="2"/>
  <c r="G38" i="2"/>
  <c r="I38" i="2"/>
  <c r="G216" i="2"/>
  <c r="G194" i="2"/>
  <c r="G185" i="2"/>
  <c r="G173" i="2"/>
  <c r="G165" i="2"/>
  <c r="I158" i="2"/>
  <c r="G158" i="2"/>
  <c r="I151" i="2"/>
  <c r="G151" i="2"/>
  <c r="I135" i="2"/>
  <c r="G135" i="2"/>
  <c r="I121" i="2"/>
  <c r="I116" i="2"/>
  <c r="G116" i="2"/>
  <c r="I106" i="2"/>
  <c r="G106" i="2"/>
  <c r="I97" i="2"/>
  <c r="I92" i="2"/>
  <c r="G92" i="2"/>
  <c r="F92" i="2"/>
  <c r="I47" i="2"/>
  <c r="G47" i="2"/>
  <c r="I11" i="2"/>
  <c r="G11" i="2"/>
  <c r="D65" i="1"/>
  <c r="C65" i="1"/>
  <c r="D61" i="1"/>
  <c r="C61" i="1"/>
  <c r="D50" i="1"/>
  <c r="C50" i="1"/>
  <c r="D45" i="1"/>
  <c r="C45" i="1"/>
  <c r="D37" i="1"/>
  <c r="C37" i="1"/>
  <c r="D28" i="1"/>
  <c r="C28" i="1"/>
  <c r="D12" i="1"/>
  <c r="D66" i="1" s="1"/>
  <c r="D76" i="1" s="1"/>
  <c r="C12" i="1"/>
  <c r="C66" i="1" s="1"/>
  <c r="C76" i="1" s="1"/>
  <c r="I28" i="1"/>
  <c r="I185" i="2"/>
  <c r="I173" i="2"/>
  <c r="I165" i="2"/>
  <c r="G75" i="1"/>
  <c r="I65" i="1"/>
  <c r="G65" i="1"/>
  <c r="I61" i="1"/>
  <c r="G61" i="1"/>
  <c r="I50" i="1"/>
  <c r="G50" i="1"/>
  <c r="I45" i="1"/>
  <c r="G45" i="1"/>
  <c r="I37" i="1"/>
  <c r="G37" i="1"/>
  <c r="I12" i="1"/>
  <c r="G12" i="1"/>
  <c r="G6" i="1"/>
  <c r="I194" i="2"/>
  <c r="F194" i="2"/>
  <c r="G204" i="2"/>
  <c r="I204" i="2"/>
  <c r="I216" i="2"/>
  <c r="F216" i="2"/>
  <c r="D216" i="2"/>
  <c r="F204" i="2"/>
  <c r="F185" i="2"/>
  <c r="F173" i="2"/>
  <c r="F165" i="2"/>
  <c r="F158" i="2"/>
  <c r="F151" i="2"/>
  <c r="F135" i="2"/>
  <c r="F121" i="2"/>
  <c r="F116" i="2"/>
  <c r="F106" i="2"/>
  <c r="F97" i="2"/>
  <c r="F81" i="2"/>
  <c r="F47" i="2"/>
  <c r="F38" i="2"/>
  <c r="F11" i="2"/>
  <c r="D158" i="2"/>
  <c r="C135" i="2"/>
  <c r="D116" i="2"/>
  <c r="C116" i="2"/>
  <c r="D106" i="2"/>
  <c r="C106" i="2"/>
  <c r="C11" i="2"/>
  <c r="D204" i="2"/>
  <c r="C126" i="2"/>
  <c r="D97" i="2"/>
  <c r="F75" i="1"/>
  <c r="C5" i="3"/>
  <c r="B5" i="3"/>
  <c r="D11" i="2"/>
  <c r="C216" i="2"/>
  <c r="C204" i="2"/>
  <c r="D194" i="2"/>
  <c r="C194" i="2"/>
  <c r="D185" i="2"/>
  <c r="C185" i="2"/>
  <c r="D173" i="2"/>
  <c r="C173" i="2"/>
  <c r="D165" i="2"/>
  <c r="C165" i="2"/>
  <c r="C158" i="2"/>
  <c r="D151" i="2"/>
  <c r="C151" i="2"/>
  <c r="D135" i="2"/>
  <c r="D126" i="2"/>
  <c r="D121" i="2"/>
  <c r="C121" i="2"/>
  <c r="C97" i="2"/>
  <c r="D92" i="2"/>
  <c r="C92" i="2"/>
  <c r="D81" i="2"/>
  <c r="C81" i="2"/>
  <c r="D47" i="2"/>
  <c r="C47" i="2"/>
  <c r="D38" i="2"/>
  <c r="C38" i="2"/>
  <c r="F61" i="1"/>
  <c r="F45" i="1"/>
  <c r="F6" i="1"/>
  <c r="F40" i="1"/>
  <c r="F65" i="1"/>
  <c r="F50" i="1"/>
  <c r="F37" i="1"/>
  <c r="F28" i="1"/>
  <c r="F12" i="1"/>
  <c r="F224" i="2" l="1"/>
  <c r="G66" i="1"/>
  <c r="G76" i="1" s="1"/>
  <c r="I66" i="1"/>
  <c r="I76" i="1" s="1"/>
  <c r="G224" i="2"/>
  <c r="I224" i="2"/>
  <c r="D224" i="2"/>
  <c r="C224" i="2"/>
  <c r="F66" i="1"/>
  <c r="F76" i="1" s="1"/>
</calcChain>
</file>

<file path=xl/sharedStrings.xml><?xml version="1.0" encoding="utf-8"?>
<sst xmlns="http://schemas.openxmlformats.org/spreadsheetml/2006/main" count="812" uniqueCount="665">
  <si>
    <t>Category/Code</t>
  </si>
  <si>
    <t>Description</t>
  </si>
  <si>
    <t>FY2020 Actual (Unaudited)</t>
  </si>
  <si>
    <t xml:space="preserve">FY21 Budget </t>
  </si>
  <si>
    <t>Comments on FY2021 Budget (June 2020)</t>
  </si>
  <si>
    <t>FY2021 Forecast</t>
  </si>
  <si>
    <t>Notes on FY2021 Forecast</t>
  </si>
  <si>
    <t>FY2022 Budget</t>
  </si>
  <si>
    <t>Notes on FY2022 Budget</t>
  </si>
  <si>
    <t>EARNED REVENUES</t>
  </si>
  <si>
    <t>REVENUES</t>
  </si>
  <si>
    <t>MEMBERSHIP</t>
  </si>
  <si>
    <t>411.050.3700</t>
  </si>
  <si>
    <t>Dues</t>
  </si>
  <si>
    <t xml:space="preserve">Reflects a 20% decrease from FY2020 Budget. Several Ind and Orgs join or renew with their AM reg. </t>
  </si>
  <si>
    <t>Revenue was significantly more than we projected. It is unclear if this will hold into FY2022. Has the COVID impact been felt yet?</t>
  </si>
  <si>
    <t>TOTAL</t>
  </si>
  <si>
    <t>MARKETING AND SALES</t>
  </si>
  <si>
    <t>411.060.3654</t>
  </si>
  <si>
    <t>History News Ad Sales</t>
  </si>
  <si>
    <t xml:space="preserve">Decrease if advertisers lose business, forced to cut back </t>
  </si>
  <si>
    <t>411.060.3660</t>
  </si>
  <si>
    <t>Career Center</t>
  </si>
  <si>
    <t>20% less than FY2020 budget</t>
  </si>
  <si>
    <t>Postings are increasing toward the end of the FY</t>
  </si>
  <si>
    <t>Based on the last couple months this could be higher but this maybe being a burst in response to federal grants recently passed</t>
  </si>
  <si>
    <t>411.060.3800</t>
  </si>
  <si>
    <t>Bookstore</t>
  </si>
  <si>
    <t>More TLs are now free for members in Resource Center</t>
  </si>
  <si>
    <t>411.060.3850</t>
  </si>
  <si>
    <t>Mailing list rental</t>
  </si>
  <si>
    <t>ANNUAL MEETING</t>
  </si>
  <si>
    <t>408.010.3650</t>
  </si>
  <si>
    <t>Exhibit Booths</t>
  </si>
  <si>
    <t>Combined booths, sponsorships, ads sold for onsite conference as of 4/21/20</t>
  </si>
  <si>
    <t>408.010.3892</t>
  </si>
  <si>
    <t>In-Kind Sponsorships</t>
  </si>
  <si>
    <t>408.010.3888</t>
  </si>
  <si>
    <t>Sponsorships</t>
  </si>
  <si>
    <t>Online exhibitors/sponsors</t>
  </si>
  <si>
    <t>408.010.3651</t>
  </si>
  <si>
    <t>Program Ads</t>
  </si>
  <si>
    <t>408.010.3710</t>
  </si>
  <si>
    <t>Registration</t>
  </si>
  <si>
    <t>408.010.3720</t>
  </si>
  <si>
    <t>Workshops/Labs</t>
  </si>
  <si>
    <t>408.010.3725</t>
  </si>
  <si>
    <t>Luncheons and Breakfasts</t>
  </si>
  <si>
    <t>Fewer meal events in 2021</t>
  </si>
  <si>
    <t>408.010.3730</t>
  </si>
  <si>
    <t>Tours</t>
  </si>
  <si>
    <t>408.010.3731</t>
  </si>
  <si>
    <t>Evening Events</t>
  </si>
  <si>
    <t>408.010.3740</t>
  </si>
  <si>
    <t>Online Conference</t>
  </si>
  <si>
    <t>200 @$89 individual log ins; 50 @$180 group registration (up to 10)  15 @$150 partner group registrations (no limit to log ins);    100 @$40 self-set individs; 100 @$20 self-set individs</t>
  </si>
  <si>
    <t>408.010.3830</t>
  </si>
  <si>
    <t>Publication Sales</t>
  </si>
  <si>
    <t>408.010.3717</t>
  </si>
  <si>
    <t>AM Hotel Rebate</t>
  </si>
  <si>
    <t>Based on hotel nights</t>
  </si>
  <si>
    <t>408.010.3741</t>
  </si>
  <si>
    <t>Partner Events</t>
  </si>
  <si>
    <t>50 attendeess for AMA dinner/awards</t>
  </si>
  <si>
    <t>408.010.3870</t>
  </si>
  <si>
    <t>Am Diversity Scholarship</t>
  </si>
  <si>
    <t>ROYALTIES</t>
  </si>
  <si>
    <t>400.000.3750</t>
  </si>
  <si>
    <t>Norton Royalties</t>
  </si>
  <si>
    <t>400.000.3751</t>
  </si>
  <si>
    <t>EBSCO</t>
  </si>
  <si>
    <t>400.000.3760</t>
  </si>
  <si>
    <t>Rowman &amp; Littlefield Royalties</t>
  </si>
  <si>
    <t>Reflecting a potential decrease in overall buying power in the country</t>
  </si>
  <si>
    <t xml:space="preserve">Waiting on the large royalty payment in the summer </t>
  </si>
  <si>
    <t>400.000.3765</t>
  </si>
  <si>
    <t>Past Perfect Royalties</t>
  </si>
  <si>
    <t>20% decrease from 2020 projection</t>
  </si>
  <si>
    <t xml:space="preserve">After payment received in April </t>
  </si>
  <si>
    <t>400.000.3752</t>
  </si>
  <si>
    <t>JSTOR</t>
  </si>
  <si>
    <t>400.000.?</t>
  </si>
  <si>
    <t>Misc</t>
  </si>
  <si>
    <t>400.000.3767</t>
  </si>
  <si>
    <t>Affinity Partner Royalties</t>
  </si>
  <si>
    <t>VISITORS COUNT</t>
  </si>
  <si>
    <t>409.091.3770</t>
  </si>
  <si>
    <t>Visitors Count!</t>
  </si>
  <si>
    <t xml:space="preserve">We are sunsetting this program. Three 2019-20 teacher surveys @1,875 ea. that will probably be delayed in finishing until summer 2021 due to the pandemic. Also ten museums @1,875 that will likely be delayed in finishing until April 2021 </t>
  </si>
  <si>
    <t>Program delayed due to COVID closures</t>
  </si>
  <si>
    <t>FUNDRAISING</t>
  </si>
  <si>
    <t>409.010.3880</t>
  </si>
  <si>
    <t>Endowment</t>
  </si>
  <si>
    <t>409.010.3881</t>
  </si>
  <si>
    <t>Annual Fund</t>
  </si>
  <si>
    <t>Anticipating fewer donations in FY2021</t>
  </si>
  <si>
    <t>408.010.3895</t>
  </si>
  <si>
    <t>Small Museum Scholarship</t>
  </si>
  <si>
    <t>HISTORY LEADERSHIP INSTITUTE</t>
  </si>
  <si>
    <t>410.060.3882</t>
  </si>
  <si>
    <t>HLI Partner Contributions</t>
  </si>
  <si>
    <t>Decrease in partner level giving due to economy</t>
  </si>
  <si>
    <t>5 partners</t>
  </si>
  <si>
    <t>410.060.3886</t>
  </si>
  <si>
    <t>HLI tuition</t>
  </si>
  <si>
    <t>14 @ $3,500; 2@ $3,000; 2 @ $3,750 for onsite. 20 @ $799 each for online</t>
  </si>
  <si>
    <t xml:space="preserve"> HLI Online (Summer 2020):
13 @ $595; 2 @ $495
HLI Online (Winter 2021):
21 @ 595
HLI Seminar (June 2021):
19 @ $1600
1 @ $1800
1 @ $1200 </t>
  </si>
  <si>
    <t>410.060.3887</t>
  </si>
  <si>
    <t>HLI lodging</t>
  </si>
  <si>
    <t>Included in tuition</t>
  </si>
  <si>
    <t>PROGRAMS</t>
  </si>
  <si>
    <t>409.050.4260</t>
  </si>
  <si>
    <t>SHAM Registration Fees</t>
  </si>
  <si>
    <t>Virtual in FY2021</t>
  </si>
  <si>
    <t>Anticipating a decrease in attendance due to COVID/economic restrictions</t>
  </si>
  <si>
    <t>410.030.4600</t>
  </si>
  <si>
    <t>Onsite Workshop Series</t>
  </si>
  <si>
    <t>Temporarily placing workshop series on hold for FY2021 except for rescheduled Project Management Workshop (Oct 2020), Collections Camp: Textiles (20  X $295) and Rethinking HHM (45 X $95) in Spring</t>
  </si>
  <si>
    <t>COVID</t>
  </si>
  <si>
    <t>410.070.4910</t>
  </si>
  <si>
    <t>Webinars and Online Courses</t>
  </si>
  <si>
    <t xml:space="preserve">Not able to schedule as many webinars as budgted due to understaffed department for half of FY. However, almost all courses for FY have filled/are expected to fill. </t>
  </si>
  <si>
    <t>409.160.3811</t>
  </si>
  <si>
    <t>StEPs Program</t>
  </si>
  <si>
    <t>130 enrollments @$195 (reflects $20 price increase); One online facilitated StEPs group (12 institutions @$155 each)</t>
  </si>
  <si>
    <t>-</t>
  </si>
  <si>
    <t>Program on hold for remainder of FY. Will revise and reinstate in FY2022.</t>
  </si>
  <si>
    <t>With price increase and new marketing plan with additional costs, keep the the budget from FY21.</t>
  </si>
  <si>
    <t>410.030.3883</t>
  </si>
  <si>
    <t>Workshop/Webinar Sponsorships</t>
  </si>
  <si>
    <t>$20,000 from NEH Chairman's Grant. $6,000 webinar/workshop sponsorships including sponsored webinars</t>
  </si>
  <si>
    <t xml:space="preserve">Includes remainder of NEH Chairman's grant ($20,000) and 1 infomercial webinar. </t>
  </si>
  <si>
    <t>409.180.3816</t>
  </si>
  <si>
    <t>IMLS Continuing Education Grant</t>
  </si>
  <si>
    <t>Grant ended in FY2020</t>
  </si>
  <si>
    <r>
      <rPr>
        <sz val="11"/>
        <color rgb="FF000000"/>
        <rFont val="Calibri"/>
        <family val="2"/>
      </rPr>
      <t>StEPs African Amer Museums Project</t>
    </r>
    <r>
      <rPr>
        <i/>
        <sz val="11"/>
        <color rgb="FF000000"/>
        <rFont val="Calibri"/>
        <family val="2"/>
      </rPr>
      <t xml:space="preserve"> </t>
    </r>
  </si>
  <si>
    <t>Program ended in FY2020</t>
  </si>
  <si>
    <t>413.010.3830</t>
  </si>
  <si>
    <t>Mellon Grant</t>
  </si>
  <si>
    <t>FY2021: $17,802 towards AASLH Salaries</t>
  </si>
  <si>
    <t>$17,802 towards AASLH salaries</t>
  </si>
  <si>
    <t>$22,839 towards AASLH salary; $1,000 toward PD overhead</t>
  </si>
  <si>
    <t>405.010.3885</t>
  </si>
  <si>
    <t>Honorarium</t>
  </si>
  <si>
    <t>Total</t>
  </si>
  <si>
    <t>250TH ANNIVERSARY</t>
  </si>
  <si>
    <t>412.010.3888</t>
  </si>
  <si>
    <t>Workshop Sponsorship</t>
  </si>
  <si>
    <t>412.010.3816</t>
  </si>
  <si>
    <t>NEH 250th Grant Funds</t>
  </si>
  <si>
    <t>$20,020 towards AASLH Salaries; Remainder to offset direct expenses</t>
  </si>
  <si>
    <t xml:space="preserve"> ***Includes $31,505 in revenue without expenses; expenses were booked in FY2020***
$20,020 for salary. Reimbursement for 04/01/2021 to 06/30/2021 will come after July 1. </t>
  </si>
  <si>
    <t xml:space="preserve">No Salary offset. </t>
  </si>
  <si>
    <t>SUBTOTAL</t>
  </si>
  <si>
    <t>Release of FY 2020 Assets</t>
  </si>
  <si>
    <t>HLI Scholarship</t>
  </si>
  <si>
    <t>Not yet released into operating budget - $22,122 in fund including $7,000 from Charlie Bryan</t>
  </si>
  <si>
    <t>Small Museums Scholarship</t>
  </si>
  <si>
    <t>Not yet released into operating budget - $6,435 in fund</t>
  </si>
  <si>
    <t>5% draw</t>
  </si>
  <si>
    <t>took on 8/26/20</t>
  </si>
  <si>
    <t>405.010.4850</t>
  </si>
  <si>
    <t>PPP Loan Forgiveness</t>
  </si>
  <si>
    <t>Forgiveness expected for PPP2 Loan in amount of $104,000</t>
  </si>
  <si>
    <t>405.010.5060</t>
  </si>
  <si>
    <t>Gain/Loss Dividend</t>
  </si>
  <si>
    <t>Subtotal Temp Rest.</t>
  </si>
  <si>
    <t/>
  </si>
  <si>
    <t>Total Accrual Revenues</t>
  </si>
  <si>
    <t>EXPENDITURES</t>
  </si>
  <si>
    <t>Leadership &amp; Governance</t>
  </si>
  <si>
    <t>402.000.6150</t>
  </si>
  <si>
    <t>TELEPHONE</t>
  </si>
  <si>
    <t>AASLH no longer covering as of 7/1/20</t>
  </si>
  <si>
    <t>402.000.6200</t>
  </si>
  <si>
    <t>STAFF TRAVEL</t>
  </si>
  <si>
    <t>Travel to Museums Advocacy Day and Feb Council Mtg</t>
  </si>
  <si>
    <t>Four staff trips to Council Meetings and Museums Advocacy Day</t>
  </si>
  <si>
    <t>402.000.6210</t>
  </si>
  <si>
    <t>COUNCIL MEETING EXPENSES</t>
  </si>
  <si>
    <t>Sept and June Council Meetings held online, Feb in person.</t>
  </si>
  <si>
    <t>In-person Council Meetings in February and June 2022</t>
  </si>
  <si>
    <t>402.000.6240</t>
  </si>
  <si>
    <t>PROFESSIONAL DUES AND SPONSORSHIPS</t>
  </si>
  <si>
    <t>NCH ($4,000), AAM Advocacy Day ($2,690), National Humanities Alliance ($1,000), CNM ($500), ASAE ($325), NCPH ($600)</t>
  </si>
  <si>
    <t>Upgrade Bethany's individual ASAE membership to institutional membership ($670)</t>
  </si>
  <si>
    <t>402.000.6370</t>
  </si>
  <si>
    <t>PROFESSIONAL DEVELOPMENT</t>
  </si>
  <si>
    <t>No PD for staff in FY2021</t>
  </si>
  <si>
    <t>Alex CNM training, JD Executive Coaching</t>
  </si>
  <si>
    <t>402.000.6340</t>
  </si>
  <si>
    <t>CONTRACT SERVICES</t>
  </si>
  <si>
    <t>Visitation survey analysis fee</t>
  </si>
  <si>
    <t>Both 2020 and 2021 surveys happened this year</t>
  </si>
  <si>
    <t>402.050.6340</t>
  </si>
  <si>
    <t>HISTORY  RELEVANCE CONTRACTS</t>
  </si>
  <si>
    <t>Website Maintenance</t>
  </si>
  <si>
    <t>HR Website fees</t>
  </si>
  <si>
    <t>Program Total</t>
  </si>
  <si>
    <t>General Operating</t>
  </si>
  <si>
    <t>405.010.6010</t>
  </si>
  <si>
    <t>SALARIES</t>
  </si>
  <si>
    <t xml:space="preserve">No raises. Sr. Mg Marketing/Memb  starts Oct/Nov </t>
  </si>
  <si>
    <t>405.010.6040</t>
  </si>
  <si>
    <t>UNEMPL. TAX</t>
  </si>
  <si>
    <t>405.010.6050</t>
  </si>
  <si>
    <t>FICA /FUTA/Medicare</t>
  </si>
  <si>
    <t>405.010.6060</t>
  </si>
  <si>
    <t>MEDICAL INS.</t>
  </si>
  <si>
    <t>Negotiated slightly cheaper plan for FY2021</t>
  </si>
  <si>
    <t>Increase in premiums</t>
  </si>
  <si>
    <t>405.010.6070</t>
  </si>
  <si>
    <t>DISABILITY INSURANCE</t>
  </si>
  <si>
    <t>Coverage rebid with UNUM for lower rate</t>
  </si>
  <si>
    <t>405.010.6080</t>
  </si>
  <si>
    <t>RETIREMENT</t>
  </si>
  <si>
    <t>Fewer employees eligible for employer match.</t>
  </si>
  <si>
    <t>405.010.6100</t>
  </si>
  <si>
    <t>OFFICE SUPPLIES</t>
  </si>
  <si>
    <t>No computer purchases</t>
  </si>
  <si>
    <t>405.010.6110</t>
  </si>
  <si>
    <t>POSTAGE</t>
  </si>
  <si>
    <t>405.010.6112</t>
  </si>
  <si>
    <t>GIFTS-MEMORIAL-APPRECIATION</t>
  </si>
  <si>
    <t>405.010.6150</t>
  </si>
  <si>
    <t>TELEPHONE/INTERNET ACCESS</t>
  </si>
  <si>
    <t>405.010.6160</t>
  </si>
  <si>
    <t>RENT</t>
  </si>
  <si>
    <t>Includes shared maintenance fee</t>
  </si>
  <si>
    <t>405.010.6164</t>
  </si>
  <si>
    <t>CLEANING SERVICE</t>
  </si>
  <si>
    <t>405.010.6168</t>
  </si>
  <si>
    <t>BUILDING MAINTENANCE</t>
  </si>
  <si>
    <t>405.010.6170</t>
  </si>
  <si>
    <t>BUSINESS INSURANCE</t>
  </si>
  <si>
    <t>Liability and D&amp;O</t>
  </si>
  <si>
    <t>405.010.6200</t>
  </si>
  <si>
    <t>405.010.6280</t>
  </si>
  <si>
    <t>LEGAL FEES</t>
  </si>
  <si>
    <t>Lawyer fees for Booth Boss and Woodward follow up</t>
  </si>
  <si>
    <t>405.010.6320</t>
  </si>
  <si>
    <t>AUDIT FEES</t>
  </si>
  <si>
    <t>Includes preparation and filing of 990</t>
  </si>
  <si>
    <t>405.010.6340</t>
  </si>
  <si>
    <r>
      <t>Nextep (HR - $10,000 - $2K onboarding fee + $9,000/yr fee); KraftCPA ($3,350 per month plus 5500 filings and audit prep);</t>
    </r>
    <r>
      <rPr>
        <b/>
        <sz val="11"/>
        <color rgb="FF000000"/>
        <rFont val="Calibri"/>
        <family val="2"/>
      </rPr>
      <t xml:space="preserve"> </t>
    </r>
    <r>
      <rPr>
        <sz val="11"/>
        <color rgb="FF000000"/>
        <rFont val="Calibri"/>
        <family val="2"/>
      </rPr>
      <t>NSG Contract ($1,672 per month)</t>
    </r>
  </si>
  <si>
    <t>405.010.6350</t>
  </si>
  <si>
    <t>LEASES</t>
  </si>
  <si>
    <t>Postage Meter, Copier, Folding Machine</t>
  </si>
  <si>
    <t>405.010.6360</t>
  </si>
  <si>
    <t>Equipment Maintenance/Purchase</t>
  </si>
  <si>
    <t>405.010.6390</t>
  </si>
  <si>
    <t>DEPRECIATION</t>
  </si>
  <si>
    <t>Number provided by Kraft. Several items will be fully depreciated at the start of FY2021.</t>
  </si>
  <si>
    <t>405.010.6560</t>
  </si>
  <si>
    <t>CREDIT CARD PROCESSING EXPENSE</t>
  </si>
  <si>
    <t>No AM = Fewer CC Charges</t>
  </si>
  <si>
    <t>405.010.6630</t>
  </si>
  <si>
    <t>BANK SERVICE CHARGES</t>
  </si>
  <si>
    <t>405.010.6352</t>
  </si>
  <si>
    <t>SOFTWARE SUBSCRIPTIONS</t>
  </si>
  <si>
    <t>YM ($12,000/year); Submittable ($3,910/year); Mozy($250/year); Basecamp ($800/year); Association Voting ($300/year); Survey Monkey ($1500/year)</t>
  </si>
  <si>
    <t>405.010.6700</t>
  </si>
  <si>
    <t>SALES TAX</t>
  </si>
  <si>
    <t>Awards</t>
  </si>
  <si>
    <t>407.010.4110</t>
  </si>
  <si>
    <t>Mailing Publications to Reviewers and certificates to winners</t>
  </si>
  <si>
    <t>407.010.6200</t>
  </si>
  <si>
    <t>407.010.6225</t>
  </si>
  <si>
    <t>MEETING EXPENSE</t>
  </si>
  <si>
    <t>Meeting in Nashville in 2022</t>
  </si>
  <si>
    <t>407.010.4380</t>
  </si>
  <si>
    <t>Design Services</t>
  </si>
  <si>
    <t>407.010.6550</t>
  </si>
  <si>
    <t>No A of D nominations in 2020</t>
  </si>
  <si>
    <t>Corey $500, A of D $300, HIP $300</t>
  </si>
  <si>
    <t>407.010.6580</t>
  </si>
  <si>
    <t>PRINTING</t>
  </si>
  <si>
    <t>Award Certificates</t>
  </si>
  <si>
    <t>Annual Meeting</t>
  </si>
  <si>
    <t>408.010.6100</t>
  </si>
  <si>
    <t>408.010.6110</t>
  </si>
  <si>
    <t>Preliminary Program Online Only</t>
  </si>
  <si>
    <t>408.010.6201</t>
  </si>
  <si>
    <t>HOST PROGRAM CMTE</t>
  </si>
  <si>
    <t>Site visit by NN and Michelle Moon</t>
  </si>
  <si>
    <t>408.010.6200</t>
  </si>
  <si>
    <t>408.010.6220</t>
  </si>
  <si>
    <t>SPEAKER TRAVEL</t>
  </si>
  <si>
    <t>408.010.6222</t>
  </si>
  <si>
    <t>MEETING PLANNER TRAVEL</t>
  </si>
  <si>
    <t>408.010.6232</t>
  </si>
  <si>
    <t>SPEAKER FEES</t>
  </si>
  <si>
    <t>Ariana Curtis Keynote plus speaker fees for additional keynotes/plenaries</t>
  </si>
  <si>
    <t>Jeffries ($3,000), Williams ($2,000), LaNeir ($5,000), Online Plenaries ($4,000)</t>
  </si>
  <si>
    <t>408.010.6233</t>
  </si>
  <si>
    <t>SMALL MUSEUM SCHOLARSHIPS</t>
  </si>
  <si>
    <t>408.010.6380</t>
  </si>
  <si>
    <t>DESIGN SERVICES</t>
  </si>
  <si>
    <t>Work already done on logo and preliminary guide</t>
  </si>
  <si>
    <t>This included 50% of the Media Kit design invoice ($2,000 total) from Gerri. The other 50% will go under FY2022.</t>
  </si>
  <si>
    <t>Having an in-person meeting means more design work from Gerri.</t>
  </si>
  <si>
    <t>408.010.6340</t>
  </si>
  <si>
    <t>408.010.6400</t>
  </si>
  <si>
    <t>MEETING PLANNING SERVICES</t>
  </si>
  <si>
    <t>Per Contract</t>
  </si>
  <si>
    <t>408.010.6410</t>
  </si>
  <si>
    <t>SHIPPING</t>
  </si>
  <si>
    <t>Can carry some items since we are driving</t>
  </si>
  <si>
    <t>408.010.6420</t>
  </si>
  <si>
    <t>AFFINITY GROUP Meals</t>
  </si>
  <si>
    <t>408.010.6430</t>
  </si>
  <si>
    <t>RECEPTIONS</t>
  </si>
  <si>
    <t>See line 62</t>
  </si>
  <si>
    <t>408.010.6432</t>
  </si>
  <si>
    <t>Registration Hospitality</t>
  </si>
  <si>
    <t>Wired Internet/Counters</t>
  </si>
  <si>
    <t>408.010.6440</t>
  </si>
  <si>
    <t xml:space="preserve">A/V Expense </t>
  </si>
  <si>
    <t>408.010.6450</t>
  </si>
  <si>
    <t>PRE/POST MEETING WORKSHOPS</t>
  </si>
  <si>
    <t>408.010.6460</t>
  </si>
  <si>
    <t>EXHIBIT EXPENSES</t>
  </si>
  <si>
    <t>Map Dynamics for online platform ($1,425) - Fee already paid</t>
  </si>
  <si>
    <t>408.010.6480</t>
  </si>
  <si>
    <t>COFFEE BREAKS</t>
  </si>
  <si>
    <t>408..010.6470</t>
  </si>
  <si>
    <t>BULK  MAIL SERVICE FEES</t>
  </si>
  <si>
    <t>Not mailing preliminary program</t>
  </si>
  <si>
    <t>408.010.6462</t>
  </si>
  <si>
    <t>Convention Ctr Fees</t>
  </si>
  <si>
    <t>408.010.6490</t>
  </si>
  <si>
    <t>TOURS</t>
  </si>
  <si>
    <t>408.010.6495</t>
  </si>
  <si>
    <t>BOOK FOR SPEAKERS - SALES</t>
  </si>
  <si>
    <t>Books for resale</t>
  </si>
  <si>
    <t>408.010.6540</t>
  </si>
  <si>
    <t>AM-TOTE BAG EXPENSE</t>
  </si>
  <si>
    <t>408.010.6520</t>
  </si>
  <si>
    <t>EVENT CANCELLATION, INSURANCE, ASCAP</t>
  </si>
  <si>
    <t>Refunds for exhibit booths, sponsorships, program ads as of 4/21/20</t>
  </si>
  <si>
    <t>408.010.6491</t>
  </si>
  <si>
    <t>EVENING EVENTS</t>
  </si>
  <si>
    <t>408.010.6580</t>
  </si>
  <si>
    <t>408.010.6583</t>
  </si>
  <si>
    <t>$10,000 for portal, $5,000 closed captioning, $2,000 Zoom licenses</t>
  </si>
  <si>
    <t>Open Water ($18,925) Closed Captioning ($5,000)</t>
  </si>
  <si>
    <t>408.010.6584</t>
  </si>
  <si>
    <t>Photographer/Florist</t>
  </si>
  <si>
    <t>408.010.6352</t>
  </si>
  <si>
    <t>Conference App</t>
  </si>
  <si>
    <t>Fees already paid</t>
  </si>
  <si>
    <t>408.010.6412</t>
  </si>
  <si>
    <t>PARTNER EVENTS/SHARE</t>
  </si>
  <si>
    <t>AMA Share</t>
  </si>
  <si>
    <t>Fundraising-Unrestricted</t>
  </si>
  <si>
    <t>409.010.6110</t>
  </si>
  <si>
    <t>Two fundraising mailings (BH Checking on as of 2/5. Coded to 6364)</t>
  </si>
  <si>
    <t>Includes most recent Spring Fundraiser</t>
  </si>
  <si>
    <t>409.010.6340</t>
  </si>
  <si>
    <t>CONTRACT SERVICES - CtrNonMgmt</t>
  </si>
  <si>
    <t>Payment to Jennifer Chalos, consultant for Endowment Campaign</t>
  </si>
  <si>
    <t>409.010.6364</t>
  </si>
  <si>
    <t>FUNDRAISING GENERAL</t>
  </si>
  <si>
    <t>409.010.6470</t>
  </si>
  <si>
    <t>Two fundraising mailings</t>
  </si>
  <si>
    <t>The last $873.77 of postage fees was added to POSTAGE (409.010.6110).</t>
  </si>
  <si>
    <t>409.010.6521</t>
  </si>
  <si>
    <t>STATE SOLICITATION LICENSE</t>
  </si>
  <si>
    <t>409.010.6580</t>
  </si>
  <si>
    <t>409.010.6380</t>
  </si>
  <si>
    <t>ENDOWMENT CONTRIBUTION</t>
  </si>
  <si>
    <t>SHAM</t>
  </si>
  <si>
    <t>409.050.6200</t>
  </si>
  <si>
    <t>409.050.6480</t>
  </si>
  <si>
    <t>Food &amp; Beverage</t>
  </si>
  <si>
    <t>Visitors Count</t>
  </si>
  <si>
    <t>409.091.6380</t>
  </si>
  <si>
    <t>409.091.6200</t>
  </si>
  <si>
    <t>409.091.6220</t>
  </si>
  <si>
    <t>CONSULTANT TRAVEL</t>
  </si>
  <si>
    <t>409.091.6480</t>
  </si>
  <si>
    <t>MEETING ROOM EXPENSES</t>
  </si>
  <si>
    <t>Any meetings in FY21 will be done online</t>
  </si>
  <si>
    <t>409.091.6551</t>
  </si>
  <si>
    <t>SURVEY FEES</t>
  </si>
  <si>
    <t xml:space="preserve">Payment to debb Wilcox for 3 teacher surveys @$1,193; 10 visitor surveys @$1,193; Naper Settlement projects $5,536 </t>
  </si>
  <si>
    <t xml:space="preserve">Payment to debb Wilcox for 2 visitor surveys </t>
  </si>
  <si>
    <t xml:space="preserve">Payment to debb Wilcox for 3 teacher surveys @$1,193; 8 visitor surveys @$1,193; Naper Settlement projects $5,536 </t>
  </si>
  <si>
    <t>409.091.6580</t>
  </si>
  <si>
    <t>409.160.6110</t>
  </si>
  <si>
    <t>409.160.6231</t>
  </si>
  <si>
    <t>FACULTY HONORARIA</t>
  </si>
  <si>
    <t>Facilitator Stipend for online group</t>
  </si>
  <si>
    <t>Program on hold until FY2022</t>
  </si>
  <si>
    <t>409.160.6200</t>
  </si>
  <si>
    <t>No staff travel</t>
  </si>
  <si>
    <t>409.160.4220</t>
  </si>
  <si>
    <t>TASK FORCE TRAVEL</t>
  </si>
  <si>
    <t>409.160.6380</t>
  </si>
  <si>
    <t>For new marketing materials</t>
  </si>
  <si>
    <t>409.160.6480</t>
  </si>
  <si>
    <t>Design</t>
  </si>
  <si>
    <t>New workbooks finalized</t>
  </si>
  <si>
    <t>409.160.6120</t>
  </si>
  <si>
    <t>Field Service Alliance</t>
  </si>
  <si>
    <t>409.310.6340</t>
  </si>
  <si>
    <t>409.310.6200</t>
  </si>
  <si>
    <t>Travel to spring training and cost of group lunch</t>
  </si>
  <si>
    <t>IMLS Grant - Cont Ed</t>
  </si>
  <si>
    <t>409.180.6221</t>
  </si>
  <si>
    <t>FACULTY TRAVEL</t>
  </si>
  <si>
    <t>409.180.6340</t>
  </si>
  <si>
    <t>Workshop Series</t>
  </si>
  <si>
    <t>410.030.4100</t>
  </si>
  <si>
    <t>Rescheduled project mgmt from Apr 2020; Collections Camp: Textiles and Rethinking HHM held in late Spring 2021.</t>
  </si>
  <si>
    <t>No workshops held due to COVID.</t>
  </si>
  <si>
    <t>410.030.6200</t>
  </si>
  <si>
    <t>Travel to 2 workshops. RHHM held in Nashville</t>
  </si>
  <si>
    <t>410.030.6221</t>
  </si>
  <si>
    <t>410.030.6231</t>
  </si>
  <si>
    <t>FACULTY HONORARIUM</t>
  </si>
  <si>
    <t xml:space="preserve">8 workshops: Collections Camp: Military Collections, Collections Management and Practices, Focusing on Visitors, Exhibit Makeovers, Creating Programs fro Teachers and Students, and Project Management, Reimagining HHM x2: budgeting $1000 per workshop. Honorarium will split evenly for workshops with 2 faculty. </t>
  </si>
  <si>
    <t>410.030.6410</t>
  </si>
  <si>
    <t>8 workshops: Collections Camp: Military Collections, Collections Management and Practices, Focusing on Visitors, Exhibit Makeovers, Creating Programs fro Teachers and Students, and Project Management, Reimagining HHM x2: budgeting $50 per workshop for shipping materials to host site.</t>
  </si>
  <si>
    <t>410.030.6481</t>
  </si>
  <si>
    <t>REGISTRANT'S SERVICES</t>
  </si>
  <si>
    <t>21 copies of Exhibit Makeovers
A Do-It-Yourself Workbook for Small Museums, Second Edition for Exhibit Makeovers workshop at 50% discount.</t>
  </si>
  <si>
    <t>History Leadership Institute</t>
  </si>
  <si>
    <t>410.060.6200</t>
  </si>
  <si>
    <t>2 staff trips to indianapolis for Seminar</t>
  </si>
  <si>
    <t>410.060.6220</t>
  </si>
  <si>
    <t>DIRECTOR TRAVEL</t>
  </si>
  <si>
    <t>2500 for lodging, 2000 incidentals</t>
  </si>
  <si>
    <t>410.060.6225</t>
  </si>
  <si>
    <t>IHS Expenses</t>
  </si>
  <si>
    <t>Expenses covered IHS; Includes $5000 for special workshop fees</t>
  </si>
  <si>
    <t>410.060.6230</t>
  </si>
  <si>
    <t>HLI DIRECTOR STIPEND</t>
  </si>
  <si>
    <t>$24,000 Standard HLI; $4,000 for online HLI facilitation</t>
  </si>
  <si>
    <t>410.060.6221</t>
  </si>
  <si>
    <t>No in-person meeting</t>
  </si>
  <si>
    <t>410.060.6242</t>
  </si>
  <si>
    <t>CLASS LODGING</t>
  </si>
  <si>
    <t>160 per night, 14 nights, 18 people</t>
  </si>
  <si>
    <t>410.060.6380</t>
  </si>
  <si>
    <t>DESIGN</t>
  </si>
  <si>
    <t>No design projects</t>
  </si>
  <si>
    <t>To support ad budget</t>
  </si>
  <si>
    <t>410.060.6600</t>
  </si>
  <si>
    <t>SCHOLARSHIP</t>
  </si>
  <si>
    <t>410.060.6120</t>
  </si>
  <si>
    <t>Marketing/Postcard</t>
  </si>
  <si>
    <t>410.060.6461</t>
  </si>
  <si>
    <t>Promotion/Recruitment</t>
  </si>
  <si>
    <t>$1500 standard HLI; $500 HLI online</t>
  </si>
  <si>
    <t xml:space="preserve"> Only did in-house marketing, no ads </t>
  </si>
  <si>
    <t>To promote online courses and revamped seminar</t>
  </si>
  <si>
    <t>410.060.7005</t>
  </si>
  <si>
    <t>MEETING REPRESENTATION</t>
  </si>
  <si>
    <t>410.060.6231</t>
  </si>
  <si>
    <t>18 facilitators @$250 each plus 6 instructors @$250 each for online courses. $3,000 for Frameworks Virtual Workshop.</t>
  </si>
  <si>
    <t xml:space="preserve"> HLI Online (Summer 2020): $1,500 (facilitators)
HLI Online (Winter 2021):
$1,500 (facilitators); $4,000 (instructor)
HLI Seminar: $7,000 (facilitators)
why aren't HLI Online honorarium showing up here? </t>
  </si>
  <si>
    <t>Online courses: $4000 for instructors, $3,000 for session facilitators
Seminar: $5000 for facilitators</t>
  </si>
  <si>
    <t>410.060.6340</t>
  </si>
  <si>
    <t>Online Workshops</t>
  </si>
  <si>
    <t>410.070.6231</t>
  </si>
  <si>
    <t>ONLINE WORKSHOPS: 4 workshops w/$500 honoria for experts/scholars and $1,000 honoraria X 4 for facilitators. WEBINARS: 30 webinars @$25 each. VIRTUAL ROUNDTABLE: $2,000. OAH WEBINARS SHARE: $720</t>
  </si>
  <si>
    <t>410.070.6235</t>
  </si>
  <si>
    <t>Course Development</t>
  </si>
  <si>
    <t xml:space="preserve">Developing a Collections Management II course and overhauling Project Management course and workshop. </t>
  </si>
  <si>
    <t>410.070.6360</t>
  </si>
  <si>
    <t>WEBSITE SERVICES</t>
  </si>
  <si>
    <t>Elevate ($14,400); Zoom ($830); Close Captioning ($5,879); Museum Study ($2,940)</t>
  </si>
  <si>
    <t>Membership Acquisitions</t>
  </si>
  <si>
    <t>411.040.6110</t>
  </si>
  <si>
    <t>Budgeting for two large MDF mailings</t>
  </si>
  <si>
    <t>The additional amount should cover increases in postage.</t>
  </si>
  <si>
    <t>411.040.6470</t>
  </si>
  <si>
    <t>BULK MAIL SERVICE FEES</t>
  </si>
  <si>
    <t>411.040.6580</t>
  </si>
  <si>
    <t>411.040.6380</t>
  </si>
  <si>
    <t>Membership General</t>
  </si>
  <si>
    <t>411.050.6110</t>
  </si>
  <si>
    <t>Member Kits</t>
  </si>
  <si>
    <t>411.050.6380</t>
  </si>
  <si>
    <t>411.050.6470</t>
  </si>
  <si>
    <t>411.050.6550</t>
  </si>
  <si>
    <t>SURVEY</t>
  </si>
  <si>
    <t>Marketing</t>
  </si>
  <si>
    <t>411.060.6110</t>
  </si>
  <si>
    <t>411.060.6200</t>
  </si>
  <si>
    <t>411.060.6340</t>
  </si>
  <si>
    <t>411.060.6352</t>
  </si>
  <si>
    <t>411.060.6360</t>
  </si>
  <si>
    <t>WEBSITE</t>
  </si>
  <si>
    <t>411.060.6380</t>
  </si>
  <si>
    <t>Included an addition $1,000 for the Annual Report design.</t>
  </si>
  <si>
    <t>411.060.6461</t>
  </si>
  <si>
    <t>PROMO MATERIALS</t>
  </si>
  <si>
    <t>411.060.6580</t>
  </si>
  <si>
    <t>411.060.6586</t>
  </si>
  <si>
    <t>ONLINE ADVERTISING</t>
  </si>
  <si>
    <t>Eliminate Google Pay per click</t>
  </si>
  <si>
    <t>Includes $1,000 for LinkedIn ads.</t>
  </si>
  <si>
    <t>411.060.7005</t>
  </si>
  <si>
    <t>MTG. REPRESENTATION</t>
  </si>
  <si>
    <t>History News</t>
  </si>
  <si>
    <t>411.070.6110</t>
  </si>
  <si>
    <t>4 issues x 5,200 copies (roughly $2,400 per issue)  Sum20, Aut20, W21, and Spr21</t>
  </si>
  <si>
    <t>one more issue in FY</t>
  </si>
  <si>
    <t>estimating $2,700 per issue x4</t>
  </si>
  <si>
    <t>411.070.6340</t>
  </si>
  <si>
    <t>EDITORIAL SERVICES</t>
  </si>
  <si>
    <t>can eliminate this line</t>
  </si>
  <si>
    <t>411.070.6380</t>
  </si>
  <si>
    <t>4 issues @ $4,750 each plus $1,000 for year in case of rate increase/bills split over FY</t>
  </si>
  <si>
    <t>4 issues @ $4,350 actual</t>
  </si>
  <si>
    <t>4 issues @ 4,500 (4,350 plus cushion)</t>
  </si>
  <si>
    <t>411.070.6470</t>
  </si>
  <si>
    <t>4 issues x 5,200 copies (roughly $580 per issue) - 1 online only</t>
  </si>
  <si>
    <t>4 issues @ $560</t>
  </si>
  <si>
    <t>Average per issue is $560 (mailing fewer copies than previous years)</t>
  </si>
  <si>
    <t>411.070.6580</t>
  </si>
  <si>
    <t>4 issues printed x 5,200 copies @ roughly $1.25 ea. (enough for membership, minimal extras)</t>
  </si>
  <si>
    <t>4 issues @ $6,300</t>
  </si>
  <si>
    <t>411.070.6587</t>
  </si>
  <si>
    <t>AUTHOR PAYMENTS</t>
  </si>
  <si>
    <t>4 issues of totally original content would cost $3,600 in payments. Assuming roughly 25% of content is produced as part of AASLH service (council members, award reps) or repurposed content (AM), I estimate $2,850 in author payments.</t>
  </si>
  <si>
    <t>original content for 4 issues; varies each issue. Low on original content in W21.</t>
  </si>
  <si>
    <t>4 issues @ $450 (averaging 3 original articles @ 150)</t>
  </si>
  <si>
    <t>411.070.6585</t>
  </si>
  <si>
    <t>JSTOR Member Access</t>
  </si>
  <si>
    <t>fixed cost</t>
  </si>
  <si>
    <t>411.020.6360</t>
  </si>
  <si>
    <t>Inclusive Historian's Handbook Website</t>
  </si>
  <si>
    <t>Website maintenance</t>
  </si>
  <si>
    <t>413.010.6340</t>
  </si>
  <si>
    <t xml:space="preserve">Contract Services </t>
  </si>
  <si>
    <t>Frameworks Institute</t>
  </si>
  <si>
    <t xml:space="preserve"> $2,500: Additional advisory meeting; Final payment pushed to FY2022
$5,250: First 25% for Podcast </t>
  </si>
  <si>
    <t>$68,000: Final payment to FrameWorks Institute
$15,750: Podcast production
$26,000: Video production
$5,000: Launch event design
$3,000: Launch event printing
$2,000: Online course development
$7,500: FrameWorks Workshop
$10,000: Launch event facility, food, A/V costs</t>
  </si>
  <si>
    <t>413.010.6200</t>
  </si>
  <si>
    <t>Staff Travel</t>
  </si>
  <si>
    <t>Conferences (NCPH, OAH, ACLS, AAM, Advisory Meeting in DC)</t>
  </si>
  <si>
    <t>$1,400 per person for:
SEMC (1)
NHC (1)
AHA (1)
Launch Event (2)
NCPH (2)
+ $250 for PastForward reg</t>
  </si>
  <si>
    <t>413.010.6221</t>
  </si>
  <si>
    <t>Speaker Travel</t>
  </si>
  <si>
    <t>Conferences (NCPH, OAH, ACLS, AAM, Advisory Meeting in DC) X 2 people; Travel for FW rep at AASLH panel; Travel for Advisory Meeting (16 ppl X $1000 ea)</t>
  </si>
  <si>
    <t> </t>
  </si>
  <si>
    <r>
      <t>$8,700</t>
    </r>
    <r>
      <rPr>
        <sz val="11"/>
        <color rgb="FF000000"/>
        <rFont val="Calibri"/>
        <family val="2"/>
      </rPr>
      <t xml:space="preserve"> for conferences (3 panelists at SEMC; 3 panelists at AHA)</t>
    </r>
    <r>
      <rPr>
        <b/>
        <sz val="11"/>
        <color rgb="FF000000"/>
        <rFont val="Calibri"/>
        <family val="2"/>
      </rPr>
      <t xml:space="preserve">
$500</t>
    </r>
    <r>
      <rPr>
        <sz val="11"/>
        <color rgb="FF000000"/>
        <rFont val="Calibri"/>
        <family val="2"/>
      </rPr>
      <t xml:space="preserve"> for PastForward registration for 2 guest speakers</t>
    </r>
    <r>
      <rPr>
        <b/>
        <sz val="11"/>
        <color rgb="FF000000"/>
        <rFont val="Calibri"/>
        <family val="2"/>
      </rPr>
      <t xml:space="preserve">
$7,200</t>
    </r>
    <r>
      <rPr>
        <sz val="11"/>
        <color rgb="FF000000"/>
        <rFont val="Calibri"/>
        <family val="2"/>
      </rPr>
      <t xml:space="preserve"> for launch event (travel for 4 speakers, 1 OAH staff, 1 NCPH staff)</t>
    </r>
  </si>
  <si>
    <t>410.010.6231</t>
  </si>
  <si>
    <t>Faculty Honoraria</t>
  </si>
  <si>
    <t>$500 X 12 for advisory panel; $250 X 4 for two webinars</t>
  </si>
  <si>
    <t xml:space="preserve"> $                                   -  </t>
  </si>
  <si>
    <t xml:space="preserve"> Pushed to FY2022 </t>
  </si>
  <si>
    <t>$14,000 for Launch Event keynote speakers and 3 panelists
$6,000 for podcast ($2,000 each for 2 hosts; $100 for 20 guests)
$4,000 for online course instructor ($2,000/course x 2 sessions)
$2,250 for webinar honoraria ($250 x 3 x 3 webinars)</t>
  </si>
  <si>
    <t>413.010.6225</t>
  </si>
  <si>
    <t>Lunch for 20 at DC Advisory Meeting</t>
  </si>
  <si>
    <t>250th Anniversary</t>
  </si>
  <si>
    <t>412.010.6200</t>
  </si>
  <si>
    <t xml:space="preserve">Two staff to attend ATALM, stand-alone meeting of 250th </t>
  </si>
  <si>
    <t>No meetings in FY2021</t>
  </si>
  <si>
    <t>412.010.6231</t>
  </si>
  <si>
    <t>$250/ea 18 theme focus groups, 6 webinar presenters; $500/ea theme meeting #2</t>
  </si>
  <si>
    <t>$3,750 themes focus groups
$6500 themes sprint
No webinar honoraria in FY2021</t>
  </si>
  <si>
    <t>Webinar speaker honoraria</t>
  </si>
  <si>
    <t>412.010.6380</t>
  </si>
  <si>
    <t>Annual Report, Action Guide, Census Report</t>
  </si>
  <si>
    <t>Census report moved to FY2022</t>
  </si>
  <si>
    <t>412.010.6580</t>
  </si>
  <si>
    <t>Printing</t>
  </si>
  <si>
    <t>2021 250th Action Guide</t>
  </si>
  <si>
    <t>Printing field guide</t>
  </si>
  <si>
    <t>412.010.6340</t>
  </si>
  <si>
    <t>Contract Services</t>
  </si>
  <si>
    <t>Census Research Contract</t>
  </si>
  <si>
    <t>Final payment</t>
  </si>
  <si>
    <t>412.010.6221</t>
  </si>
  <si>
    <t>Coordinating Committee, themes meeting #2, AAAM</t>
  </si>
  <si>
    <t>Meetings cancelled</t>
  </si>
  <si>
    <t>410.010.6225</t>
  </si>
  <si>
    <t>Meeting Expenses</t>
  </si>
  <si>
    <t>Catering for coordinating Committee meeting, themes meeting #2, and Venue fees</t>
  </si>
  <si>
    <t>Meeting cancelled</t>
  </si>
  <si>
    <t>412.010.6110</t>
  </si>
  <si>
    <t>Postage</t>
  </si>
  <si>
    <t>About $600 will go to bulk mail fees</t>
  </si>
  <si>
    <t>Research Lab</t>
  </si>
  <si>
    <t>###.###.6340</t>
  </si>
  <si>
    <t>2022 visitation survey analysis</t>
  </si>
  <si>
    <t>###.###.6380</t>
  </si>
  <si>
    <t>###.###.6231</t>
  </si>
  <si>
    <t>$500 each for sidebars in visitation report (21 and 22); $1,500 for census webinar not planned for in NEH grant budget</t>
  </si>
  <si>
    <t>Total Accrual Expenditures</t>
  </si>
  <si>
    <t>NET</t>
  </si>
  <si>
    <t xml:space="preserve">Not able to schedule as many webinars as budgeted due to understaffed department for half of FY. However, almost all courses for FY have filled/are expected to fill. </t>
  </si>
  <si>
    <t>Two ONLINE ROUNDTABLES 12 ppl @$295 ea. 56 WEBINARS: 14 Free (AASLH Marketing, IHH, Misc); 20 Low-Cost (AASLH Convos, HHC, HCI, HRCB, Pub-Club);12 Professional Dev; 12 Annual Meeting Pre/Post Sessions at $40 each or subscription model; Forecasting slightly lower registration due to potential online saturated market and virtual fatigue. 20 ONLINE COURSES: Forecasting online course registration at 60% (except for Intro to Financial Mgmt &amp; Financial Structures courses @ 100%) 4 Workshops 25@$195)</t>
  </si>
  <si>
    <t>AHA Presence of the Past</t>
  </si>
  <si>
    <t>Temp. Restricted</t>
  </si>
  <si>
    <t>Temp. Restricted - 400.020.5060</t>
  </si>
  <si>
    <r>
      <t xml:space="preserve">6 workshops: </t>
    </r>
    <r>
      <rPr>
        <sz val="11"/>
        <color rgb="FF000000"/>
        <rFont val="Calibri"/>
        <family val="2"/>
      </rPr>
      <t>Collections Camp: Military Collections, Collections Management and Practices, Focusing on Visitors, Creating Programs fro Teachers and Students, and Reimagining HHM x2: budgeting 2 faculty per workshop at $2000 per workshop.</t>
    </r>
    <r>
      <rPr>
        <b/>
        <sz val="11"/>
        <color rgb="FF000000"/>
        <rFont val="Calibri"/>
        <family val="2"/>
      </rPr>
      <t xml:space="preserve"> 2 workshops:</t>
    </r>
    <r>
      <rPr>
        <sz val="11"/>
        <color rgb="FF000000"/>
        <rFont val="Calibri"/>
        <family val="2"/>
      </rPr>
      <t xml:space="preserve"> Exhibit Makeovers and Project Management: budgeting 1 faculty per workshop at $1000 per workshop. </t>
    </r>
  </si>
  <si>
    <r>
      <t>Museum Study:</t>
    </r>
    <r>
      <rPr>
        <sz val="11"/>
        <color rgb="FF000000"/>
        <rFont val="Calibri"/>
        <family val="2"/>
      </rPr>
      <t xml:space="preserve"> $3,570 (only for Fall 2021, transitioning courses to Elevate after that). </t>
    </r>
    <r>
      <rPr>
        <b/>
        <sz val="11"/>
        <color rgb="FF000000"/>
        <rFont val="Calibri"/>
        <family val="2"/>
      </rPr>
      <t>Elevate:</t>
    </r>
    <r>
      <rPr>
        <sz val="11"/>
        <color rgb="FF000000"/>
        <rFont val="Calibri"/>
        <family val="2"/>
      </rPr>
      <t xml:space="preserve"> $21,000 (hosting). </t>
    </r>
    <r>
      <rPr>
        <b/>
        <sz val="11"/>
        <color rgb="FF000000"/>
        <rFont val="Calibri"/>
        <family val="2"/>
      </rPr>
      <t xml:space="preserve">Zoom: </t>
    </r>
    <r>
      <rPr>
        <sz val="11"/>
        <color rgb="FF000000"/>
        <rFont val="Calibri"/>
        <family val="2"/>
      </rPr>
      <t xml:space="preserve">$3,180 (increasing licenses from 2 to 10 for course and online confernce use). </t>
    </r>
    <r>
      <rPr>
        <b/>
        <sz val="11"/>
        <color rgb="FF000000"/>
        <rFont val="Calibri"/>
        <family val="2"/>
      </rPr>
      <t>VZP Digital:</t>
    </r>
    <r>
      <rPr>
        <sz val="11"/>
        <color rgb="FF000000"/>
        <rFont val="Calibri"/>
        <family val="2"/>
      </rPr>
      <t xml:space="preserve"> $4,275 (live captioning for all webinars except 14 free webinars, can use Zoom live transcription feature for free webinars). </t>
    </r>
    <r>
      <rPr>
        <b/>
        <sz val="11"/>
        <color rgb="FF000000"/>
        <rFont val="Calibri"/>
        <family val="2"/>
      </rPr>
      <t>Rev:</t>
    </r>
    <r>
      <rPr>
        <sz val="11"/>
        <color rgb="FF000000"/>
        <rFont val="Calibri"/>
        <family val="2"/>
      </rPr>
      <t xml:space="preserve"> $3,375 (burned in captions for webinar recordings, except free webinars)</t>
    </r>
  </si>
  <si>
    <t>Visitation survey moved to Research Lab budget line</t>
  </si>
  <si>
    <t>COREY AWARD/CUP/FRAME</t>
  </si>
  <si>
    <t>2 staff people</t>
  </si>
  <si>
    <t>STEPS Program</t>
  </si>
  <si>
    <t>STEPS Decal</t>
  </si>
  <si>
    <t>Two fundraising mailings: one to everyone and one to prior donors</t>
  </si>
  <si>
    <t>Two campaigns of brand awareness ads on LinkedIn.</t>
  </si>
  <si>
    <t>Custom mugs to sell at AM2021</t>
  </si>
  <si>
    <r>
      <t>Online Courses:</t>
    </r>
    <r>
      <rPr>
        <sz val="11"/>
        <color rgb="FF000000"/>
        <rFont val="Calibri"/>
        <family val="2"/>
      </rPr>
      <t xml:space="preserve"> increasing honorariums and changing to a base pay format. For instructor led courses the pay is $2000 per session up to 20 students, then $50 per student up to course max (30). Total: $42,970. </t>
    </r>
    <r>
      <rPr>
        <b/>
        <sz val="11"/>
        <color rgb="FF000000"/>
        <rFont val="Calibri"/>
        <family val="2"/>
      </rPr>
      <t xml:space="preserve">Webinars: </t>
    </r>
    <r>
      <rPr>
        <sz val="11"/>
        <color rgb="FF000000"/>
        <rFont val="Calibri"/>
        <family val="2"/>
      </rPr>
      <t>12 low-cost webinars with 1 speaker, $150 per speaker. 20 framework webinars with average of 1.5 speakers, $250 per speaker. Total: $9,300.</t>
    </r>
  </si>
  <si>
    <t>New Membership Brochure</t>
  </si>
  <si>
    <t>For MDF maiings</t>
  </si>
  <si>
    <t>Costs for conference booth rental, registration.</t>
  </si>
  <si>
    <t xml:space="preserve"> No meetings in FY2021. </t>
  </si>
  <si>
    <t>"HLI Online Fall (20): $19,400 [$970] HLI Online Winter (20): $11,900 [$595] HLI Seminar (18): $68,250 [15 @ $3,750; 3 @ 3250)"</t>
  </si>
  <si>
    <t>Endowment Draw on Rolling Avg.</t>
  </si>
  <si>
    <t xml:space="preserve"> Due to enhanced program and new books.</t>
  </si>
  <si>
    <t>$356,202 not included in operating budget</t>
  </si>
  <si>
    <t>Move to endowment fund</t>
  </si>
  <si>
    <t>Printing for endowment campaign</t>
  </si>
  <si>
    <t>Design for endowment campaign</t>
  </si>
  <si>
    <t>Retained Earnings</t>
  </si>
  <si>
    <t>Membership Survey - Designating $25,000 from retained income to cover this cost.</t>
  </si>
  <si>
    <t>Lower due to vacant positions in early FY2021</t>
  </si>
  <si>
    <t>AV company + wifi</t>
  </si>
  <si>
    <t>Total F&amp;B commitment. $51,200 + 24% svc charge + 9% sales tax</t>
  </si>
  <si>
    <t xml:space="preserve"> 5% draw</t>
  </si>
  <si>
    <t>Not able to schedule as many webinars as budgeted due to understaffed department for half of FY. Ended up sticking with Museum Study for entire FY instead of transitioning courses as originally budgeted. Elevate ($14,400), Zoom ($1600)Close Captioning ($5,879), Museum Study ($2,940), Adobe ($105</t>
  </si>
  <si>
    <t>Nextep (HR - $100 per employee per month including new hires prorated =$14,700 yr fee); KraftCPA ($3,350 per month plus 5500 filings and audit prep); NSG Contract ($1,672 per month),</t>
  </si>
  <si>
    <t xml:space="preserve"> </t>
  </si>
  <si>
    <t xml:space="preserve">NCH ($4,500), AAM Advocacy Day ($2,690), National Humanities Alliance ($1,000), NCPH ($600), Made By Us Steering Committee ($5,000) </t>
  </si>
  <si>
    <t xml:space="preserve">Contract with Verizon for iPad data </t>
  </si>
  <si>
    <t>Contract with Verizon for iPad data</t>
  </si>
  <si>
    <t xml:space="preserve">Leadership Circle 360 assessment for Online Course (20) </t>
  </si>
  <si>
    <t>DEAI Staff Training ($1,000), CNM ($500), ASAE Org Mem ($995)</t>
  </si>
  <si>
    <t>Phone for new hire</t>
  </si>
  <si>
    <t>YM ($12,000/year); Submittable ($3,910/year); Mozy ($250/year); Basecamp ($800/year); Survey Monkey ($2156/year-adding two users)</t>
  </si>
  <si>
    <t xml:space="preserve">Facilitator for one online STEPS group </t>
  </si>
  <si>
    <r>
      <t xml:space="preserve">8 workshops: </t>
    </r>
    <r>
      <rPr>
        <sz val="11"/>
        <color rgb="FF000000"/>
        <rFont val="Calibri"/>
        <family val="2"/>
      </rPr>
      <t xml:space="preserve">Collections Camp: Military Collections, Collections Management and Practices, Focusing on Visitors, Exhibit Makeovers, Creating Programs for Teachers and Students, and Project Management, Reimagining HHM x2: budgeting $50 per workshop for handout materials. </t>
    </r>
  </si>
  <si>
    <r>
      <t>8 workshops:</t>
    </r>
    <r>
      <rPr>
        <sz val="11"/>
        <color rgb="FF000000"/>
        <rFont val="Calibri"/>
        <family val="2"/>
      </rPr>
      <t xml:space="preserve"> Collections Camp: Military Collections, Collections Management and Practices, Focusing on Visitors, Exhibit Makeovers, Creating Programs for Teachers and Students, and Project Management, Reimagining HHM x2: budgeting 1 person per workshop at $1100 per workshop</t>
    </r>
  </si>
  <si>
    <t>For '21 Visitation Report</t>
  </si>
  <si>
    <t>$2,000 for '22 Visitation report, Census project report not planned for in NEH grant budget ($3,000 covered by retained earnings)</t>
  </si>
  <si>
    <r>
      <t xml:space="preserve">Raises for all current staff plus new coordinator position at $36,000 (starting in October so 9 months of salary is $24,000). </t>
    </r>
    <r>
      <rPr>
        <sz val="11"/>
        <rFont val="Calibri"/>
        <family val="2"/>
        <scheme val="minor"/>
      </rPr>
      <t xml:space="preserve">Extra Manager level staff person starting in January - Temp full time for 250th/Endowment - $27,500 for 6 mths paid from </t>
    </r>
    <r>
      <rPr>
        <sz val="11"/>
        <color theme="1"/>
        <rFont val="Calibri"/>
        <family val="2"/>
        <scheme val="minor"/>
      </rPr>
      <t>retained earnings.</t>
    </r>
  </si>
  <si>
    <t>MANY: $1,220</t>
  </si>
  <si>
    <t>Little Rock host committee providing food for two evening events.</t>
  </si>
  <si>
    <t>$35,000 by host committee, $15,500 AASLH</t>
  </si>
  <si>
    <t>425 Registrants @$327 each</t>
  </si>
  <si>
    <t>1000 @ $55 each</t>
  </si>
  <si>
    <t>Recent increases in royalty checks.</t>
  </si>
  <si>
    <t>We are still  sunsetting this program. Three 2019-20 teacher surveys @1,875 ea. delayed in finishing until summer 2022 due to the pandemic. Also eight museums @1,875 that will likely be delayed in finishing until December 2021</t>
  </si>
  <si>
    <r>
      <t>8 workshops:</t>
    </r>
    <r>
      <rPr>
        <sz val="11"/>
        <color rgb="FF000000"/>
        <rFont val="Calibri"/>
        <family val="2"/>
      </rPr>
      <t xml:space="preserve"> Collections Camp: Military Collections, Collections Management and Practices, Focusing on Visitors, Exhibit Makeovers, Creating Programs for Teachers and Students, and Project Management: budgeting for 20 member participants per workshop (max 35) at $300 each; Reimagining HHM x2: budgeting for 35 participants per workshop (max 50) at $150 each. Planning to not hit max while people get used to in person events again. </t>
    </r>
  </si>
  <si>
    <r>
      <t xml:space="preserve">Webinars: </t>
    </r>
    <r>
      <rPr>
        <sz val="11"/>
        <color rgb="FF000000"/>
        <rFont val="Calibri"/>
        <family val="2"/>
      </rPr>
      <t xml:space="preserve">14 free webinars, 12 low-cost, 4 OAH, 20 Framework. </t>
    </r>
    <r>
      <rPr>
        <b/>
        <sz val="11"/>
        <color rgb="FF000000"/>
        <rFont val="Calibri"/>
        <family val="2"/>
      </rPr>
      <t>Online Courses:</t>
    </r>
    <r>
      <rPr>
        <sz val="11"/>
        <color rgb="FF000000"/>
        <rFont val="Calibri"/>
        <family val="2"/>
      </rPr>
      <t xml:space="preserve"> 22 courses with slight increase in pricing to cover increase in faculty honoariums. </t>
    </r>
  </si>
  <si>
    <r>
      <t xml:space="preserve">Workshops: </t>
    </r>
    <r>
      <rPr>
        <sz val="11"/>
        <color rgb="FF000000"/>
        <rFont val="Calibri"/>
        <family val="2"/>
      </rPr>
      <t xml:space="preserve">$1500 local sponsorship per workshop. </t>
    </r>
    <r>
      <rPr>
        <b/>
        <sz val="11"/>
        <color rgb="FF000000"/>
        <rFont val="Calibri"/>
        <family val="2"/>
      </rPr>
      <t>Webinars:</t>
    </r>
    <r>
      <rPr>
        <sz val="11"/>
        <color rgb="FF000000"/>
        <rFont val="Calibri"/>
        <family val="2"/>
      </rPr>
      <t xml:space="preserve"> 4 infomercials at $500 each, 20 framework webinar sponsorships at $250 each. </t>
    </r>
  </si>
  <si>
    <t>Conference room furniture and computers for possible 2 new hires in retained earnings.</t>
  </si>
  <si>
    <t>Placed under different accounts in FY2021</t>
  </si>
  <si>
    <t>Adobe: $393.12, Amazon: $326.28, Canva:$119.40, Coschedule: $180.00, DNH Media: $1,440.00, MailChimp: $1,308 (one quarter only, canceling in September), Soundcloud: $196.68, Web Network Solutions: $111.87</t>
  </si>
  <si>
    <t>Earnings retained from FY2021 budget surplus for: Endowment Campaign consultant, membership survey, Census report, office furniture, and potential new staff position starting in January.</t>
  </si>
  <si>
    <t>retain</t>
  </si>
  <si>
    <t>Payment to consultant for Endowment Campaign. Paid from retained earnings.</t>
  </si>
  <si>
    <t>Projecting a 3.5% increase over FY2020 actual and FY2021 forecast</t>
  </si>
  <si>
    <t>FY2021 (as of 4/30/2021)</t>
  </si>
  <si>
    <t>413.010.6010</t>
  </si>
  <si>
    <t>Salaries</t>
  </si>
  <si>
    <t>412.010.6010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</si>
</sst>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44" formatCode="_(&quot;$&quot;* #,##0.00_);_(&quot;$&quot;* \(#,##0.00\);_(&quot;$&quot;* &quot;-&quot;??_);_(@_)"/>
    <numFmt numFmtId="164" formatCode="_(&quot;$&quot;* #,##0_);_(&quot;$&quot;* \(#,##0\);_(&quot;$&quot;* &quot;-&quot;??_);_(@_)"/>
    <numFmt numFmtId="165" formatCode="_([$$-409]* #,##0_);_([$$-409]* \(#,##0\);_([$$-409]* &quot;-&quot;??_);_(@_)"/>
    <numFmt numFmtId="166" formatCode="&quot;$&quot;#,##0"/>
    <numFmt numFmtId="167" formatCode="_([$$-409]* #,##0_);_([$$-409]* \(#,##0\);_([$$-409]* &quot;-&quot;_);_(@_)"/>
  </numFmts>
  <fonts count="37"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rgb="FF9C0006"/>
      <name val="Calibri"/>
      <family val="2"/>
      <scheme val="minor"/>
    </font>
    <font>
      <sz val="11"/>
      <color rgb="FF000000"/>
      <name val="Calibri"/>
      <family val="2"/>
    </font>
    <font>
      <sz val="10"/>
      <color rgb="FF000000"/>
      <name val="Calibri"/>
      <family val="2"/>
    </font>
    <font>
      <sz val="11"/>
      <color theme="1"/>
      <name val="Calibri"/>
      <family val="2"/>
    </font>
    <font>
      <b/>
      <sz val="10"/>
      <name val="Calibri"/>
      <family val="2"/>
    </font>
    <font>
      <strike/>
      <sz val="11"/>
      <color rgb="FFFF0000"/>
      <name val="Calibri"/>
      <family val="2"/>
    </font>
    <font>
      <sz val="9"/>
      <color rgb="FF000000"/>
      <name val="Calibri"/>
      <family val="2"/>
    </font>
    <font>
      <b/>
      <sz val="11"/>
      <color rgb="FF000000"/>
      <name val="Calibri"/>
      <family val="2"/>
    </font>
    <font>
      <b/>
      <i/>
      <sz val="11"/>
      <color rgb="FF000000"/>
      <name val="Calibri"/>
      <family val="2"/>
    </font>
    <font>
      <b/>
      <sz val="12"/>
      <color rgb="FF000000"/>
      <name val="Calibri"/>
      <family val="2"/>
    </font>
    <font>
      <b/>
      <i/>
      <sz val="12"/>
      <color rgb="FF000000"/>
      <name val="Calibri"/>
      <family val="2"/>
    </font>
    <font>
      <b/>
      <sz val="12"/>
      <color theme="1"/>
      <name val="Calibri"/>
      <family val="2"/>
    </font>
    <font>
      <b/>
      <sz val="11"/>
      <name val="Calibri"/>
      <family val="2"/>
    </font>
    <font>
      <b/>
      <i/>
      <sz val="11"/>
      <color rgb="FFFF0000"/>
      <name val="Calibri"/>
      <family val="2"/>
    </font>
    <font>
      <sz val="11"/>
      <name val="Calibri"/>
      <family val="2"/>
    </font>
    <font>
      <i/>
      <sz val="11"/>
      <color rgb="FF000000"/>
      <name val="Calibri"/>
      <family val="2"/>
    </font>
    <font>
      <b/>
      <i/>
      <sz val="11"/>
      <color theme="1"/>
      <name val="Calibri"/>
      <family val="2"/>
    </font>
    <font>
      <strike/>
      <sz val="11"/>
      <color theme="1"/>
      <name val="Calibri"/>
      <family val="2"/>
    </font>
    <font>
      <b/>
      <i/>
      <strike/>
      <sz val="11"/>
      <color rgb="FFFF0000"/>
      <name val="Calibri"/>
      <family val="2"/>
    </font>
    <font>
      <b/>
      <strike/>
      <sz val="11"/>
      <color rgb="FFFF0000"/>
      <name val="Calibri"/>
      <family val="2"/>
    </font>
    <font>
      <b/>
      <sz val="11"/>
      <color theme="1"/>
      <name val="Calibri"/>
      <family val="2"/>
    </font>
    <font>
      <b/>
      <i/>
      <sz val="11"/>
      <name val="Calibri"/>
      <family val="2"/>
    </font>
    <font>
      <i/>
      <sz val="11"/>
      <color theme="1"/>
      <name val="Calibri"/>
      <family val="2"/>
    </font>
    <font>
      <sz val="11"/>
      <color rgb="FF000000"/>
      <name val="Calibri"/>
      <charset val="1"/>
    </font>
    <font>
      <sz val="11"/>
      <color rgb="FF000000"/>
      <name val="Calibri"/>
    </font>
    <font>
      <b/>
      <sz val="11"/>
      <color theme="1"/>
      <name val="Calibri"/>
      <family val="2"/>
      <scheme val="minor"/>
    </font>
    <font>
      <sz val="11"/>
      <name val="Calibri"/>
      <family val="2"/>
      <scheme val="minor"/>
    </font>
  </fonts>
  <fills count="18">
    <fill>
      <patternFill patternType="none"/>
    </fill>
    <fill>
      <patternFill patternType="gray125"/>
    </fill>
    <fill>
      <patternFill patternType="solid">
        <fgColor rgb="FFFFC7CE"/>
      </patternFill>
    </fill>
    <fill>
      <patternFill patternType="solid">
        <fgColor rgb="FFFFFFFF"/>
        <bgColor rgb="FF000000"/>
      </patternFill>
    </fill>
    <fill>
      <patternFill patternType="solid">
        <fgColor rgb="FFD9D9D9"/>
        <bgColor rgb="FF000000"/>
      </patternFill>
    </fill>
    <fill>
      <patternFill patternType="solid">
        <fgColor theme="4" tint="0.79998168889431442"/>
        <bgColor rgb="FF000000"/>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79998168889431442"/>
        <bgColor rgb="FF000000"/>
      </patternFill>
    </fill>
    <fill>
      <patternFill patternType="solid">
        <fgColor theme="0" tint="-0.14999847407452621"/>
        <bgColor rgb="FF000000"/>
      </patternFill>
    </fill>
    <fill>
      <patternFill patternType="solid">
        <fgColor theme="0" tint="-0.14999847407452621"/>
        <bgColor indexed="64"/>
      </patternFill>
    </fill>
    <fill>
      <patternFill patternType="solid">
        <fgColor theme="5" tint="0.79998168889431442"/>
        <bgColor rgb="FF000000"/>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0"/>
        <bgColor rgb="FF000000"/>
      </patternFill>
    </fill>
    <fill>
      <patternFill patternType="solid">
        <fgColor rgb="FFFFFFFF"/>
        <bgColor indexed="64"/>
      </patternFill>
    </fill>
    <fill>
      <patternFill patternType="solid">
        <fgColor rgb="FFDDEBF7"/>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s>
  <cellStyleXfs count="3">
    <xf numFmtId="0" fontId="0" fillId="0" borderId="0"/>
    <xf numFmtId="44" fontId="9" fillId="0" borderId="0" applyFont="0" applyFill="0" applyBorder="0" applyAlignment="0" applyProtection="0"/>
    <xf numFmtId="0" fontId="10" fillId="2" borderId="0" applyNumberFormat="0" applyBorder="0" applyAlignment="0" applyProtection="0"/>
  </cellStyleXfs>
  <cellXfs count="347">
    <xf numFmtId="0" fontId="0" fillId="0" borderId="0" xfId="0"/>
    <xf numFmtId="0" fontId="13" fillId="0" borderId="0" xfId="0" applyFont="1" applyAlignment="1">
      <alignment wrapText="1"/>
    </xf>
    <xf numFmtId="0" fontId="13" fillId="0" borderId="0" xfId="0" applyFont="1"/>
    <xf numFmtId="0" fontId="11" fillId="3" borderId="0" xfId="0" applyFont="1" applyFill="1"/>
    <xf numFmtId="0" fontId="15" fillId="0" borderId="0" xfId="0" applyFont="1"/>
    <xf numFmtId="0" fontId="15" fillId="3" borderId="0" xfId="0" applyFont="1" applyFill="1"/>
    <xf numFmtId="0" fontId="16" fillId="0" borderId="0" xfId="0" applyFont="1"/>
    <xf numFmtId="5" fontId="12" fillId="0" borderId="0" xfId="0" applyNumberFormat="1" applyFont="1" applyAlignment="1">
      <alignment wrapText="1"/>
    </xf>
    <xf numFmtId="164" fontId="11" fillId="0" borderId="0" xfId="1" applyNumberFormat="1" applyFont="1" applyFill="1" applyBorder="1" applyAlignment="1">
      <alignment wrapText="1"/>
    </xf>
    <xf numFmtId="0" fontId="12" fillId="0" borderId="0" xfId="0" applyFont="1" applyAlignment="1">
      <alignment wrapText="1"/>
    </xf>
    <xf numFmtId="164" fontId="18" fillId="0" borderId="1" xfId="1" applyNumberFormat="1" applyFont="1" applyFill="1" applyBorder="1" applyAlignment="1">
      <alignment horizontal="center" wrapText="1"/>
    </xf>
    <xf numFmtId="49" fontId="20" fillId="0" borderId="1" xfId="0" applyNumberFormat="1" applyFont="1" applyBorder="1" applyAlignment="1">
      <alignment horizontal="center" vertical="center" wrapText="1"/>
    </xf>
    <xf numFmtId="0" fontId="21" fillId="0" borderId="0" xfId="0" applyFont="1" applyAlignment="1">
      <alignment horizontal="center" vertical="center" wrapText="1"/>
    </xf>
    <xf numFmtId="49" fontId="22" fillId="5" borderId="1" xfId="0" applyNumberFormat="1" applyFont="1" applyFill="1" applyBorder="1"/>
    <xf numFmtId="5" fontId="11" fillId="5" borderId="1" xfId="0" applyNumberFormat="1" applyFont="1" applyFill="1" applyBorder="1" applyAlignment="1">
      <alignment wrapText="1"/>
    </xf>
    <xf numFmtId="164" fontId="11" fillId="5" borderId="1" xfId="1" applyNumberFormat="1" applyFont="1" applyFill="1" applyBorder="1" applyAlignment="1">
      <alignment horizontal="center" wrapText="1"/>
    </xf>
    <xf numFmtId="0" fontId="11" fillId="5" borderId="1" xfId="0" applyFont="1" applyFill="1" applyBorder="1" applyAlignment="1">
      <alignment wrapText="1"/>
    </xf>
    <xf numFmtId="49" fontId="22" fillId="6" borderId="1" xfId="0" applyNumberFormat="1" applyFont="1" applyFill="1" applyBorder="1"/>
    <xf numFmtId="49" fontId="18" fillId="6" borderId="1" xfId="0" applyNumberFormat="1" applyFont="1" applyFill="1" applyBorder="1" applyAlignment="1">
      <alignment horizontal="center"/>
    </xf>
    <xf numFmtId="164" fontId="18" fillId="6" borderId="1" xfId="1" applyNumberFormat="1" applyFont="1" applyFill="1" applyBorder="1" applyAlignment="1">
      <alignment horizontal="center" wrapText="1"/>
    </xf>
    <xf numFmtId="0" fontId="11" fillId="6" borderId="1" xfId="0" applyFont="1" applyFill="1" applyBorder="1" applyAlignment="1">
      <alignment wrapText="1"/>
    </xf>
    <xf numFmtId="49" fontId="22" fillId="7" borderId="1" xfId="0" applyNumberFormat="1" applyFont="1" applyFill="1" applyBorder="1"/>
    <xf numFmtId="49" fontId="18" fillId="7" borderId="1" xfId="0" applyNumberFormat="1" applyFont="1" applyFill="1" applyBorder="1" applyAlignment="1">
      <alignment horizontal="center"/>
    </xf>
    <xf numFmtId="5" fontId="11" fillId="8" borderId="1" xfId="0" applyNumberFormat="1" applyFont="1" applyFill="1" applyBorder="1" applyAlignment="1">
      <alignment wrapText="1"/>
    </xf>
    <xf numFmtId="164" fontId="18" fillId="7" borderId="1" xfId="1" applyNumberFormat="1" applyFont="1" applyFill="1" applyBorder="1" applyAlignment="1">
      <alignment horizontal="center" wrapText="1"/>
    </xf>
    <xf numFmtId="0" fontId="11" fillId="7" borderId="1" xfId="0" applyFont="1" applyFill="1" applyBorder="1" applyAlignment="1">
      <alignment wrapText="1"/>
    </xf>
    <xf numFmtId="49" fontId="11" fillId="0" borderId="1" xfId="0" applyNumberFormat="1" applyFont="1" applyBorder="1" applyAlignment="1">
      <alignment horizontal="right"/>
    </xf>
    <xf numFmtId="49" fontId="11" fillId="0" borderId="1" xfId="0" applyNumberFormat="1" applyFont="1" applyBorder="1" applyAlignment="1">
      <alignment horizontal="left"/>
    </xf>
    <xf numFmtId="5" fontId="11" fillId="0" borderId="1" xfId="0" applyNumberFormat="1" applyFont="1" applyBorder="1" applyAlignment="1">
      <alignment wrapText="1"/>
    </xf>
    <xf numFmtId="164" fontId="11" fillId="0" borderId="1" xfId="1" applyNumberFormat="1" applyFont="1" applyFill="1" applyBorder="1" applyAlignment="1">
      <alignment wrapText="1"/>
    </xf>
    <xf numFmtId="0" fontId="11" fillId="0" borderId="1" xfId="0" applyFont="1" applyBorder="1" applyAlignment="1">
      <alignment wrapText="1"/>
    </xf>
    <xf numFmtId="49" fontId="17" fillId="0" borderId="1" xfId="0" applyNumberFormat="1" applyFont="1" applyBorder="1" applyAlignment="1">
      <alignment horizontal="left"/>
    </xf>
    <xf numFmtId="164" fontId="17" fillId="0" borderId="1" xfId="1" applyNumberFormat="1" applyFont="1" applyFill="1" applyBorder="1" applyAlignment="1">
      <alignment wrapText="1"/>
    </xf>
    <xf numFmtId="0" fontId="11" fillId="0" borderId="1" xfId="0" applyFont="1" applyBorder="1" applyAlignment="1">
      <alignment horizontal="right" wrapText="1"/>
    </xf>
    <xf numFmtId="49" fontId="22" fillId="7" borderId="1" xfId="0" applyNumberFormat="1" applyFont="1" applyFill="1" applyBorder="1" applyAlignment="1">
      <alignment horizontal="left"/>
    </xf>
    <xf numFmtId="49" fontId="23" fillId="7" borderId="1" xfId="0" applyNumberFormat="1" applyFont="1" applyFill="1" applyBorder="1" applyAlignment="1">
      <alignment horizontal="left"/>
    </xf>
    <xf numFmtId="164" fontId="11" fillId="7" borderId="1" xfId="1" applyNumberFormat="1" applyFont="1" applyFill="1" applyBorder="1" applyAlignment="1">
      <alignment wrapText="1"/>
    </xf>
    <xf numFmtId="49" fontId="11" fillId="0" borderId="1" xfId="0" applyNumberFormat="1" applyFont="1" applyBorder="1" applyAlignment="1">
      <alignment wrapText="1"/>
    </xf>
    <xf numFmtId="49" fontId="22" fillId="8" borderId="1" xfId="0" applyNumberFormat="1" applyFont="1" applyFill="1" applyBorder="1" applyAlignment="1">
      <alignment horizontal="left"/>
    </xf>
    <xf numFmtId="0" fontId="11" fillId="8" borderId="1" xfId="0" applyFont="1" applyFill="1" applyBorder="1"/>
    <xf numFmtId="49" fontId="11" fillId="3" borderId="1" xfId="0" applyNumberFormat="1" applyFont="1" applyFill="1" applyBorder="1" applyAlignment="1">
      <alignment horizontal="right"/>
    </xf>
    <xf numFmtId="49" fontId="11" fillId="3" borderId="1" xfId="0" applyNumberFormat="1" applyFont="1" applyFill="1" applyBorder="1" applyAlignment="1">
      <alignment horizontal="left"/>
    </xf>
    <xf numFmtId="164" fontId="11" fillId="0" borderId="1" xfId="1" applyNumberFormat="1" applyFont="1" applyFill="1" applyBorder="1" applyAlignment="1">
      <alignment horizontal="right"/>
    </xf>
    <xf numFmtId="49" fontId="11" fillId="7" borderId="1" xfId="0" applyNumberFormat="1" applyFont="1" applyFill="1" applyBorder="1" applyAlignment="1">
      <alignment horizontal="left"/>
    </xf>
    <xf numFmtId="49" fontId="11" fillId="3" borderId="1" xfId="0" applyNumberFormat="1" applyFont="1" applyFill="1" applyBorder="1" applyAlignment="1">
      <alignment wrapText="1"/>
    </xf>
    <xf numFmtId="49" fontId="17" fillId="7" borderId="1" xfId="0" applyNumberFormat="1" applyFont="1" applyFill="1" applyBorder="1" applyAlignment="1">
      <alignment horizontal="left"/>
    </xf>
    <xf numFmtId="49" fontId="11" fillId="3" borderId="1" xfId="0" applyNumberFormat="1" applyFont="1" applyFill="1" applyBorder="1" applyAlignment="1">
      <alignment horizontal="right" wrapText="1"/>
    </xf>
    <xf numFmtId="49" fontId="15" fillId="0" borderId="1" xfId="0" applyNumberFormat="1" applyFont="1" applyBorder="1" applyAlignment="1">
      <alignment horizontal="left"/>
    </xf>
    <xf numFmtId="164" fontId="15" fillId="0" borderId="1" xfId="1" applyNumberFormat="1" applyFont="1" applyFill="1" applyBorder="1" applyAlignment="1">
      <alignment wrapText="1"/>
    </xf>
    <xf numFmtId="0" fontId="15" fillId="0" borderId="1" xfId="0" applyFont="1" applyBorder="1" applyAlignment="1">
      <alignment horizontal="right" wrapText="1"/>
    </xf>
    <xf numFmtId="0" fontId="15" fillId="0" borderId="1" xfId="0" applyFont="1" applyBorder="1" applyAlignment="1">
      <alignment wrapText="1"/>
    </xf>
    <xf numFmtId="49" fontId="24" fillId="3" borderId="1" xfId="0" applyNumberFormat="1" applyFont="1" applyFill="1" applyBorder="1" applyAlignment="1">
      <alignment horizontal="right"/>
    </xf>
    <xf numFmtId="49" fontId="24" fillId="3" borderId="1" xfId="0" applyNumberFormat="1" applyFont="1" applyFill="1" applyBorder="1" applyAlignment="1">
      <alignment horizontal="left"/>
    </xf>
    <xf numFmtId="164" fontId="24" fillId="0" borderId="1" xfId="1" applyNumberFormat="1" applyFont="1" applyFill="1" applyBorder="1" applyAlignment="1">
      <alignment wrapText="1"/>
    </xf>
    <xf numFmtId="0" fontId="15" fillId="3" borderId="1" xfId="0" applyFont="1" applyFill="1" applyBorder="1" applyAlignment="1">
      <alignment horizontal="right" wrapText="1"/>
    </xf>
    <xf numFmtId="0" fontId="15" fillId="3" borderId="1" xfId="0" applyFont="1" applyFill="1" applyBorder="1" applyAlignment="1">
      <alignment wrapText="1"/>
    </xf>
    <xf numFmtId="49" fontId="17" fillId="8" borderId="1" xfId="0" applyNumberFormat="1" applyFont="1" applyFill="1" applyBorder="1" applyAlignment="1">
      <alignment horizontal="left"/>
    </xf>
    <xf numFmtId="49" fontId="11" fillId="8" borderId="1" xfId="0" applyNumberFormat="1" applyFont="1" applyFill="1" applyBorder="1" applyAlignment="1">
      <alignment horizontal="left"/>
    </xf>
    <xf numFmtId="164" fontId="11" fillId="8" borderId="1" xfId="1" applyNumberFormat="1" applyFont="1" applyFill="1" applyBorder="1" applyAlignment="1">
      <alignment wrapText="1"/>
    </xf>
    <xf numFmtId="164" fontId="11" fillId="3" borderId="1" xfId="1" applyNumberFormat="1" applyFont="1" applyFill="1" applyBorder="1" applyAlignment="1">
      <alignment wrapText="1"/>
    </xf>
    <xf numFmtId="0" fontId="11" fillId="0" borderId="1" xfId="0" applyFont="1" applyBorder="1" applyAlignment="1">
      <alignment vertical="center" wrapText="1"/>
    </xf>
    <xf numFmtId="49" fontId="25" fillId="0" borderId="1" xfId="0" applyNumberFormat="1" applyFont="1" applyBorder="1" applyAlignment="1">
      <alignment horizontal="right"/>
    </xf>
    <xf numFmtId="49" fontId="25" fillId="0" borderId="1" xfId="0" applyNumberFormat="1" applyFont="1" applyBorder="1" applyAlignment="1">
      <alignment horizontal="left" wrapText="1"/>
    </xf>
    <xf numFmtId="164" fontId="11" fillId="3" borderId="1" xfId="1" applyNumberFormat="1" applyFont="1" applyFill="1" applyBorder="1"/>
    <xf numFmtId="49" fontId="22" fillId="3" borderId="1" xfId="0" applyNumberFormat="1" applyFont="1" applyFill="1" applyBorder="1" applyAlignment="1">
      <alignment horizontal="left"/>
    </xf>
    <xf numFmtId="164" fontId="22" fillId="0" borderId="1" xfId="1" applyNumberFormat="1" applyFont="1" applyFill="1" applyBorder="1" applyAlignment="1">
      <alignment wrapText="1"/>
    </xf>
    <xf numFmtId="0" fontId="11" fillId="3" borderId="1" xfId="0" applyFont="1" applyFill="1" applyBorder="1" applyAlignment="1">
      <alignment wrapText="1"/>
    </xf>
    <xf numFmtId="49" fontId="22" fillId="0" borderId="1" xfId="0" applyNumberFormat="1" applyFont="1" applyBorder="1" applyAlignment="1">
      <alignment horizontal="left"/>
    </xf>
    <xf numFmtId="49" fontId="24" fillId="8" borderId="1" xfId="0" applyNumberFormat="1" applyFont="1" applyFill="1" applyBorder="1" applyAlignment="1">
      <alignment horizontal="left"/>
    </xf>
    <xf numFmtId="5" fontId="15" fillId="8" borderId="1" xfId="0" applyNumberFormat="1" applyFont="1" applyFill="1" applyBorder="1" applyAlignment="1">
      <alignment wrapText="1"/>
    </xf>
    <xf numFmtId="164" fontId="24" fillId="7" borderId="1" xfId="1" applyNumberFormat="1" applyFont="1" applyFill="1" applyBorder="1" applyAlignment="1">
      <alignment wrapText="1"/>
    </xf>
    <xf numFmtId="0" fontId="15" fillId="8" borderId="1" xfId="0" applyFont="1" applyFill="1" applyBorder="1" applyAlignment="1">
      <alignment wrapText="1"/>
    </xf>
    <xf numFmtId="49" fontId="24" fillId="3" borderId="1" xfId="0" applyNumberFormat="1" applyFont="1" applyFill="1" applyBorder="1" applyAlignment="1">
      <alignment wrapText="1"/>
    </xf>
    <xf numFmtId="49" fontId="18" fillId="4" borderId="1" xfId="0" applyNumberFormat="1" applyFont="1" applyFill="1" applyBorder="1" applyAlignment="1">
      <alignment horizontal="right"/>
    </xf>
    <xf numFmtId="49" fontId="18" fillId="0" borderId="1" xfId="0" applyNumberFormat="1" applyFont="1" applyBorder="1" applyAlignment="1">
      <alignment horizontal="left"/>
    </xf>
    <xf numFmtId="0" fontId="11" fillId="0" borderId="1" xfId="0" applyFont="1" applyBorder="1"/>
    <xf numFmtId="49" fontId="18" fillId="0" borderId="1" xfId="0" applyNumberFormat="1" applyFont="1" applyBorder="1"/>
    <xf numFmtId="49" fontId="11" fillId="3" borderId="1" xfId="0" applyNumberFormat="1" applyFont="1" applyFill="1" applyBorder="1" applyAlignment="1">
      <alignment horizontal="left" wrapText="1"/>
    </xf>
    <xf numFmtId="49" fontId="11" fillId="4" borderId="1" xfId="0" applyNumberFormat="1" applyFont="1" applyFill="1" applyBorder="1" applyAlignment="1">
      <alignment horizontal="left"/>
    </xf>
    <xf numFmtId="0" fontId="11" fillId="9" borderId="1" xfId="0" applyFont="1" applyFill="1" applyBorder="1"/>
    <xf numFmtId="49" fontId="18" fillId="9" borderId="1" xfId="0" applyNumberFormat="1" applyFont="1" applyFill="1" applyBorder="1" applyAlignment="1">
      <alignment horizontal="right"/>
    </xf>
    <xf numFmtId="5" fontId="17" fillId="9" borderId="1" xfId="0" applyNumberFormat="1" applyFont="1" applyFill="1" applyBorder="1" applyAlignment="1">
      <alignment wrapText="1"/>
    </xf>
    <xf numFmtId="164" fontId="17" fillId="9" borderId="1" xfId="1" applyNumberFormat="1" applyFont="1" applyFill="1" applyBorder="1"/>
    <xf numFmtId="0" fontId="11" fillId="10" borderId="1" xfId="0" applyFont="1" applyFill="1" applyBorder="1" applyAlignment="1">
      <alignment wrapText="1"/>
    </xf>
    <xf numFmtId="49" fontId="26" fillId="11" borderId="1" xfId="0" applyNumberFormat="1" applyFont="1" applyFill="1" applyBorder="1"/>
    <xf numFmtId="5" fontId="13" fillId="11" borderId="1" xfId="0" applyNumberFormat="1" applyFont="1" applyFill="1" applyBorder="1" applyAlignment="1">
      <alignment wrapText="1"/>
    </xf>
    <xf numFmtId="164" fontId="13" fillId="11" borderId="1" xfId="1" applyNumberFormat="1" applyFont="1" applyFill="1" applyBorder="1" applyAlignment="1">
      <alignment wrapText="1"/>
    </xf>
    <xf numFmtId="0" fontId="13" fillId="11" borderId="1" xfId="0" applyFont="1" applyFill="1" applyBorder="1" applyAlignment="1">
      <alignment horizontal="right" wrapText="1"/>
    </xf>
    <xf numFmtId="0" fontId="26" fillId="11" borderId="1" xfId="0" applyFont="1" applyFill="1" applyBorder="1"/>
    <xf numFmtId="49" fontId="26" fillId="11" borderId="1" xfId="0" applyNumberFormat="1" applyFont="1" applyFill="1" applyBorder="1" applyAlignment="1">
      <alignment horizontal="center"/>
    </xf>
    <xf numFmtId="164" fontId="26" fillId="11" borderId="1" xfId="1" applyNumberFormat="1" applyFont="1" applyFill="1" applyBorder="1" applyAlignment="1">
      <alignment horizontal="center" wrapText="1"/>
    </xf>
    <xf numFmtId="0" fontId="13" fillId="12" borderId="1" xfId="0" applyFont="1" applyFill="1" applyBorder="1" applyAlignment="1">
      <alignment horizontal="right" wrapText="1"/>
    </xf>
    <xf numFmtId="0" fontId="11" fillId="0" borderId="1" xfId="0" applyFont="1" applyBorder="1" applyAlignment="1">
      <alignment horizontal="left" wrapText="1"/>
    </xf>
    <xf numFmtId="0" fontId="11" fillId="0" borderId="1" xfId="1" applyNumberFormat="1" applyFont="1" applyFill="1" applyBorder="1" applyAlignment="1">
      <alignment wrapText="1"/>
    </xf>
    <xf numFmtId="0" fontId="24" fillId="0" borderId="1" xfId="0" applyFont="1" applyBorder="1" applyAlignment="1">
      <alignment wrapText="1"/>
    </xf>
    <xf numFmtId="0" fontId="18" fillId="0" borderId="1" xfId="0" applyFont="1" applyBorder="1" applyAlignment="1">
      <alignment horizontal="right"/>
    </xf>
    <xf numFmtId="0" fontId="17" fillId="0" borderId="1" xfId="0" applyFont="1" applyBorder="1" applyAlignment="1">
      <alignment horizontal="right"/>
    </xf>
    <xf numFmtId="0" fontId="26" fillId="11" borderId="1" xfId="0" applyFont="1" applyFill="1" applyBorder="1" applyAlignment="1">
      <alignment horizontal="left"/>
    </xf>
    <xf numFmtId="49" fontId="13" fillId="11" borderId="1" xfId="0" applyNumberFormat="1" applyFont="1" applyFill="1" applyBorder="1" applyAlignment="1">
      <alignment horizontal="left"/>
    </xf>
    <xf numFmtId="164" fontId="13" fillId="12" borderId="1" xfId="1" applyNumberFormat="1" applyFont="1" applyFill="1" applyBorder="1" applyAlignment="1">
      <alignment wrapText="1"/>
    </xf>
    <xf numFmtId="49" fontId="18" fillId="0" borderId="1" xfId="0" applyNumberFormat="1" applyFont="1" applyBorder="1" applyAlignment="1">
      <alignment horizontal="right"/>
    </xf>
    <xf numFmtId="0" fontId="18" fillId="0" borderId="1" xfId="0" applyFont="1" applyBorder="1"/>
    <xf numFmtId="0" fontId="26" fillId="12" borderId="1" xfId="0" applyFont="1" applyFill="1" applyBorder="1"/>
    <xf numFmtId="49" fontId="13" fillId="12" borderId="1" xfId="0" applyNumberFormat="1" applyFont="1" applyFill="1" applyBorder="1" applyAlignment="1">
      <alignment horizontal="left"/>
    </xf>
    <xf numFmtId="49" fontId="24" fillId="0" borderId="1" xfId="0" applyNumberFormat="1" applyFont="1" applyBorder="1" applyAlignment="1">
      <alignment horizontal="left"/>
    </xf>
    <xf numFmtId="164" fontId="24" fillId="0" borderId="1" xfId="1" applyNumberFormat="1" applyFont="1" applyFill="1" applyBorder="1"/>
    <xf numFmtId="49" fontId="24" fillId="3" borderId="1" xfId="0" applyNumberFormat="1" applyFont="1" applyFill="1" applyBorder="1" applyAlignment="1">
      <alignment horizontal="left" wrapText="1"/>
    </xf>
    <xf numFmtId="0" fontId="11" fillId="3" borderId="1" xfId="0" applyFont="1" applyFill="1" applyBorder="1"/>
    <xf numFmtId="0" fontId="18" fillId="3" borderId="1" xfId="0" applyFont="1" applyFill="1" applyBorder="1" applyAlignment="1">
      <alignment horizontal="right"/>
    </xf>
    <xf numFmtId="164" fontId="17" fillId="0" borderId="1" xfId="1" applyNumberFormat="1" applyFont="1" applyFill="1" applyBorder="1"/>
    <xf numFmtId="164" fontId="17" fillId="0" borderId="1" xfId="1" applyNumberFormat="1" applyFont="1" applyFill="1" applyBorder="1" applyAlignment="1">
      <alignment horizontal="right" wrapText="1"/>
    </xf>
    <xf numFmtId="164" fontId="18" fillId="3" borderId="1" xfId="1" applyNumberFormat="1" applyFont="1" applyFill="1" applyBorder="1" applyAlignment="1">
      <alignment horizontal="center" wrapText="1"/>
    </xf>
    <xf numFmtId="0" fontId="13" fillId="12" borderId="1" xfId="0" applyFont="1" applyFill="1" applyBorder="1"/>
    <xf numFmtId="49" fontId="27" fillId="12" borderId="1" xfId="0" applyNumberFormat="1" applyFont="1" applyFill="1" applyBorder="1" applyAlignment="1">
      <alignment horizontal="left"/>
    </xf>
    <xf numFmtId="164" fontId="27" fillId="12" borderId="1" xfId="1" applyNumberFormat="1" applyFont="1" applyFill="1" applyBorder="1" applyAlignment="1">
      <alignment wrapText="1"/>
    </xf>
    <xf numFmtId="0" fontId="28" fillId="0" borderId="1" xfId="0" applyFont="1" applyBorder="1" applyAlignment="1">
      <alignment horizontal="right"/>
    </xf>
    <xf numFmtId="164" fontId="29" fillId="0" borderId="1" xfId="1" applyNumberFormat="1" applyFont="1" applyFill="1" applyBorder="1" applyAlignment="1">
      <alignment wrapText="1"/>
    </xf>
    <xf numFmtId="5" fontId="27" fillId="11" borderId="1" xfId="0" applyNumberFormat="1" applyFont="1" applyFill="1" applyBorder="1" applyAlignment="1">
      <alignment wrapText="1"/>
    </xf>
    <xf numFmtId="0" fontId="26" fillId="12" borderId="1" xfId="0" applyFont="1" applyFill="1" applyBorder="1" applyAlignment="1">
      <alignment horizontal="right"/>
    </xf>
    <xf numFmtId="164" fontId="30" fillId="12" borderId="1" xfId="1" applyNumberFormat="1" applyFont="1" applyFill="1" applyBorder="1" applyAlignment="1">
      <alignment wrapText="1"/>
    </xf>
    <xf numFmtId="0" fontId="27" fillId="12" borderId="1" xfId="0" applyFont="1" applyFill="1" applyBorder="1" applyAlignment="1">
      <alignment horizontal="right" wrapText="1"/>
    </xf>
    <xf numFmtId="0" fontId="31" fillId="0" borderId="1" xfId="0" applyFont="1" applyBorder="1"/>
    <xf numFmtId="0" fontId="31" fillId="0" borderId="1" xfId="0" applyFont="1" applyBorder="1" applyAlignment="1">
      <alignment horizontal="right"/>
    </xf>
    <xf numFmtId="164" fontId="24" fillId="0" borderId="1" xfId="2" applyNumberFormat="1" applyFont="1" applyFill="1" applyBorder="1" applyAlignment="1">
      <alignment wrapText="1"/>
    </xf>
    <xf numFmtId="49" fontId="24" fillId="0" borderId="1" xfId="0" applyNumberFormat="1" applyFont="1" applyBorder="1" applyAlignment="1">
      <alignment wrapText="1"/>
    </xf>
    <xf numFmtId="49" fontId="30" fillId="12" borderId="1" xfId="0" applyNumberFormat="1" applyFont="1" applyFill="1" applyBorder="1" applyAlignment="1">
      <alignment horizontal="left"/>
    </xf>
    <xf numFmtId="0" fontId="32" fillId="12" borderId="1" xfId="0" applyFont="1" applyFill="1" applyBorder="1" applyAlignment="1">
      <alignment horizontal="right"/>
    </xf>
    <xf numFmtId="0" fontId="11" fillId="0" borderId="1" xfId="0" applyFont="1" applyBorder="1" applyAlignment="1">
      <alignment horizontal="right"/>
    </xf>
    <xf numFmtId="49" fontId="24" fillId="0" borderId="1" xfId="0" applyNumberFormat="1" applyFont="1" applyBorder="1" applyAlignment="1">
      <alignment horizontal="right"/>
    </xf>
    <xf numFmtId="0" fontId="11" fillId="3" borderId="1" xfId="0" applyFont="1" applyFill="1" applyBorder="1" applyAlignment="1">
      <alignment horizontal="right"/>
    </xf>
    <xf numFmtId="0" fontId="0" fillId="0" borderId="1" xfId="0" applyBorder="1"/>
    <xf numFmtId="49" fontId="14" fillId="0" borderId="1" xfId="0" applyNumberFormat="1" applyFont="1" applyBorder="1" applyAlignment="1">
      <alignment horizontal="center"/>
    </xf>
    <xf numFmtId="0" fontId="19" fillId="14" borderId="1" xfId="0" applyFont="1" applyFill="1" applyBorder="1" applyAlignment="1">
      <alignment horizontal="center" vertical="center" wrapText="1"/>
    </xf>
    <xf numFmtId="164" fontId="20" fillId="14" borderId="1" xfId="1" applyNumberFormat="1" applyFont="1" applyFill="1" applyBorder="1" applyAlignment="1">
      <alignment horizontal="center" vertical="center" wrapText="1"/>
    </xf>
    <xf numFmtId="0" fontId="30" fillId="0" borderId="1" xfId="0" applyFont="1" applyBorder="1" applyAlignment="1">
      <alignment wrapText="1"/>
    </xf>
    <xf numFmtId="5" fontId="19" fillId="15" borderId="1" xfId="0" applyNumberFormat="1" applyFont="1" applyFill="1" applyBorder="1" applyAlignment="1">
      <alignment horizontal="center" vertical="center" wrapText="1"/>
    </xf>
    <xf numFmtId="5" fontId="11" fillId="15" borderId="1" xfId="0" applyNumberFormat="1" applyFont="1" applyFill="1" applyBorder="1" applyAlignment="1">
      <alignment wrapText="1"/>
    </xf>
    <xf numFmtId="5" fontId="15" fillId="15" borderId="1" xfId="0" applyNumberFormat="1" applyFont="1" applyFill="1" applyBorder="1" applyAlignment="1">
      <alignment wrapText="1"/>
    </xf>
    <xf numFmtId="5" fontId="24" fillId="15" borderId="1" xfId="0" applyNumberFormat="1" applyFont="1" applyFill="1" applyBorder="1" applyAlignment="1">
      <alignment wrapText="1"/>
    </xf>
    <xf numFmtId="3" fontId="13" fillId="15" borderId="1" xfId="0" applyNumberFormat="1" applyFont="1" applyFill="1" applyBorder="1"/>
    <xf numFmtId="0" fontId="11" fillId="15" borderId="1" xfId="0" applyFont="1" applyFill="1" applyBorder="1" applyAlignment="1">
      <alignment wrapText="1"/>
    </xf>
    <xf numFmtId="5" fontId="17" fillId="15" borderId="1" xfId="0" applyNumberFormat="1" applyFont="1" applyFill="1" applyBorder="1" applyAlignment="1">
      <alignment wrapText="1"/>
    </xf>
    <xf numFmtId="164" fontId="11" fillId="15" borderId="1" xfId="1" applyNumberFormat="1" applyFont="1" applyFill="1" applyBorder="1" applyAlignment="1">
      <alignment wrapText="1"/>
    </xf>
    <xf numFmtId="164" fontId="24" fillId="14" borderId="1" xfId="1" applyNumberFormat="1" applyFont="1" applyFill="1" applyBorder="1" applyAlignment="1">
      <alignment wrapText="1"/>
    </xf>
    <xf numFmtId="164" fontId="11" fillId="14" borderId="1" xfId="1" applyNumberFormat="1" applyFont="1" applyFill="1" applyBorder="1" applyAlignment="1">
      <alignment wrapText="1"/>
    </xf>
    <xf numFmtId="164" fontId="17" fillId="14" borderId="1" xfId="1" applyNumberFormat="1" applyFont="1" applyFill="1" applyBorder="1" applyAlignment="1">
      <alignment horizontal="right" wrapText="1"/>
    </xf>
    <xf numFmtId="164" fontId="18" fillId="14" borderId="1" xfId="1" applyNumberFormat="1" applyFont="1" applyFill="1" applyBorder="1" applyAlignment="1">
      <alignment horizontal="center" wrapText="1"/>
    </xf>
    <xf numFmtId="164" fontId="24" fillId="15" borderId="1" xfId="1" applyNumberFormat="1" applyFont="1" applyFill="1" applyBorder="1" applyAlignment="1">
      <alignment wrapText="1"/>
    </xf>
    <xf numFmtId="164" fontId="15" fillId="14" borderId="1" xfId="1" applyNumberFormat="1" applyFont="1" applyFill="1" applyBorder="1" applyAlignment="1">
      <alignment wrapText="1"/>
    </xf>
    <xf numFmtId="164" fontId="17" fillId="14" borderId="1" xfId="1" applyNumberFormat="1" applyFont="1" applyFill="1" applyBorder="1" applyAlignment="1">
      <alignment horizontal="right"/>
    </xf>
    <xf numFmtId="164" fontId="17" fillId="15" borderId="1" xfId="1" applyNumberFormat="1" applyFont="1" applyFill="1" applyBorder="1" applyAlignment="1">
      <alignment horizontal="right" wrapText="1"/>
    </xf>
    <xf numFmtId="164" fontId="17" fillId="14" borderId="1" xfId="1" applyNumberFormat="1" applyFont="1" applyFill="1" applyBorder="1" applyAlignment="1">
      <alignment wrapText="1"/>
    </xf>
    <xf numFmtId="164" fontId="17" fillId="9" borderId="1" xfId="0" applyNumberFormat="1" applyFont="1" applyFill="1" applyBorder="1"/>
    <xf numFmtId="0" fontId="11" fillId="10" borderId="1" xfId="0" applyFont="1" applyFill="1" applyBorder="1" applyAlignment="1">
      <alignment horizontal="right" wrapText="1"/>
    </xf>
    <xf numFmtId="49" fontId="24" fillId="14" borderId="1" xfId="0" applyNumberFormat="1" applyFont="1" applyFill="1" applyBorder="1" applyAlignment="1">
      <alignment horizontal="right"/>
    </xf>
    <xf numFmtId="49" fontId="24" fillId="14" borderId="1" xfId="0" applyNumberFormat="1" applyFont="1" applyFill="1" applyBorder="1" applyAlignment="1">
      <alignment horizontal="left"/>
    </xf>
    <xf numFmtId="0" fontId="11" fillId="14" borderId="1" xfId="0" applyFont="1" applyFill="1" applyBorder="1" applyAlignment="1">
      <alignment wrapText="1"/>
    </xf>
    <xf numFmtId="49" fontId="11" fillId="14" borderId="1" xfId="0" applyNumberFormat="1" applyFont="1" applyFill="1" applyBorder="1" applyAlignment="1">
      <alignment horizontal="right"/>
    </xf>
    <xf numFmtId="49" fontId="11" fillId="14" borderId="1" xfId="0" applyNumberFormat="1" applyFont="1" applyFill="1" applyBorder="1" applyAlignment="1">
      <alignment horizontal="left"/>
    </xf>
    <xf numFmtId="3" fontId="17" fillId="0" borderId="1" xfId="0" applyNumberFormat="1" applyFont="1" applyBorder="1" applyAlignment="1">
      <alignment wrapText="1"/>
    </xf>
    <xf numFmtId="0" fontId="24" fillId="0" borderId="1" xfId="0" applyFont="1" applyBorder="1" applyAlignment="1">
      <alignment horizontal="right" wrapText="1"/>
    </xf>
    <xf numFmtId="0" fontId="11" fillId="0" borderId="2" xfId="0" applyFont="1" applyBorder="1" applyAlignment="1">
      <alignment wrapText="1"/>
    </xf>
    <xf numFmtId="0" fontId="24" fillId="0" borderId="2" xfId="0" applyFont="1" applyBorder="1" applyAlignment="1">
      <alignment wrapText="1"/>
    </xf>
    <xf numFmtId="0" fontId="11" fillId="0" borderId="4" xfId="0" applyFont="1" applyBorder="1" applyAlignment="1">
      <alignment wrapText="1"/>
    </xf>
    <xf numFmtId="0" fontId="11" fillId="0" borderId="3" xfId="0" applyFont="1" applyBorder="1" applyAlignment="1">
      <alignment wrapText="1"/>
    </xf>
    <xf numFmtId="165" fontId="11" fillId="0" borderId="1" xfId="0" applyNumberFormat="1" applyFont="1" applyBorder="1"/>
    <xf numFmtId="165" fontId="17" fillId="0" borderId="1" xfId="0" applyNumberFormat="1" applyFont="1" applyBorder="1"/>
    <xf numFmtId="0" fontId="24" fillId="0" borderId="4" xfId="0" applyFont="1" applyBorder="1" applyAlignment="1">
      <alignment wrapText="1"/>
    </xf>
    <xf numFmtId="0" fontId="17" fillId="0" borderId="3" xfId="0" applyFont="1" applyBorder="1" applyAlignment="1">
      <alignment wrapText="1"/>
    </xf>
    <xf numFmtId="0" fontId="18" fillId="0" borderId="2" xfId="0" applyFont="1" applyBorder="1" applyAlignment="1">
      <alignment wrapText="1"/>
    </xf>
    <xf numFmtId="0" fontId="11" fillId="0" borderId="6" xfId="0" applyFont="1" applyBorder="1" applyAlignment="1">
      <alignment wrapText="1"/>
    </xf>
    <xf numFmtId="0" fontId="11" fillId="0" borderId="5" xfId="0" applyFont="1" applyBorder="1" applyAlignment="1">
      <alignment wrapText="1"/>
    </xf>
    <xf numFmtId="0" fontId="11" fillId="0" borderId="7" xfId="0" applyFont="1" applyBorder="1" applyAlignment="1">
      <alignment wrapText="1"/>
    </xf>
    <xf numFmtId="0" fontId="18" fillId="0" borderId="4" xfId="0" applyFont="1" applyBorder="1" applyAlignment="1">
      <alignment wrapText="1"/>
    </xf>
    <xf numFmtId="0" fontId="13" fillId="0" borderId="1" xfId="0" applyFont="1" applyBorder="1" applyAlignment="1">
      <alignment wrapText="1"/>
    </xf>
    <xf numFmtId="0" fontId="12" fillId="16" borderId="1" xfId="0" applyFont="1" applyFill="1" applyBorder="1" applyAlignment="1">
      <alignment wrapText="1"/>
    </xf>
    <xf numFmtId="0" fontId="16" fillId="16" borderId="1" xfId="0" applyFont="1" applyFill="1" applyBorder="1" applyAlignment="1">
      <alignment wrapText="1"/>
    </xf>
    <xf numFmtId="0" fontId="11" fillId="16" borderId="1" xfId="0" applyFont="1" applyFill="1" applyBorder="1" applyAlignment="1">
      <alignment wrapText="1"/>
    </xf>
    <xf numFmtId="166" fontId="30" fillId="0" borderId="1" xfId="0" applyNumberFormat="1" applyFont="1" applyBorder="1" applyAlignment="1">
      <alignment wrapText="1"/>
    </xf>
    <xf numFmtId="166" fontId="13" fillId="6" borderId="1" xfId="0" applyNumberFormat="1" applyFont="1" applyFill="1" applyBorder="1"/>
    <xf numFmtId="166" fontId="13" fillId="7" borderId="1" xfId="0" applyNumberFormat="1" applyFont="1" applyFill="1" applyBorder="1"/>
    <xf numFmtId="166" fontId="13" fillId="0" borderId="1" xfId="0" applyNumberFormat="1" applyFont="1" applyBorder="1"/>
    <xf numFmtId="166" fontId="11" fillId="3" borderId="1" xfId="0" applyNumberFormat="1" applyFont="1" applyFill="1" applyBorder="1"/>
    <xf numFmtId="166" fontId="13" fillId="0" borderId="1" xfId="0" applyNumberFormat="1" applyFont="1" applyBorder="1" applyAlignment="1">
      <alignment wrapText="1"/>
    </xf>
    <xf numFmtId="166" fontId="11" fillId="0" borderId="1" xfId="0" applyNumberFormat="1" applyFont="1" applyBorder="1" applyAlignment="1">
      <alignment wrapText="1"/>
    </xf>
    <xf numFmtId="166" fontId="15" fillId="8" borderId="1" xfId="0" applyNumberFormat="1" applyFont="1" applyFill="1" applyBorder="1"/>
    <xf numFmtId="166" fontId="15" fillId="3" borderId="1" xfId="0" applyNumberFormat="1" applyFont="1" applyFill="1" applyBorder="1"/>
    <xf numFmtId="166" fontId="13" fillId="0" borderId="0" xfId="0" applyNumberFormat="1" applyFont="1"/>
    <xf numFmtId="166" fontId="11" fillId="0" borderId="2" xfId="0" applyNumberFormat="1" applyFont="1" applyBorder="1" applyAlignment="1">
      <alignment wrapText="1"/>
    </xf>
    <xf numFmtId="166" fontId="24" fillId="0" borderId="2" xfId="0" applyNumberFormat="1" applyFont="1" applyBorder="1" applyAlignment="1">
      <alignment wrapText="1"/>
    </xf>
    <xf numFmtId="166" fontId="33" fillId="0" borderId="0" xfId="0" applyNumberFormat="1" applyFont="1" applyAlignment="1">
      <alignment wrapText="1"/>
    </xf>
    <xf numFmtId="166" fontId="30" fillId="0" borderId="1" xfId="0" applyNumberFormat="1" applyFont="1" applyBorder="1"/>
    <xf numFmtId="0" fontId="13" fillId="6" borderId="1" xfId="0" applyFont="1" applyFill="1" applyBorder="1" applyAlignment="1">
      <alignment wrapText="1"/>
    </xf>
    <xf numFmtId="0" fontId="13" fillId="7" borderId="1" xfId="0" applyFont="1" applyFill="1" applyBorder="1" applyAlignment="1">
      <alignment wrapText="1"/>
    </xf>
    <xf numFmtId="0" fontId="13" fillId="10" borderId="1" xfId="0" applyFont="1" applyFill="1" applyBorder="1" applyAlignment="1">
      <alignment wrapText="1"/>
    </xf>
    <xf numFmtId="166" fontId="17" fillId="0" borderId="1" xfId="0" applyNumberFormat="1" applyFont="1" applyBorder="1"/>
    <xf numFmtId="164" fontId="11" fillId="16" borderId="1" xfId="1" applyNumberFormat="1" applyFont="1" applyFill="1" applyBorder="1" applyAlignment="1">
      <alignment wrapText="1"/>
    </xf>
    <xf numFmtId="49" fontId="11" fillId="3" borderId="6" xfId="0" applyNumberFormat="1" applyFont="1" applyFill="1" applyBorder="1" applyAlignment="1">
      <alignment horizontal="right"/>
    </xf>
    <xf numFmtId="49" fontId="11" fillId="3" borderId="6" xfId="0" applyNumberFormat="1" applyFont="1" applyFill="1" applyBorder="1" applyAlignment="1">
      <alignment horizontal="left"/>
    </xf>
    <xf numFmtId="5" fontId="11" fillId="15" borderId="6" xfId="0" applyNumberFormat="1" applyFont="1" applyFill="1" applyBorder="1" applyAlignment="1">
      <alignment wrapText="1"/>
    </xf>
    <xf numFmtId="164" fontId="11" fillId="0" borderId="6" xfId="1" applyNumberFormat="1" applyFont="1" applyFill="1" applyBorder="1" applyAlignment="1">
      <alignment wrapText="1"/>
    </xf>
    <xf numFmtId="49" fontId="11" fillId="3" borderId="6" xfId="0" applyNumberFormat="1" applyFont="1" applyFill="1" applyBorder="1" applyAlignment="1">
      <alignment wrapText="1"/>
    </xf>
    <xf numFmtId="164" fontId="11" fillId="3" borderId="6" xfId="1" applyNumberFormat="1" applyFont="1" applyFill="1" applyBorder="1" applyAlignment="1">
      <alignment wrapText="1"/>
    </xf>
    <xf numFmtId="49" fontId="11" fillId="3" borderId="8" xfId="0" applyNumberFormat="1" applyFont="1" applyFill="1" applyBorder="1" applyAlignment="1">
      <alignment horizontal="right"/>
    </xf>
    <xf numFmtId="49" fontId="11" fillId="3" borderId="8" xfId="0" applyNumberFormat="1" applyFont="1" applyFill="1" applyBorder="1" applyAlignment="1">
      <alignment horizontal="left"/>
    </xf>
    <xf numFmtId="5" fontId="11" fillId="15" borderId="8" xfId="0" applyNumberFormat="1" applyFont="1" applyFill="1" applyBorder="1" applyAlignment="1">
      <alignment wrapText="1"/>
    </xf>
    <xf numFmtId="164" fontId="11" fillId="15" borderId="8" xfId="1" applyNumberFormat="1" applyFont="1" applyFill="1" applyBorder="1" applyAlignment="1">
      <alignment wrapText="1"/>
    </xf>
    <xf numFmtId="49" fontId="11" fillId="3" borderId="8" xfId="0" applyNumberFormat="1" applyFont="1" applyFill="1" applyBorder="1" applyAlignment="1">
      <alignment wrapText="1"/>
    </xf>
    <xf numFmtId="49" fontId="11" fillId="3" borderId="3" xfId="0" applyNumberFormat="1" applyFont="1" applyFill="1" applyBorder="1" applyAlignment="1">
      <alignment horizontal="right"/>
    </xf>
    <xf numFmtId="49" fontId="11" fillId="3" borderId="3" xfId="0" applyNumberFormat="1" applyFont="1" applyFill="1" applyBorder="1" applyAlignment="1">
      <alignment horizontal="left"/>
    </xf>
    <xf numFmtId="5" fontId="11" fillId="15" borderId="3" xfId="0" applyNumberFormat="1" applyFont="1" applyFill="1" applyBorder="1" applyAlignment="1">
      <alignment wrapText="1"/>
    </xf>
    <xf numFmtId="164" fontId="11" fillId="0" borderId="3" xfId="1" applyNumberFormat="1" applyFont="1" applyFill="1" applyBorder="1" applyAlignment="1">
      <alignment wrapText="1"/>
    </xf>
    <xf numFmtId="49" fontId="11" fillId="3" borderId="3" xfId="0" applyNumberFormat="1" applyFont="1" applyFill="1" applyBorder="1" applyAlignment="1">
      <alignment wrapText="1"/>
    </xf>
    <xf numFmtId="166" fontId="11" fillId="0" borderId="4" xfId="0" applyNumberFormat="1" applyFont="1" applyBorder="1" applyAlignment="1">
      <alignment wrapText="1"/>
    </xf>
    <xf numFmtId="166" fontId="17" fillId="0" borderId="1" xfId="0" applyNumberFormat="1" applyFont="1" applyBorder="1" applyAlignment="1">
      <alignment wrapText="1"/>
    </xf>
    <xf numFmtId="166" fontId="11" fillId="0" borderId="6" xfId="0" applyNumberFormat="1" applyFont="1" applyBorder="1" applyAlignment="1">
      <alignment wrapText="1"/>
    </xf>
    <xf numFmtId="166" fontId="17" fillId="0" borderId="4" xfId="0" applyNumberFormat="1" applyFont="1" applyBorder="1" applyAlignment="1">
      <alignment wrapText="1"/>
    </xf>
    <xf numFmtId="166" fontId="17" fillId="0" borderId="2" xfId="0" applyNumberFormat="1" applyFont="1" applyBorder="1" applyAlignment="1">
      <alignment wrapText="1"/>
    </xf>
    <xf numFmtId="166" fontId="13" fillId="11" borderId="1" xfId="0" applyNumberFormat="1" applyFont="1" applyFill="1" applyBorder="1" applyAlignment="1">
      <alignment wrapText="1"/>
    </xf>
    <xf numFmtId="166" fontId="13" fillId="12" borderId="1" xfId="0" applyNumberFormat="1" applyFont="1" applyFill="1" applyBorder="1" applyAlignment="1">
      <alignment wrapText="1"/>
    </xf>
    <xf numFmtId="166" fontId="11" fillId="3" borderId="1" xfId="0" applyNumberFormat="1" applyFont="1" applyFill="1" applyBorder="1" applyAlignment="1">
      <alignment wrapText="1"/>
    </xf>
    <xf numFmtId="166" fontId="24" fillId="0" borderId="1" xfId="0" applyNumberFormat="1" applyFont="1" applyBorder="1" applyAlignment="1">
      <alignment wrapText="1"/>
    </xf>
    <xf numFmtId="166" fontId="11" fillId="3" borderId="8" xfId="0" applyNumberFormat="1" applyFont="1" applyFill="1" applyBorder="1" applyAlignment="1">
      <alignment wrapText="1"/>
    </xf>
    <xf numFmtId="166" fontId="11" fillId="3" borderId="6" xfId="0" applyNumberFormat="1" applyFont="1" applyFill="1" applyBorder="1" applyAlignment="1">
      <alignment wrapText="1"/>
    </xf>
    <xf numFmtId="166" fontId="11" fillId="3" borderId="6" xfId="1" applyNumberFormat="1" applyFont="1" applyFill="1" applyBorder="1" applyAlignment="1">
      <alignment wrapText="1"/>
    </xf>
    <xf numFmtId="166" fontId="11" fillId="3" borderId="3" xfId="0" applyNumberFormat="1" applyFont="1" applyFill="1" applyBorder="1" applyAlignment="1">
      <alignment wrapText="1"/>
    </xf>
    <xf numFmtId="166" fontId="11" fillId="14" borderId="1" xfId="0" applyNumberFormat="1" applyFont="1" applyFill="1" applyBorder="1" applyAlignment="1">
      <alignment wrapText="1"/>
    </xf>
    <xf numFmtId="166" fontId="11" fillId="3" borderId="1" xfId="0" applyNumberFormat="1" applyFont="1" applyFill="1" applyBorder="1" applyAlignment="1">
      <alignment horizontal="right" wrapText="1"/>
    </xf>
    <xf numFmtId="166" fontId="15" fillId="3" borderId="1" xfId="0" applyNumberFormat="1" applyFont="1" applyFill="1" applyBorder="1" applyAlignment="1">
      <alignment wrapText="1"/>
    </xf>
    <xf numFmtId="166" fontId="15" fillId="0" borderId="1" xfId="0" applyNumberFormat="1" applyFont="1" applyBorder="1" applyAlignment="1">
      <alignment wrapText="1"/>
    </xf>
    <xf numFmtId="166" fontId="27" fillId="12" borderId="1" xfId="0" applyNumberFormat="1" applyFont="1" applyFill="1" applyBorder="1" applyAlignment="1">
      <alignment wrapText="1"/>
    </xf>
    <xf numFmtId="166" fontId="17" fillId="10" borderId="1" xfId="0" applyNumberFormat="1" applyFont="1" applyFill="1" applyBorder="1" applyAlignment="1">
      <alignment wrapText="1"/>
    </xf>
    <xf numFmtId="166" fontId="24" fillId="0" borderId="3" xfId="0" applyNumberFormat="1" applyFont="1" applyBorder="1" applyAlignment="1">
      <alignment wrapText="1"/>
    </xf>
    <xf numFmtId="166" fontId="11" fillId="0" borderId="3" xfId="0" applyNumberFormat="1" applyFont="1" applyBorder="1" applyAlignment="1">
      <alignment wrapText="1"/>
    </xf>
    <xf numFmtId="166" fontId="11" fillId="0" borderId="0" xfId="0" applyNumberFormat="1" applyFont="1" applyAlignment="1">
      <alignment wrapText="1"/>
    </xf>
    <xf numFmtId="49" fontId="34" fillId="0" borderId="1" xfId="0" applyNumberFormat="1" applyFont="1" applyBorder="1" applyAlignment="1">
      <alignment wrapText="1"/>
    </xf>
    <xf numFmtId="5" fontId="17" fillId="0" borderId="1" xfId="0" applyNumberFormat="1" applyFont="1" applyBorder="1" applyAlignment="1">
      <alignment wrapText="1"/>
    </xf>
    <xf numFmtId="5" fontId="17" fillId="14" borderId="1" xfId="0" applyNumberFormat="1" applyFont="1" applyFill="1" applyBorder="1" applyAlignment="1">
      <alignment wrapText="1"/>
    </xf>
    <xf numFmtId="166" fontId="13" fillId="0" borderId="9" xfId="0" applyNumberFormat="1" applyFont="1" applyBorder="1"/>
    <xf numFmtId="0" fontId="13" fillId="7" borderId="8" xfId="0" applyFont="1" applyFill="1" applyBorder="1" applyAlignment="1">
      <alignment wrapText="1"/>
    </xf>
    <xf numFmtId="0" fontId="13" fillId="0" borderId="3" xfId="0" applyFont="1" applyBorder="1" applyAlignment="1">
      <alignment wrapText="1"/>
    </xf>
    <xf numFmtId="166" fontId="20" fillId="0" borderId="1" xfId="0" applyNumberFormat="1" applyFont="1" applyBorder="1" applyAlignment="1">
      <alignment horizontal="right" vertical="center" wrapText="1"/>
    </xf>
    <xf numFmtId="166" fontId="22" fillId="5" borderId="1" xfId="0" applyNumberFormat="1" applyFont="1" applyFill="1" applyBorder="1" applyAlignment="1">
      <alignment horizontal="right"/>
    </xf>
    <xf numFmtId="166" fontId="18" fillId="6" borderId="1" xfId="0" applyNumberFormat="1" applyFont="1" applyFill="1" applyBorder="1" applyAlignment="1">
      <alignment horizontal="right"/>
    </xf>
    <xf numFmtId="166" fontId="18" fillId="7" borderId="1" xfId="0" applyNumberFormat="1" applyFont="1" applyFill="1" applyBorder="1" applyAlignment="1">
      <alignment horizontal="right"/>
    </xf>
    <xf numFmtId="166" fontId="11" fillId="0" borderId="1" xfId="0" applyNumberFormat="1" applyFont="1" applyBorder="1" applyAlignment="1">
      <alignment horizontal="right"/>
    </xf>
    <xf numFmtId="166" fontId="17" fillId="0" borderId="1" xfId="0" applyNumberFormat="1" applyFont="1" applyBorder="1" applyAlignment="1">
      <alignment horizontal="right"/>
    </xf>
    <xf numFmtId="166" fontId="23" fillId="7" borderId="1" xfId="0" applyNumberFormat="1" applyFont="1" applyFill="1" applyBorder="1" applyAlignment="1">
      <alignment horizontal="right"/>
    </xf>
    <xf numFmtId="166" fontId="11" fillId="8" borderId="1" xfId="0" applyNumberFormat="1" applyFont="1" applyFill="1" applyBorder="1" applyAlignment="1">
      <alignment horizontal="right"/>
    </xf>
    <xf numFmtId="166" fontId="11" fillId="3" borderId="1" xfId="0" applyNumberFormat="1" applyFont="1" applyFill="1" applyBorder="1" applyAlignment="1">
      <alignment horizontal="right"/>
    </xf>
    <xf numFmtId="166" fontId="11" fillId="7" borderId="1" xfId="0" applyNumberFormat="1" applyFont="1" applyFill="1" applyBorder="1" applyAlignment="1">
      <alignment horizontal="right"/>
    </xf>
    <xf numFmtId="166" fontId="11" fillId="0" borderId="1" xfId="0" applyNumberFormat="1" applyFont="1" applyBorder="1" applyAlignment="1">
      <alignment horizontal="right" wrapText="1"/>
    </xf>
    <xf numFmtId="166" fontId="24" fillId="3" borderId="1" xfId="0" applyNumberFormat="1" applyFont="1" applyFill="1" applyBorder="1" applyAlignment="1">
      <alignment horizontal="right"/>
    </xf>
    <xf numFmtId="166" fontId="22" fillId="3" borderId="1" xfId="0" applyNumberFormat="1" applyFont="1" applyFill="1" applyBorder="1" applyAlignment="1">
      <alignment horizontal="right"/>
    </xf>
    <xf numFmtId="166" fontId="24" fillId="8" borderId="1" xfId="0" applyNumberFormat="1" applyFont="1" applyFill="1" applyBorder="1" applyAlignment="1">
      <alignment horizontal="right"/>
    </xf>
    <xf numFmtId="166" fontId="22" fillId="0" borderId="1" xfId="0" applyNumberFormat="1" applyFont="1" applyBorder="1" applyAlignment="1">
      <alignment horizontal="right"/>
    </xf>
    <xf numFmtId="166" fontId="18" fillId="0" borderId="1" xfId="0" applyNumberFormat="1" applyFont="1" applyBorder="1" applyAlignment="1">
      <alignment horizontal="right"/>
    </xf>
    <xf numFmtId="166" fontId="13" fillId="0" borderId="0" xfId="0" applyNumberFormat="1" applyFont="1" applyAlignment="1">
      <alignment horizontal="right"/>
    </xf>
    <xf numFmtId="166" fontId="17" fillId="9" borderId="1" xfId="0" applyNumberFormat="1" applyFont="1" applyFill="1" applyBorder="1" applyAlignment="1">
      <alignment horizontal="right"/>
    </xf>
    <xf numFmtId="166" fontId="30" fillId="10" borderId="1" xfId="0" applyNumberFormat="1" applyFont="1" applyFill="1" applyBorder="1"/>
    <xf numFmtId="0" fontId="24" fillId="0" borderId="6" xfId="0" applyFont="1" applyBorder="1" applyAlignment="1">
      <alignment wrapText="1"/>
    </xf>
    <xf numFmtId="0" fontId="24" fillId="0" borderId="9" xfId="0" applyFont="1" applyBorder="1" applyAlignment="1">
      <alignment wrapText="1"/>
    </xf>
    <xf numFmtId="0" fontId="11" fillId="0" borderId="10" xfId="0" applyFont="1" applyBorder="1" applyAlignment="1">
      <alignment wrapText="1"/>
    </xf>
    <xf numFmtId="0" fontId="11" fillId="0" borderId="11" xfId="0" applyFont="1" applyBorder="1" applyAlignment="1">
      <alignment wrapText="1"/>
    </xf>
    <xf numFmtId="5" fontId="11" fillId="15" borderId="2" xfId="0" applyNumberFormat="1" applyFont="1" applyFill="1" applyBorder="1" applyAlignment="1">
      <alignment wrapText="1"/>
    </xf>
    <xf numFmtId="0" fontId="32" fillId="12" borderId="8" xfId="0" applyFont="1" applyFill="1" applyBorder="1" applyAlignment="1">
      <alignment horizontal="right"/>
    </xf>
    <xf numFmtId="0" fontId="18" fillId="0" borderId="3" xfId="0" applyFont="1" applyBorder="1" applyAlignment="1">
      <alignment horizontal="right"/>
    </xf>
    <xf numFmtId="167" fontId="0" fillId="0" borderId="0" xfId="0" applyNumberFormat="1"/>
    <xf numFmtId="167" fontId="20" fillId="14" borderId="6" xfId="1" applyNumberFormat="1" applyFont="1" applyFill="1" applyBorder="1" applyAlignment="1">
      <alignment horizontal="center" vertical="center" wrapText="1"/>
    </xf>
    <xf numFmtId="167" fontId="30" fillId="0" borderId="6" xfId="0" applyNumberFormat="1" applyFont="1" applyBorder="1" applyAlignment="1">
      <alignment wrapText="1"/>
    </xf>
    <xf numFmtId="167" fontId="13" fillId="0" borderId="6" xfId="0" applyNumberFormat="1" applyFont="1" applyBorder="1"/>
    <xf numFmtId="167" fontId="0" fillId="0" borderId="6" xfId="0" applyNumberFormat="1" applyBorder="1"/>
    <xf numFmtId="5" fontId="19" fillId="15" borderId="9" xfId="0" applyNumberFormat="1" applyFont="1" applyFill="1" applyBorder="1" applyAlignment="1">
      <alignment horizontal="center" vertical="center" wrapText="1"/>
    </xf>
    <xf numFmtId="164" fontId="30" fillId="0" borderId="9" xfId="0" applyNumberFormat="1" applyFont="1" applyBorder="1" applyAlignment="1">
      <alignment horizontal="center"/>
    </xf>
    <xf numFmtId="0" fontId="8" fillId="12" borderId="1" xfId="0" applyFont="1" applyFill="1" applyBorder="1" applyAlignment="1">
      <alignment wrapText="1"/>
    </xf>
    <xf numFmtId="0" fontId="8" fillId="14" borderId="1" xfId="0" applyFont="1" applyFill="1" applyBorder="1" applyAlignment="1">
      <alignment wrapText="1"/>
    </xf>
    <xf numFmtId="0" fontId="8" fillId="0" borderId="1" xfId="0" applyFont="1" applyBorder="1" applyAlignment="1">
      <alignment wrapText="1"/>
    </xf>
    <xf numFmtId="0" fontId="8" fillId="0" borderId="8" xfId="0" applyFont="1" applyBorder="1" applyAlignment="1">
      <alignment wrapText="1"/>
    </xf>
    <xf numFmtId="0" fontId="8" fillId="0" borderId="6" xfId="0" applyFont="1" applyBorder="1" applyAlignment="1">
      <alignment wrapText="1"/>
    </xf>
    <xf numFmtId="0" fontId="8" fillId="0" borderId="3" xfId="0" applyFont="1" applyBorder="1" applyAlignment="1">
      <alignment wrapText="1"/>
    </xf>
    <xf numFmtId="0" fontId="8" fillId="12" borderId="8" xfId="0" applyFont="1" applyFill="1" applyBorder="1" applyAlignment="1">
      <alignment wrapText="1"/>
    </xf>
    <xf numFmtId="0" fontId="24" fillId="16" borderId="6" xfId="0" applyFont="1" applyFill="1" applyBorder="1" applyAlignment="1">
      <alignment wrapText="1"/>
    </xf>
    <xf numFmtId="0" fontId="8" fillId="10" borderId="1" xfId="0" applyFont="1" applyFill="1" applyBorder="1" applyAlignment="1">
      <alignment wrapText="1"/>
    </xf>
    <xf numFmtId="0" fontId="8" fillId="0" borderId="0" xfId="0" applyFont="1" applyAlignment="1">
      <alignment wrapText="1"/>
    </xf>
    <xf numFmtId="0" fontId="17" fillId="16" borderId="1" xfId="0" applyFont="1" applyFill="1" applyBorder="1" applyAlignment="1">
      <alignment wrapText="1"/>
    </xf>
    <xf numFmtId="3" fontId="18" fillId="0" borderId="1" xfId="0" applyNumberFormat="1" applyFont="1" applyBorder="1" applyAlignment="1">
      <alignment horizontal="right" vertical="center" wrapText="1"/>
    </xf>
    <xf numFmtId="5" fontId="17" fillId="15" borderId="1" xfId="0" applyNumberFormat="1" applyFont="1" applyFill="1" applyBorder="1" applyAlignment="1">
      <alignment horizontal="center" vertical="center" wrapText="1"/>
    </xf>
    <xf numFmtId="0" fontId="17" fillId="14" borderId="1" xfId="0" applyFont="1" applyFill="1" applyBorder="1" applyAlignment="1">
      <alignment horizontal="center" vertical="center" wrapText="1"/>
    </xf>
    <xf numFmtId="166" fontId="18" fillId="14" borderId="1" xfId="1" applyNumberFormat="1" applyFont="1" applyFill="1" applyBorder="1" applyAlignment="1">
      <alignment horizontal="center" vertical="center" wrapText="1"/>
    </xf>
    <xf numFmtId="166" fontId="8" fillId="12" borderId="1" xfId="0" applyNumberFormat="1" applyFont="1" applyFill="1" applyBorder="1"/>
    <xf numFmtId="166" fontId="8" fillId="14" borderId="1" xfId="0" applyNumberFormat="1" applyFont="1" applyFill="1" applyBorder="1"/>
    <xf numFmtId="166" fontId="8" fillId="0" borderId="1" xfId="0" applyNumberFormat="1" applyFont="1" applyBorder="1"/>
    <xf numFmtId="166" fontId="35" fillId="0" borderId="1" xfId="0" applyNumberFormat="1" applyFont="1" applyBorder="1"/>
    <xf numFmtId="166" fontId="8" fillId="0" borderId="8" xfId="0" applyNumberFormat="1" applyFont="1" applyBorder="1"/>
    <xf numFmtId="166" fontId="8" fillId="0" borderId="6" xfId="0" applyNumberFormat="1" applyFont="1" applyBorder="1"/>
    <xf numFmtId="166" fontId="8" fillId="0" borderId="3" xfId="0" applyNumberFormat="1" applyFont="1" applyBorder="1"/>
    <xf numFmtId="167" fontId="8" fillId="0" borderId="1" xfId="0" applyNumberFormat="1" applyFont="1" applyBorder="1"/>
    <xf numFmtId="166" fontId="24" fillId="16" borderId="1" xfId="0" applyNumberFormat="1" applyFont="1" applyFill="1" applyBorder="1" applyAlignment="1">
      <alignment wrapText="1"/>
    </xf>
    <xf numFmtId="166" fontId="8" fillId="0" borderId="9" xfId="0" applyNumberFormat="1" applyFont="1" applyBorder="1"/>
    <xf numFmtId="166" fontId="8" fillId="0" borderId="2" xfId="0" applyNumberFormat="1" applyFont="1" applyBorder="1"/>
    <xf numFmtId="166" fontId="8" fillId="0" borderId="0" xfId="0" applyNumberFormat="1" applyFont="1"/>
    <xf numFmtId="166" fontId="35" fillId="16" borderId="1" xfId="0" applyNumberFormat="1" applyFont="1" applyFill="1" applyBorder="1"/>
    <xf numFmtId="166" fontId="8" fillId="12" borderId="8" xfId="0" applyNumberFormat="1" applyFont="1" applyFill="1" applyBorder="1"/>
    <xf numFmtId="166" fontId="35" fillId="10" borderId="1" xfId="0" applyNumberFormat="1" applyFont="1" applyFill="1" applyBorder="1"/>
    <xf numFmtId="0" fontId="8" fillId="0" borderId="0" xfId="0" applyFont="1"/>
    <xf numFmtId="49" fontId="11" fillId="14" borderId="1" xfId="0" applyNumberFormat="1" applyFont="1" applyFill="1" applyBorder="1" applyAlignment="1">
      <alignment horizontal="left" wrapText="1"/>
    </xf>
    <xf numFmtId="0" fontId="8" fillId="0" borderId="1" xfId="0" applyFont="1" applyBorder="1" applyAlignment="1">
      <alignment vertical="center" wrapText="1"/>
    </xf>
    <xf numFmtId="0" fontId="7" fillId="0" borderId="1" xfId="0" applyFont="1" applyBorder="1" applyAlignment="1">
      <alignment wrapText="1"/>
    </xf>
    <xf numFmtId="0" fontId="7" fillId="0" borderId="1" xfId="0" applyFont="1" applyBorder="1" applyAlignment="1">
      <alignment vertical="center" wrapText="1"/>
    </xf>
    <xf numFmtId="0" fontId="7" fillId="0" borderId="1" xfId="0" applyFont="1" applyBorder="1"/>
    <xf numFmtId="44" fontId="7" fillId="0" borderId="1" xfId="1" applyFont="1" applyFill="1" applyBorder="1" applyAlignment="1">
      <alignment horizontal="left"/>
    </xf>
    <xf numFmtId="44" fontId="7" fillId="0" borderId="9" xfId="1" applyFont="1" applyFill="1" applyBorder="1"/>
    <xf numFmtId="167" fontId="7" fillId="0" borderId="6" xfId="0" applyNumberFormat="1" applyFont="1" applyBorder="1"/>
    <xf numFmtId="49" fontId="7" fillId="0" borderId="1" xfId="0" applyNumberFormat="1" applyFont="1" applyBorder="1" applyAlignment="1">
      <alignment horizontal="left"/>
    </xf>
    <xf numFmtId="44" fontId="7" fillId="0" borderId="1" xfId="1" applyFont="1" applyFill="1" applyBorder="1" applyAlignment="1">
      <alignment wrapText="1"/>
    </xf>
    <xf numFmtId="44" fontId="35" fillId="13" borderId="1" xfId="0" applyNumberFormat="1" applyFont="1" applyFill="1" applyBorder="1"/>
    <xf numFmtId="44" fontId="35" fillId="17" borderId="9" xfId="0" applyNumberFormat="1" applyFont="1" applyFill="1" applyBorder="1"/>
    <xf numFmtId="167" fontId="35" fillId="17" borderId="6" xfId="0" applyNumberFormat="1" applyFont="1" applyFill="1" applyBorder="1"/>
    <xf numFmtId="166" fontId="11" fillId="14" borderId="6" xfId="0" applyNumberFormat="1" applyFont="1" applyFill="1" applyBorder="1" applyAlignment="1">
      <alignment wrapText="1"/>
    </xf>
    <xf numFmtId="0" fontId="6" fillId="0" borderId="1" xfId="0" applyFont="1" applyBorder="1" applyAlignment="1">
      <alignment wrapText="1"/>
    </xf>
    <xf numFmtId="0" fontId="5" fillId="0" borderId="1" xfId="0" applyFont="1" applyBorder="1" applyAlignment="1">
      <alignment wrapText="1"/>
    </xf>
    <xf numFmtId="49" fontId="11" fillId="0" borderId="1" xfId="0" applyNumberFormat="1" applyFont="1" applyBorder="1" applyAlignment="1">
      <alignment horizontal="left" wrapText="1"/>
    </xf>
    <xf numFmtId="49" fontId="11" fillId="0" borderId="1" xfId="0" applyNumberFormat="1" applyFont="1" applyBorder="1"/>
    <xf numFmtId="166" fontId="13" fillId="14" borderId="1" xfId="0" applyNumberFormat="1" applyFont="1" applyFill="1" applyBorder="1"/>
    <xf numFmtId="6" fontId="7" fillId="14" borderId="1" xfId="0" applyNumberFormat="1" applyFont="1" applyFill="1" applyBorder="1" applyAlignment="1">
      <alignment vertical="center" wrapText="1"/>
    </xf>
    <xf numFmtId="0" fontId="5" fillId="14" borderId="1" xfId="0" applyFont="1" applyFill="1" applyBorder="1" applyAlignment="1">
      <alignment wrapText="1"/>
    </xf>
    <xf numFmtId="0" fontId="4" fillId="14" borderId="1" xfId="0" applyFont="1" applyFill="1" applyBorder="1" applyAlignment="1">
      <alignment wrapText="1"/>
    </xf>
    <xf numFmtId="0" fontId="3" fillId="0" borderId="1" xfId="0" applyFont="1" applyBorder="1" applyAlignment="1">
      <alignment wrapText="1"/>
    </xf>
    <xf numFmtId="0" fontId="24" fillId="14" borderId="1" xfId="0" applyFont="1" applyFill="1" applyBorder="1" applyAlignment="1">
      <alignment wrapText="1"/>
    </xf>
    <xf numFmtId="0" fontId="3" fillId="0" borderId="1" xfId="0" applyFont="1" applyBorder="1" applyAlignment="1">
      <alignment vertical="center" wrapText="1"/>
    </xf>
    <xf numFmtId="9" fontId="3" fillId="14" borderId="1" xfId="0" applyNumberFormat="1" applyFont="1" applyFill="1" applyBorder="1" applyAlignment="1">
      <alignment wrapText="1"/>
    </xf>
    <xf numFmtId="0" fontId="3" fillId="0" borderId="6" xfId="0" applyFont="1" applyBorder="1" applyAlignment="1">
      <alignment wrapText="1"/>
    </xf>
    <xf numFmtId="166" fontId="2" fillId="0" borderId="1" xfId="0" applyNumberFormat="1" applyFont="1" applyBorder="1"/>
    <xf numFmtId="0" fontId="2" fillId="0" borderId="1" xfId="0" applyFont="1" applyBorder="1" applyAlignment="1">
      <alignment wrapText="1"/>
    </xf>
    <xf numFmtId="5" fontId="13" fillId="15" borderId="1" xfId="0" applyNumberFormat="1" applyFont="1" applyFill="1" applyBorder="1" applyAlignment="1">
      <alignment wrapText="1"/>
    </xf>
    <xf numFmtId="164" fontId="27" fillId="14" borderId="1" xfId="1" applyNumberFormat="1" applyFont="1" applyFill="1" applyBorder="1" applyAlignment="1">
      <alignment wrapText="1"/>
    </xf>
    <xf numFmtId="0" fontId="13" fillId="14" borderId="1" xfId="0" applyFont="1" applyFill="1" applyBorder="1" applyAlignment="1">
      <alignment horizontal="right" wrapText="1"/>
    </xf>
    <xf numFmtId="166" fontId="13" fillId="14" borderId="1" xfId="0" applyNumberFormat="1" applyFont="1" applyFill="1" applyBorder="1" applyAlignment="1">
      <alignment wrapText="1"/>
    </xf>
    <xf numFmtId="166" fontId="1" fillId="14" borderId="1" xfId="0" applyNumberFormat="1" applyFont="1" applyFill="1" applyBorder="1"/>
    <xf numFmtId="0" fontId="1" fillId="14" borderId="2" xfId="0" applyFont="1" applyFill="1" applyBorder="1" applyAlignment="1">
      <alignment wrapText="1"/>
    </xf>
    <xf numFmtId="166" fontId="1" fillId="14" borderId="2" xfId="0" applyNumberFormat="1" applyFont="1" applyFill="1" applyBorder="1"/>
    <xf numFmtId="0" fontId="1" fillId="14" borderId="1" xfId="0" applyFont="1" applyFill="1" applyBorder="1" applyAlignment="1">
      <alignment wrapText="1"/>
    </xf>
    <xf numFmtId="49" fontId="13" fillId="14" borderId="1" xfId="0" applyNumberFormat="1" applyFont="1" applyFill="1" applyBorder="1" applyAlignment="1">
      <alignment horizontal="left"/>
    </xf>
    <xf numFmtId="0" fontId="13" fillId="14" borderId="1" xfId="0" applyFont="1" applyFill="1" applyBorder="1" applyAlignment="1">
      <alignment horizontal="right"/>
    </xf>
    <xf numFmtId="164" fontId="13" fillId="14" borderId="1" xfId="1" applyNumberFormat="1" applyFont="1" applyFill="1" applyBorder="1" applyAlignment="1">
      <alignment wrapText="1"/>
    </xf>
    <xf numFmtId="49" fontId="13" fillId="14" borderId="1" xfId="0" applyNumberFormat="1" applyFont="1" applyFill="1" applyBorder="1" applyAlignment="1">
      <alignment horizontal="right"/>
    </xf>
    <xf numFmtId="0" fontId="13" fillId="14" borderId="1" xfId="0" applyFont="1" applyFill="1" applyBorder="1" applyAlignment="1">
      <alignment horizontal="left"/>
    </xf>
  </cellXfs>
  <cellStyles count="3">
    <cellStyle name="Bad" xfId="2" builtinId="27"/>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0</xdr:colOff>
      <xdr:row>76</xdr:row>
      <xdr:rowOff>0</xdr:rowOff>
    </xdr:from>
    <xdr:ext cx="184731" cy="264560"/>
    <xdr:sp macro="" textlink="">
      <xdr:nvSpPr>
        <xdr:cNvPr id="2" name="TextBox 1">
          <a:extLst>
            <a:ext uri="{FF2B5EF4-FFF2-40B4-BE49-F238E27FC236}">
              <a16:creationId xmlns:a16="http://schemas.microsoft.com/office/drawing/2014/main" id="{0730AA8D-A46A-AE4B-A65F-D5564F4A9DC0}"/>
            </a:ext>
          </a:extLst>
        </xdr:cNvPr>
        <xdr:cNvSpPr txBox="1"/>
      </xdr:nvSpPr>
      <xdr:spPr>
        <a:xfrm>
          <a:off x="4521200" y="291096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3" name="TextBox 2">
          <a:extLst>
            <a:ext uri="{FF2B5EF4-FFF2-40B4-BE49-F238E27FC236}">
              <a16:creationId xmlns:a16="http://schemas.microsoft.com/office/drawing/2014/main" id="{77D469C0-7FF5-EB4E-883F-B83D15E6F523}"/>
            </a:ext>
          </a:extLst>
        </xdr:cNvPr>
        <xdr:cNvSpPr txBox="1"/>
      </xdr:nvSpPr>
      <xdr:spPr>
        <a:xfrm>
          <a:off x="4521200" y="291137975"/>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4" name="TextBox 3">
          <a:extLst>
            <a:ext uri="{FF2B5EF4-FFF2-40B4-BE49-F238E27FC236}">
              <a16:creationId xmlns:a16="http://schemas.microsoft.com/office/drawing/2014/main" id="{440F5DEE-DBBA-2649-A830-07D5E7FEDB20}"/>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5" name="TextBox 4">
          <a:extLst>
            <a:ext uri="{FF2B5EF4-FFF2-40B4-BE49-F238E27FC236}">
              <a16:creationId xmlns:a16="http://schemas.microsoft.com/office/drawing/2014/main" id="{F961E23E-3BD0-694B-8084-FFF8FD303865}"/>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6" name="TextBox 5">
          <a:extLst>
            <a:ext uri="{FF2B5EF4-FFF2-40B4-BE49-F238E27FC236}">
              <a16:creationId xmlns:a16="http://schemas.microsoft.com/office/drawing/2014/main" id="{14A24C55-1D32-2E4B-9D9B-C0A2E832C285}"/>
            </a:ext>
          </a:extLst>
        </xdr:cNvPr>
        <xdr:cNvSpPr txBox="1"/>
      </xdr:nvSpPr>
      <xdr:spPr>
        <a:xfrm>
          <a:off x="4521200" y="291096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7" name="TextBox 6">
          <a:extLst>
            <a:ext uri="{FF2B5EF4-FFF2-40B4-BE49-F238E27FC236}">
              <a16:creationId xmlns:a16="http://schemas.microsoft.com/office/drawing/2014/main" id="{1B1289EA-DC89-CD4F-BEC4-ED158F9307F2}"/>
            </a:ext>
          </a:extLst>
        </xdr:cNvPr>
        <xdr:cNvSpPr txBox="1"/>
      </xdr:nvSpPr>
      <xdr:spPr>
        <a:xfrm>
          <a:off x="4521200" y="291137975"/>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8" name="TextBox 7">
          <a:extLst>
            <a:ext uri="{FF2B5EF4-FFF2-40B4-BE49-F238E27FC236}">
              <a16:creationId xmlns:a16="http://schemas.microsoft.com/office/drawing/2014/main" id="{B520492B-524B-234B-A49B-686641F705F7}"/>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9" name="TextBox 8">
          <a:extLst>
            <a:ext uri="{FF2B5EF4-FFF2-40B4-BE49-F238E27FC236}">
              <a16:creationId xmlns:a16="http://schemas.microsoft.com/office/drawing/2014/main" id="{FD0B5A39-4A68-494A-85DD-5C24B5E6DBB7}"/>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10" name="TextBox 9">
          <a:extLst>
            <a:ext uri="{FF2B5EF4-FFF2-40B4-BE49-F238E27FC236}">
              <a16:creationId xmlns:a16="http://schemas.microsoft.com/office/drawing/2014/main" id="{1FE071B1-4BE7-5843-B35A-91C17B1B3F20}"/>
            </a:ext>
          </a:extLst>
        </xdr:cNvPr>
        <xdr:cNvSpPr txBox="1"/>
      </xdr:nvSpPr>
      <xdr:spPr>
        <a:xfrm>
          <a:off x="4521200" y="291096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11" name="TextBox 10">
          <a:extLst>
            <a:ext uri="{FF2B5EF4-FFF2-40B4-BE49-F238E27FC236}">
              <a16:creationId xmlns:a16="http://schemas.microsoft.com/office/drawing/2014/main" id="{DA9380AB-AE41-B047-9613-B64DA5BCA867}"/>
            </a:ext>
          </a:extLst>
        </xdr:cNvPr>
        <xdr:cNvSpPr txBox="1"/>
      </xdr:nvSpPr>
      <xdr:spPr>
        <a:xfrm>
          <a:off x="4521200" y="291137975"/>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12" name="TextBox 11">
          <a:extLst>
            <a:ext uri="{FF2B5EF4-FFF2-40B4-BE49-F238E27FC236}">
              <a16:creationId xmlns:a16="http://schemas.microsoft.com/office/drawing/2014/main" id="{313502C6-FAE8-4941-B22D-ADD9730D8ED6}"/>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13" name="TextBox 12">
          <a:extLst>
            <a:ext uri="{FF2B5EF4-FFF2-40B4-BE49-F238E27FC236}">
              <a16:creationId xmlns:a16="http://schemas.microsoft.com/office/drawing/2014/main" id="{BE5E08FE-D253-9342-972D-5333A2170CAF}"/>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14" name="TextBox 13">
          <a:extLst>
            <a:ext uri="{FF2B5EF4-FFF2-40B4-BE49-F238E27FC236}">
              <a16:creationId xmlns:a16="http://schemas.microsoft.com/office/drawing/2014/main" id="{1A369DAE-1CBF-614B-B1D8-D2544589CC63}"/>
            </a:ext>
          </a:extLst>
        </xdr:cNvPr>
        <xdr:cNvSpPr txBox="1"/>
      </xdr:nvSpPr>
      <xdr:spPr>
        <a:xfrm>
          <a:off x="4521200" y="2890012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15" name="TextBox 14">
          <a:extLst>
            <a:ext uri="{FF2B5EF4-FFF2-40B4-BE49-F238E27FC236}">
              <a16:creationId xmlns:a16="http://schemas.microsoft.com/office/drawing/2014/main" id="{650079B8-11E0-B645-8F82-88CDC5019238}"/>
            </a:ext>
          </a:extLst>
        </xdr:cNvPr>
        <xdr:cNvSpPr txBox="1"/>
      </xdr:nvSpPr>
      <xdr:spPr>
        <a:xfrm>
          <a:off x="4521200" y="28911296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16" name="TextBox 15">
          <a:extLst>
            <a:ext uri="{FF2B5EF4-FFF2-40B4-BE49-F238E27FC236}">
              <a16:creationId xmlns:a16="http://schemas.microsoft.com/office/drawing/2014/main" id="{B812A30C-451D-0648-8268-31F0EFC87C74}"/>
            </a:ext>
          </a:extLst>
        </xdr:cNvPr>
        <xdr:cNvSpPr txBox="1"/>
      </xdr:nvSpPr>
      <xdr:spPr>
        <a:xfrm>
          <a:off x="4521200" y="3672713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17" name="TextBox 16">
          <a:extLst>
            <a:ext uri="{FF2B5EF4-FFF2-40B4-BE49-F238E27FC236}">
              <a16:creationId xmlns:a16="http://schemas.microsoft.com/office/drawing/2014/main" id="{137B5E86-9A28-7C4E-A802-93F547D1E767}"/>
            </a:ext>
          </a:extLst>
        </xdr:cNvPr>
        <xdr:cNvSpPr txBox="1"/>
      </xdr:nvSpPr>
      <xdr:spPr>
        <a:xfrm>
          <a:off x="4521200" y="3672713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18" name="TextBox 17">
          <a:extLst>
            <a:ext uri="{FF2B5EF4-FFF2-40B4-BE49-F238E27FC236}">
              <a16:creationId xmlns:a16="http://schemas.microsoft.com/office/drawing/2014/main" id="{5AC225DE-2952-7E44-B876-AEF42C1D154A}"/>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19" name="TextBox 18">
          <a:extLst>
            <a:ext uri="{FF2B5EF4-FFF2-40B4-BE49-F238E27FC236}">
              <a16:creationId xmlns:a16="http://schemas.microsoft.com/office/drawing/2014/main" id="{F90A2CB5-EAB6-E844-8084-712719D3FF64}"/>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20" name="TextBox 19">
          <a:extLst>
            <a:ext uri="{FF2B5EF4-FFF2-40B4-BE49-F238E27FC236}">
              <a16:creationId xmlns:a16="http://schemas.microsoft.com/office/drawing/2014/main" id="{DC0993BE-4CB4-064A-AAF9-51109A6EBB44}"/>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21" name="TextBox 20">
          <a:extLst>
            <a:ext uri="{FF2B5EF4-FFF2-40B4-BE49-F238E27FC236}">
              <a16:creationId xmlns:a16="http://schemas.microsoft.com/office/drawing/2014/main" id="{86970A21-852C-A540-AF7D-ED56440B8652}"/>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22" name="TextBox 21">
          <a:extLst>
            <a:ext uri="{FF2B5EF4-FFF2-40B4-BE49-F238E27FC236}">
              <a16:creationId xmlns:a16="http://schemas.microsoft.com/office/drawing/2014/main" id="{9280EB5F-56C8-734E-8985-340B7BFF6403}"/>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23" name="TextBox 22">
          <a:extLst>
            <a:ext uri="{FF2B5EF4-FFF2-40B4-BE49-F238E27FC236}">
              <a16:creationId xmlns:a16="http://schemas.microsoft.com/office/drawing/2014/main" id="{B1071E73-5C83-0F42-88AF-FE6CD5F8E169}"/>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24" name="TextBox 23">
          <a:extLst>
            <a:ext uri="{FF2B5EF4-FFF2-40B4-BE49-F238E27FC236}">
              <a16:creationId xmlns:a16="http://schemas.microsoft.com/office/drawing/2014/main" id="{09ED8DAB-52A6-284F-8D9C-F1BFE891E58B}"/>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25" name="TextBox 24">
          <a:extLst>
            <a:ext uri="{FF2B5EF4-FFF2-40B4-BE49-F238E27FC236}">
              <a16:creationId xmlns:a16="http://schemas.microsoft.com/office/drawing/2014/main" id="{FF4091C7-277F-634F-A531-0E9716C2B620}"/>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26" name="TextBox 25">
          <a:extLst>
            <a:ext uri="{FF2B5EF4-FFF2-40B4-BE49-F238E27FC236}">
              <a16:creationId xmlns:a16="http://schemas.microsoft.com/office/drawing/2014/main" id="{07D14853-59E9-F445-BC40-C29A6BC05370}"/>
            </a:ext>
          </a:extLst>
        </xdr:cNvPr>
        <xdr:cNvSpPr txBox="1"/>
      </xdr:nvSpPr>
      <xdr:spPr>
        <a:xfrm>
          <a:off x="4521200" y="296303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70859"/>
    <xdr:sp macro="" textlink="">
      <xdr:nvSpPr>
        <xdr:cNvPr id="27" name="TextBox 26">
          <a:extLst>
            <a:ext uri="{FF2B5EF4-FFF2-40B4-BE49-F238E27FC236}">
              <a16:creationId xmlns:a16="http://schemas.microsoft.com/office/drawing/2014/main" id="{82A8E563-7F86-9C49-A945-FF2A783321C7}"/>
            </a:ext>
          </a:extLst>
        </xdr:cNvPr>
        <xdr:cNvSpPr txBox="1"/>
      </xdr:nvSpPr>
      <xdr:spPr>
        <a:xfrm>
          <a:off x="4521200" y="296388155"/>
          <a:ext cx="184731" cy="270859"/>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28" name="TextBox 27">
          <a:extLst>
            <a:ext uri="{FF2B5EF4-FFF2-40B4-BE49-F238E27FC236}">
              <a16:creationId xmlns:a16="http://schemas.microsoft.com/office/drawing/2014/main" id="{C2B812CE-1A90-414D-B586-5DE65976E446}"/>
            </a:ext>
          </a:extLst>
        </xdr:cNvPr>
        <xdr:cNvSpPr txBox="1"/>
      </xdr:nvSpPr>
      <xdr:spPr>
        <a:xfrm>
          <a:off x="4521200" y="296303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70859"/>
    <xdr:sp macro="" textlink="">
      <xdr:nvSpPr>
        <xdr:cNvPr id="29" name="TextBox 28">
          <a:extLst>
            <a:ext uri="{FF2B5EF4-FFF2-40B4-BE49-F238E27FC236}">
              <a16:creationId xmlns:a16="http://schemas.microsoft.com/office/drawing/2014/main" id="{61F5560E-FE96-534D-8914-C13E8659247D}"/>
            </a:ext>
          </a:extLst>
        </xdr:cNvPr>
        <xdr:cNvSpPr txBox="1"/>
      </xdr:nvSpPr>
      <xdr:spPr>
        <a:xfrm>
          <a:off x="4521200" y="296388155"/>
          <a:ext cx="184731" cy="270859"/>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30" name="TextBox 29">
          <a:extLst>
            <a:ext uri="{FF2B5EF4-FFF2-40B4-BE49-F238E27FC236}">
              <a16:creationId xmlns:a16="http://schemas.microsoft.com/office/drawing/2014/main" id="{F0462D9D-DA1F-3947-8B0C-79ED7445A12A}"/>
            </a:ext>
          </a:extLst>
        </xdr:cNvPr>
        <xdr:cNvSpPr txBox="1"/>
      </xdr:nvSpPr>
      <xdr:spPr>
        <a:xfrm>
          <a:off x="4521200" y="296303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70859"/>
    <xdr:sp macro="" textlink="">
      <xdr:nvSpPr>
        <xdr:cNvPr id="31" name="TextBox 30">
          <a:extLst>
            <a:ext uri="{FF2B5EF4-FFF2-40B4-BE49-F238E27FC236}">
              <a16:creationId xmlns:a16="http://schemas.microsoft.com/office/drawing/2014/main" id="{071286C3-8DF8-CD4B-AC91-FB362C3F84A9}"/>
            </a:ext>
          </a:extLst>
        </xdr:cNvPr>
        <xdr:cNvSpPr txBox="1"/>
      </xdr:nvSpPr>
      <xdr:spPr>
        <a:xfrm>
          <a:off x="4521200" y="296388155"/>
          <a:ext cx="184731" cy="270859"/>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32" name="TextBox 31">
          <a:extLst>
            <a:ext uri="{FF2B5EF4-FFF2-40B4-BE49-F238E27FC236}">
              <a16:creationId xmlns:a16="http://schemas.microsoft.com/office/drawing/2014/main" id="{A84D9495-CB26-9549-8ED7-A5036D23ADBE}"/>
            </a:ext>
          </a:extLst>
        </xdr:cNvPr>
        <xdr:cNvSpPr txBox="1"/>
      </xdr:nvSpPr>
      <xdr:spPr>
        <a:xfrm>
          <a:off x="4521200" y="291096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70859"/>
    <xdr:sp macro="" textlink="">
      <xdr:nvSpPr>
        <xdr:cNvPr id="33" name="TextBox 32">
          <a:extLst>
            <a:ext uri="{FF2B5EF4-FFF2-40B4-BE49-F238E27FC236}">
              <a16:creationId xmlns:a16="http://schemas.microsoft.com/office/drawing/2014/main" id="{C2A31B9F-7963-0943-B4F3-EEDE3D9C7039}"/>
            </a:ext>
          </a:extLst>
        </xdr:cNvPr>
        <xdr:cNvSpPr txBox="1"/>
      </xdr:nvSpPr>
      <xdr:spPr>
        <a:xfrm>
          <a:off x="4521200" y="291183060"/>
          <a:ext cx="184731" cy="270859"/>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34" name="TextBox 33">
          <a:extLst>
            <a:ext uri="{FF2B5EF4-FFF2-40B4-BE49-F238E27FC236}">
              <a16:creationId xmlns:a16="http://schemas.microsoft.com/office/drawing/2014/main" id="{631A005C-8D26-2941-96AE-BDE16EF9A107}"/>
            </a:ext>
          </a:extLst>
        </xdr:cNvPr>
        <xdr:cNvSpPr txBox="1"/>
      </xdr:nvSpPr>
      <xdr:spPr>
        <a:xfrm>
          <a:off x="4521200" y="291096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35" name="TextBox 34">
          <a:extLst>
            <a:ext uri="{FF2B5EF4-FFF2-40B4-BE49-F238E27FC236}">
              <a16:creationId xmlns:a16="http://schemas.microsoft.com/office/drawing/2014/main" id="{0C61E02E-753A-2541-A432-6B9CE31ACDC9}"/>
            </a:ext>
          </a:extLst>
        </xdr:cNvPr>
        <xdr:cNvSpPr txBox="1"/>
      </xdr:nvSpPr>
      <xdr:spPr>
        <a:xfrm>
          <a:off x="4521200" y="291137975"/>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36" name="TextBox 35">
          <a:extLst>
            <a:ext uri="{FF2B5EF4-FFF2-40B4-BE49-F238E27FC236}">
              <a16:creationId xmlns:a16="http://schemas.microsoft.com/office/drawing/2014/main" id="{4491D484-3591-4348-A726-AA30B6929A31}"/>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37" name="TextBox 36">
          <a:extLst>
            <a:ext uri="{FF2B5EF4-FFF2-40B4-BE49-F238E27FC236}">
              <a16:creationId xmlns:a16="http://schemas.microsoft.com/office/drawing/2014/main" id="{E6B10F12-F668-5243-964F-B9CB980B1C73}"/>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38" name="TextBox 37">
          <a:extLst>
            <a:ext uri="{FF2B5EF4-FFF2-40B4-BE49-F238E27FC236}">
              <a16:creationId xmlns:a16="http://schemas.microsoft.com/office/drawing/2014/main" id="{3037D6AD-0088-474B-A984-585568B311A1}"/>
            </a:ext>
          </a:extLst>
        </xdr:cNvPr>
        <xdr:cNvSpPr txBox="1"/>
      </xdr:nvSpPr>
      <xdr:spPr>
        <a:xfrm>
          <a:off x="4521200" y="291096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39" name="TextBox 38">
          <a:extLst>
            <a:ext uri="{FF2B5EF4-FFF2-40B4-BE49-F238E27FC236}">
              <a16:creationId xmlns:a16="http://schemas.microsoft.com/office/drawing/2014/main" id="{C2BA34A8-7EAF-9441-A946-8B348F8C0B25}"/>
            </a:ext>
          </a:extLst>
        </xdr:cNvPr>
        <xdr:cNvSpPr txBox="1"/>
      </xdr:nvSpPr>
      <xdr:spPr>
        <a:xfrm>
          <a:off x="4521200" y="291137975"/>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40" name="TextBox 39">
          <a:extLst>
            <a:ext uri="{FF2B5EF4-FFF2-40B4-BE49-F238E27FC236}">
              <a16:creationId xmlns:a16="http://schemas.microsoft.com/office/drawing/2014/main" id="{92B7B3E9-E46D-6E42-B4D0-4AD290B82860}"/>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41" name="TextBox 40">
          <a:extLst>
            <a:ext uri="{FF2B5EF4-FFF2-40B4-BE49-F238E27FC236}">
              <a16:creationId xmlns:a16="http://schemas.microsoft.com/office/drawing/2014/main" id="{D34A0BB3-386A-4F4B-ABF8-7319A174D0C6}"/>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42" name="TextBox 41">
          <a:extLst>
            <a:ext uri="{FF2B5EF4-FFF2-40B4-BE49-F238E27FC236}">
              <a16:creationId xmlns:a16="http://schemas.microsoft.com/office/drawing/2014/main" id="{C701633E-502F-1C4E-B14B-16814375FAFB}"/>
            </a:ext>
          </a:extLst>
        </xdr:cNvPr>
        <xdr:cNvSpPr txBox="1"/>
      </xdr:nvSpPr>
      <xdr:spPr>
        <a:xfrm>
          <a:off x="4521200" y="291096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43" name="TextBox 42">
          <a:extLst>
            <a:ext uri="{FF2B5EF4-FFF2-40B4-BE49-F238E27FC236}">
              <a16:creationId xmlns:a16="http://schemas.microsoft.com/office/drawing/2014/main" id="{99DB3514-EF50-B948-80CC-BC446EBE1BD0}"/>
            </a:ext>
          </a:extLst>
        </xdr:cNvPr>
        <xdr:cNvSpPr txBox="1"/>
      </xdr:nvSpPr>
      <xdr:spPr>
        <a:xfrm>
          <a:off x="4521200" y="291137975"/>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44" name="TextBox 43">
          <a:extLst>
            <a:ext uri="{FF2B5EF4-FFF2-40B4-BE49-F238E27FC236}">
              <a16:creationId xmlns:a16="http://schemas.microsoft.com/office/drawing/2014/main" id="{B38616C8-8FC1-F941-92D3-2BE7C3118A57}"/>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45" name="TextBox 44">
          <a:extLst>
            <a:ext uri="{FF2B5EF4-FFF2-40B4-BE49-F238E27FC236}">
              <a16:creationId xmlns:a16="http://schemas.microsoft.com/office/drawing/2014/main" id="{0AF11566-A0B5-9048-BFFE-962291DD79C4}"/>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46" name="TextBox 45">
          <a:extLst>
            <a:ext uri="{FF2B5EF4-FFF2-40B4-BE49-F238E27FC236}">
              <a16:creationId xmlns:a16="http://schemas.microsoft.com/office/drawing/2014/main" id="{CDC15904-75AD-084F-AF64-02B633C83F6F}"/>
            </a:ext>
          </a:extLst>
        </xdr:cNvPr>
        <xdr:cNvSpPr txBox="1"/>
      </xdr:nvSpPr>
      <xdr:spPr>
        <a:xfrm>
          <a:off x="4521200" y="2890012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47" name="TextBox 46">
          <a:extLst>
            <a:ext uri="{FF2B5EF4-FFF2-40B4-BE49-F238E27FC236}">
              <a16:creationId xmlns:a16="http://schemas.microsoft.com/office/drawing/2014/main" id="{B85D137B-B4ED-7244-8166-CE33B54658EE}"/>
            </a:ext>
          </a:extLst>
        </xdr:cNvPr>
        <xdr:cNvSpPr txBox="1"/>
      </xdr:nvSpPr>
      <xdr:spPr>
        <a:xfrm>
          <a:off x="4521200" y="28911296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48" name="TextBox 47">
          <a:extLst>
            <a:ext uri="{FF2B5EF4-FFF2-40B4-BE49-F238E27FC236}">
              <a16:creationId xmlns:a16="http://schemas.microsoft.com/office/drawing/2014/main" id="{025669E8-AC09-6740-939B-B2CBE3DE59E5}"/>
            </a:ext>
          </a:extLst>
        </xdr:cNvPr>
        <xdr:cNvSpPr txBox="1"/>
      </xdr:nvSpPr>
      <xdr:spPr>
        <a:xfrm>
          <a:off x="4521200" y="3672713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49" name="TextBox 48">
          <a:extLst>
            <a:ext uri="{FF2B5EF4-FFF2-40B4-BE49-F238E27FC236}">
              <a16:creationId xmlns:a16="http://schemas.microsoft.com/office/drawing/2014/main" id="{6CB3D7D1-2A2F-544F-9482-DD07229BF8B7}"/>
            </a:ext>
          </a:extLst>
        </xdr:cNvPr>
        <xdr:cNvSpPr txBox="1"/>
      </xdr:nvSpPr>
      <xdr:spPr>
        <a:xfrm>
          <a:off x="4521200" y="3672713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50" name="TextBox 49">
          <a:extLst>
            <a:ext uri="{FF2B5EF4-FFF2-40B4-BE49-F238E27FC236}">
              <a16:creationId xmlns:a16="http://schemas.microsoft.com/office/drawing/2014/main" id="{3A84723B-9E96-B84D-993C-16FA8B6E8533}"/>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51" name="TextBox 50">
          <a:extLst>
            <a:ext uri="{FF2B5EF4-FFF2-40B4-BE49-F238E27FC236}">
              <a16:creationId xmlns:a16="http://schemas.microsoft.com/office/drawing/2014/main" id="{0FF87CAD-A385-C147-B44A-068C142D0C48}"/>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52" name="TextBox 51">
          <a:extLst>
            <a:ext uri="{FF2B5EF4-FFF2-40B4-BE49-F238E27FC236}">
              <a16:creationId xmlns:a16="http://schemas.microsoft.com/office/drawing/2014/main" id="{BB88B6F7-5E8B-4E4C-9B9D-8A808049B69D}"/>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53" name="TextBox 52">
          <a:extLst>
            <a:ext uri="{FF2B5EF4-FFF2-40B4-BE49-F238E27FC236}">
              <a16:creationId xmlns:a16="http://schemas.microsoft.com/office/drawing/2014/main" id="{8E69E38A-DDD5-7A4E-9202-D35C95345FE9}"/>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54" name="TextBox 53">
          <a:extLst>
            <a:ext uri="{FF2B5EF4-FFF2-40B4-BE49-F238E27FC236}">
              <a16:creationId xmlns:a16="http://schemas.microsoft.com/office/drawing/2014/main" id="{A1073AF2-7EB3-DF4F-B176-1C4C9F6C3A17}"/>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55" name="TextBox 54">
          <a:extLst>
            <a:ext uri="{FF2B5EF4-FFF2-40B4-BE49-F238E27FC236}">
              <a16:creationId xmlns:a16="http://schemas.microsoft.com/office/drawing/2014/main" id="{444CE7F6-0F82-5B4F-9CD4-27F870A98E2D}"/>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56" name="TextBox 55">
          <a:extLst>
            <a:ext uri="{FF2B5EF4-FFF2-40B4-BE49-F238E27FC236}">
              <a16:creationId xmlns:a16="http://schemas.microsoft.com/office/drawing/2014/main" id="{FFF49A01-AD4E-9F42-AAD0-55AECEEA7715}"/>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57" name="TextBox 56">
          <a:extLst>
            <a:ext uri="{FF2B5EF4-FFF2-40B4-BE49-F238E27FC236}">
              <a16:creationId xmlns:a16="http://schemas.microsoft.com/office/drawing/2014/main" id="{8A80A4AF-FF6B-C74E-8389-4CC03511F7D7}"/>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58" name="TextBox 57">
          <a:extLst>
            <a:ext uri="{FF2B5EF4-FFF2-40B4-BE49-F238E27FC236}">
              <a16:creationId xmlns:a16="http://schemas.microsoft.com/office/drawing/2014/main" id="{980B9DFA-9533-034D-B1B3-D582FF442E3B}"/>
            </a:ext>
          </a:extLst>
        </xdr:cNvPr>
        <xdr:cNvSpPr txBox="1"/>
      </xdr:nvSpPr>
      <xdr:spPr>
        <a:xfrm>
          <a:off x="4521200" y="296303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70859"/>
    <xdr:sp macro="" textlink="">
      <xdr:nvSpPr>
        <xdr:cNvPr id="59" name="TextBox 58">
          <a:extLst>
            <a:ext uri="{FF2B5EF4-FFF2-40B4-BE49-F238E27FC236}">
              <a16:creationId xmlns:a16="http://schemas.microsoft.com/office/drawing/2014/main" id="{D76E263B-EC60-E841-AE1F-7263AF285A51}"/>
            </a:ext>
          </a:extLst>
        </xdr:cNvPr>
        <xdr:cNvSpPr txBox="1"/>
      </xdr:nvSpPr>
      <xdr:spPr>
        <a:xfrm>
          <a:off x="4521200" y="296388155"/>
          <a:ext cx="184731" cy="270859"/>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60" name="TextBox 59">
          <a:extLst>
            <a:ext uri="{FF2B5EF4-FFF2-40B4-BE49-F238E27FC236}">
              <a16:creationId xmlns:a16="http://schemas.microsoft.com/office/drawing/2014/main" id="{CEDFB1E5-ABF7-9147-874A-7C0621CFC13D}"/>
            </a:ext>
          </a:extLst>
        </xdr:cNvPr>
        <xdr:cNvSpPr txBox="1"/>
      </xdr:nvSpPr>
      <xdr:spPr>
        <a:xfrm>
          <a:off x="4521200" y="296303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70859"/>
    <xdr:sp macro="" textlink="">
      <xdr:nvSpPr>
        <xdr:cNvPr id="61" name="TextBox 60">
          <a:extLst>
            <a:ext uri="{FF2B5EF4-FFF2-40B4-BE49-F238E27FC236}">
              <a16:creationId xmlns:a16="http://schemas.microsoft.com/office/drawing/2014/main" id="{5EA0C2B6-526F-2C4E-A760-6892DA788EEF}"/>
            </a:ext>
          </a:extLst>
        </xdr:cNvPr>
        <xdr:cNvSpPr txBox="1"/>
      </xdr:nvSpPr>
      <xdr:spPr>
        <a:xfrm>
          <a:off x="4521200" y="296388155"/>
          <a:ext cx="184731" cy="270859"/>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62" name="TextBox 61">
          <a:extLst>
            <a:ext uri="{FF2B5EF4-FFF2-40B4-BE49-F238E27FC236}">
              <a16:creationId xmlns:a16="http://schemas.microsoft.com/office/drawing/2014/main" id="{823990E5-86CA-AA40-B380-167C790E8F10}"/>
            </a:ext>
          </a:extLst>
        </xdr:cNvPr>
        <xdr:cNvSpPr txBox="1"/>
      </xdr:nvSpPr>
      <xdr:spPr>
        <a:xfrm>
          <a:off x="4521200" y="296303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70859"/>
    <xdr:sp macro="" textlink="">
      <xdr:nvSpPr>
        <xdr:cNvPr id="63" name="TextBox 62">
          <a:extLst>
            <a:ext uri="{FF2B5EF4-FFF2-40B4-BE49-F238E27FC236}">
              <a16:creationId xmlns:a16="http://schemas.microsoft.com/office/drawing/2014/main" id="{E4ADEB09-9346-C64D-974C-9618601C2C10}"/>
            </a:ext>
          </a:extLst>
        </xdr:cNvPr>
        <xdr:cNvSpPr txBox="1"/>
      </xdr:nvSpPr>
      <xdr:spPr>
        <a:xfrm>
          <a:off x="4521200" y="296388155"/>
          <a:ext cx="184731" cy="270859"/>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64560"/>
    <xdr:sp macro="" textlink="">
      <xdr:nvSpPr>
        <xdr:cNvPr id="64" name="TextBox 63">
          <a:extLst>
            <a:ext uri="{FF2B5EF4-FFF2-40B4-BE49-F238E27FC236}">
              <a16:creationId xmlns:a16="http://schemas.microsoft.com/office/drawing/2014/main" id="{2493AA75-B2CE-5142-BFF7-12A84ACED0E2}"/>
            </a:ext>
          </a:extLst>
        </xdr:cNvPr>
        <xdr:cNvSpPr txBox="1"/>
      </xdr:nvSpPr>
      <xdr:spPr>
        <a:xfrm>
          <a:off x="4521200" y="291096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xdr:col>
      <xdr:colOff>0</xdr:colOff>
      <xdr:row>76</xdr:row>
      <xdr:rowOff>0</xdr:rowOff>
    </xdr:from>
    <xdr:ext cx="184731" cy="270859"/>
    <xdr:sp macro="" textlink="">
      <xdr:nvSpPr>
        <xdr:cNvPr id="65" name="TextBox 64">
          <a:extLst>
            <a:ext uri="{FF2B5EF4-FFF2-40B4-BE49-F238E27FC236}">
              <a16:creationId xmlns:a16="http://schemas.microsoft.com/office/drawing/2014/main" id="{93D2ACE0-9828-5D45-996B-3D2C9BA4C221}"/>
            </a:ext>
          </a:extLst>
        </xdr:cNvPr>
        <xdr:cNvSpPr txBox="1"/>
      </xdr:nvSpPr>
      <xdr:spPr>
        <a:xfrm>
          <a:off x="4521200" y="291183060"/>
          <a:ext cx="184731" cy="270859"/>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0</xdr:colOff>
      <xdr:row>57</xdr:row>
      <xdr:rowOff>0</xdr:rowOff>
    </xdr:from>
    <xdr:ext cx="184731" cy="264560"/>
    <xdr:sp macro="" textlink="">
      <xdr:nvSpPr>
        <xdr:cNvPr id="66" name="TextBox 65">
          <a:extLst>
            <a:ext uri="{FF2B5EF4-FFF2-40B4-BE49-F238E27FC236}">
              <a16:creationId xmlns:a16="http://schemas.microsoft.com/office/drawing/2014/main" id="{5C1ED274-176B-2C44-BE63-6A572372D5CE}"/>
            </a:ext>
          </a:extLst>
        </xdr:cNvPr>
        <xdr:cNvSpPr txBox="1"/>
      </xdr:nvSpPr>
      <xdr:spPr>
        <a:xfrm>
          <a:off x="4254500" y="53733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57</xdr:row>
      <xdr:rowOff>41275</xdr:rowOff>
    </xdr:from>
    <xdr:ext cx="184731" cy="264560"/>
    <xdr:sp macro="" textlink="">
      <xdr:nvSpPr>
        <xdr:cNvPr id="67" name="TextBox 66">
          <a:extLst>
            <a:ext uri="{FF2B5EF4-FFF2-40B4-BE49-F238E27FC236}">
              <a16:creationId xmlns:a16="http://schemas.microsoft.com/office/drawing/2014/main" id="{1F291DF7-1CAE-9E4B-8DF2-9A2846D43CE4}"/>
            </a:ext>
          </a:extLst>
        </xdr:cNvPr>
        <xdr:cNvSpPr txBox="1"/>
      </xdr:nvSpPr>
      <xdr:spPr>
        <a:xfrm>
          <a:off x="4254500" y="53774975"/>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93</xdr:row>
      <xdr:rowOff>0</xdr:rowOff>
    </xdr:from>
    <xdr:ext cx="184731" cy="264560"/>
    <xdr:sp macro="" textlink="">
      <xdr:nvSpPr>
        <xdr:cNvPr id="68" name="TextBox 67">
          <a:extLst>
            <a:ext uri="{FF2B5EF4-FFF2-40B4-BE49-F238E27FC236}">
              <a16:creationId xmlns:a16="http://schemas.microsoft.com/office/drawing/2014/main" id="{2A465CCF-D7B5-D341-924D-6AC548285C40}"/>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93</xdr:row>
      <xdr:rowOff>0</xdr:rowOff>
    </xdr:from>
    <xdr:ext cx="184731" cy="264560"/>
    <xdr:sp macro="" textlink="">
      <xdr:nvSpPr>
        <xdr:cNvPr id="69" name="TextBox 68">
          <a:extLst>
            <a:ext uri="{FF2B5EF4-FFF2-40B4-BE49-F238E27FC236}">
              <a16:creationId xmlns:a16="http://schemas.microsoft.com/office/drawing/2014/main" id="{6057E0FE-0C1E-6A47-A47E-D10C109256AC}"/>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57</xdr:row>
      <xdr:rowOff>0</xdr:rowOff>
    </xdr:from>
    <xdr:ext cx="184731" cy="264560"/>
    <xdr:sp macro="" textlink="">
      <xdr:nvSpPr>
        <xdr:cNvPr id="70" name="TextBox 69">
          <a:extLst>
            <a:ext uri="{FF2B5EF4-FFF2-40B4-BE49-F238E27FC236}">
              <a16:creationId xmlns:a16="http://schemas.microsoft.com/office/drawing/2014/main" id="{D3E8B0A1-135A-AC40-89D4-B694F9BD5527}"/>
            </a:ext>
          </a:extLst>
        </xdr:cNvPr>
        <xdr:cNvSpPr txBox="1"/>
      </xdr:nvSpPr>
      <xdr:spPr>
        <a:xfrm>
          <a:off x="4254500" y="53733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57</xdr:row>
      <xdr:rowOff>41275</xdr:rowOff>
    </xdr:from>
    <xdr:ext cx="184731" cy="264560"/>
    <xdr:sp macro="" textlink="">
      <xdr:nvSpPr>
        <xdr:cNvPr id="71" name="TextBox 70">
          <a:extLst>
            <a:ext uri="{FF2B5EF4-FFF2-40B4-BE49-F238E27FC236}">
              <a16:creationId xmlns:a16="http://schemas.microsoft.com/office/drawing/2014/main" id="{61AE13ED-9924-B74D-BCDB-9263978AB7B1}"/>
            </a:ext>
          </a:extLst>
        </xdr:cNvPr>
        <xdr:cNvSpPr txBox="1"/>
      </xdr:nvSpPr>
      <xdr:spPr>
        <a:xfrm>
          <a:off x="4254500" y="53774975"/>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93</xdr:row>
      <xdr:rowOff>0</xdr:rowOff>
    </xdr:from>
    <xdr:ext cx="184731" cy="264560"/>
    <xdr:sp macro="" textlink="">
      <xdr:nvSpPr>
        <xdr:cNvPr id="72" name="TextBox 71">
          <a:extLst>
            <a:ext uri="{FF2B5EF4-FFF2-40B4-BE49-F238E27FC236}">
              <a16:creationId xmlns:a16="http://schemas.microsoft.com/office/drawing/2014/main" id="{C92D7043-1DE9-5E40-9959-5D525AE9CEAA}"/>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93</xdr:row>
      <xdr:rowOff>0</xdr:rowOff>
    </xdr:from>
    <xdr:ext cx="184731" cy="264560"/>
    <xdr:sp macro="" textlink="">
      <xdr:nvSpPr>
        <xdr:cNvPr id="73" name="TextBox 72">
          <a:extLst>
            <a:ext uri="{FF2B5EF4-FFF2-40B4-BE49-F238E27FC236}">
              <a16:creationId xmlns:a16="http://schemas.microsoft.com/office/drawing/2014/main" id="{33863E14-4589-C64F-8672-6F819C6B2914}"/>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57</xdr:row>
      <xdr:rowOff>0</xdr:rowOff>
    </xdr:from>
    <xdr:ext cx="184731" cy="264560"/>
    <xdr:sp macro="" textlink="">
      <xdr:nvSpPr>
        <xdr:cNvPr id="74" name="TextBox 73">
          <a:extLst>
            <a:ext uri="{FF2B5EF4-FFF2-40B4-BE49-F238E27FC236}">
              <a16:creationId xmlns:a16="http://schemas.microsoft.com/office/drawing/2014/main" id="{9F6CCBBA-197B-854D-A5EC-B31D352DCC84}"/>
            </a:ext>
          </a:extLst>
        </xdr:cNvPr>
        <xdr:cNvSpPr txBox="1"/>
      </xdr:nvSpPr>
      <xdr:spPr>
        <a:xfrm>
          <a:off x="4254500" y="53733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57</xdr:row>
      <xdr:rowOff>41275</xdr:rowOff>
    </xdr:from>
    <xdr:ext cx="184731" cy="264560"/>
    <xdr:sp macro="" textlink="">
      <xdr:nvSpPr>
        <xdr:cNvPr id="75" name="TextBox 74">
          <a:extLst>
            <a:ext uri="{FF2B5EF4-FFF2-40B4-BE49-F238E27FC236}">
              <a16:creationId xmlns:a16="http://schemas.microsoft.com/office/drawing/2014/main" id="{54834BC7-C245-974F-B009-BB34F0CF674B}"/>
            </a:ext>
          </a:extLst>
        </xdr:cNvPr>
        <xdr:cNvSpPr txBox="1"/>
      </xdr:nvSpPr>
      <xdr:spPr>
        <a:xfrm>
          <a:off x="4254500" y="53774975"/>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93</xdr:row>
      <xdr:rowOff>0</xdr:rowOff>
    </xdr:from>
    <xdr:ext cx="184731" cy="264560"/>
    <xdr:sp macro="" textlink="">
      <xdr:nvSpPr>
        <xdr:cNvPr id="76" name="TextBox 75">
          <a:extLst>
            <a:ext uri="{FF2B5EF4-FFF2-40B4-BE49-F238E27FC236}">
              <a16:creationId xmlns:a16="http://schemas.microsoft.com/office/drawing/2014/main" id="{32F42CE8-DCEB-8C4A-AB3D-7ECA5D6C34D3}"/>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93</xdr:row>
      <xdr:rowOff>0</xdr:rowOff>
    </xdr:from>
    <xdr:ext cx="184731" cy="264560"/>
    <xdr:sp macro="" textlink="">
      <xdr:nvSpPr>
        <xdr:cNvPr id="77" name="TextBox 76">
          <a:extLst>
            <a:ext uri="{FF2B5EF4-FFF2-40B4-BE49-F238E27FC236}">
              <a16:creationId xmlns:a16="http://schemas.microsoft.com/office/drawing/2014/main" id="{F29DBAA7-A7B9-1245-AF00-BCAA3EC5ECC8}"/>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56</xdr:row>
      <xdr:rowOff>0</xdr:rowOff>
    </xdr:from>
    <xdr:ext cx="184731" cy="264560"/>
    <xdr:sp macro="" textlink="">
      <xdr:nvSpPr>
        <xdr:cNvPr id="78" name="TextBox 77">
          <a:extLst>
            <a:ext uri="{FF2B5EF4-FFF2-40B4-BE49-F238E27FC236}">
              <a16:creationId xmlns:a16="http://schemas.microsoft.com/office/drawing/2014/main" id="{B443191C-CDCA-EB46-B7AB-837124AAC339}"/>
            </a:ext>
          </a:extLst>
        </xdr:cNvPr>
        <xdr:cNvSpPr txBox="1"/>
      </xdr:nvSpPr>
      <xdr:spPr>
        <a:xfrm>
          <a:off x="4254500" y="535432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56</xdr:row>
      <xdr:rowOff>111760</xdr:rowOff>
    </xdr:from>
    <xdr:ext cx="184731" cy="264560"/>
    <xdr:sp macro="" textlink="">
      <xdr:nvSpPr>
        <xdr:cNvPr id="79" name="TextBox 78">
          <a:extLst>
            <a:ext uri="{FF2B5EF4-FFF2-40B4-BE49-F238E27FC236}">
              <a16:creationId xmlns:a16="http://schemas.microsoft.com/office/drawing/2014/main" id="{22B1D82B-AECE-EC47-81DF-19BE5AC3B548}"/>
            </a:ext>
          </a:extLst>
        </xdr:cNvPr>
        <xdr:cNvSpPr txBox="1"/>
      </xdr:nvSpPr>
      <xdr:spPr>
        <a:xfrm>
          <a:off x="4254500" y="5365496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92</xdr:row>
      <xdr:rowOff>0</xdr:rowOff>
    </xdr:from>
    <xdr:ext cx="184731" cy="264560"/>
    <xdr:sp macro="" textlink="">
      <xdr:nvSpPr>
        <xdr:cNvPr id="80" name="TextBox 79">
          <a:extLst>
            <a:ext uri="{FF2B5EF4-FFF2-40B4-BE49-F238E27FC236}">
              <a16:creationId xmlns:a16="http://schemas.microsoft.com/office/drawing/2014/main" id="{B126CFCC-F4B9-FF41-A7C1-780F8FAED004}"/>
            </a:ext>
          </a:extLst>
        </xdr:cNvPr>
        <xdr:cNvSpPr txBox="1"/>
      </xdr:nvSpPr>
      <xdr:spPr>
        <a:xfrm>
          <a:off x="4254500" y="626872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92</xdr:row>
      <xdr:rowOff>0</xdr:rowOff>
    </xdr:from>
    <xdr:ext cx="184731" cy="264560"/>
    <xdr:sp macro="" textlink="">
      <xdr:nvSpPr>
        <xdr:cNvPr id="81" name="TextBox 80">
          <a:extLst>
            <a:ext uri="{FF2B5EF4-FFF2-40B4-BE49-F238E27FC236}">
              <a16:creationId xmlns:a16="http://schemas.microsoft.com/office/drawing/2014/main" id="{456BBBF0-9489-0347-A59A-3269E8E16212}"/>
            </a:ext>
          </a:extLst>
        </xdr:cNvPr>
        <xdr:cNvSpPr txBox="1"/>
      </xdr:nvSpPr>
      <xdr:spPr>
        <a:xfrm>
          <a:off x="4254500" y="626872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93</xdr:row>
      <xdr:rowOff>0</xdr:rowOff>
    </xdr:from>
    <xdr:ext cx="184731" cy="264560"/>
    <xdr:sp macro="" textlink="">
      <xdr:nvSpPr>
        <xdr:cNvPr id="82" name="TextBox 81">
          <a:extLst>
            <a:ext uri="{FF2B5EF4-FFF2-40B4-BE49-F238E27FC236}">
              <a16:creationId xmlns:a16="http://schemas.microsoft.com/office/drawing/2014/main" id="{B1F6C9D7-9221-0444-BFD7-EB22BFEF2764}"/>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93</xdr:row>
      <xdr:rowOff>0</xdr:rowOff>
    </xdr:from>
    <xdr:ext cx="184731" cy="264560"/>
    <xdr:sp macro="" textlink="">
      <xdr:nvSpPr>
        <xdr:cNvPr id="83" name="TextBox 82">
          <a:extLst>
            <a:ext uri="{FF2B5EF4-FFF2-40B4-BE49-F238E27FC236}">
              <a16:creationId xmlns:a16="http://schemas.microsoft.com/office/drawing/2014/main" id="{F9851392-5300-0742-9D32-DA9F16CF0A8D}"/>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93</xdr:row>
      <xdr:rowOff>0</xdr:rowOff>
    </xdr:from>
    <xdr:ext cx="184731" cy="264560"/>
    <xdr:sp macro="" textlink="">
      <xdr:nvSpPr>
        <xdr:cNvPr id="84" name="TextBox 83">
          <a:extLst>
            <a:ext uri="{FF2B5EF4-FFF2-40B4-BE49-F238E27FC236}">
              <a16:creationId xmlns:a16="http://schemas.microsoft.com/office/drawing/2014/main" id="{41B27347-97FC-2B4C-8A7D-999E5BD05645}"/>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93</xdr:row>
      <xdr:rowOff>0</xdr:rowOff>
    </xdr:from>
    <xdr:ext cx="184731" cy="264560"/>
    <xdr:sp macro="" textlink="">
      <xdr:nvSpPr>
        <xdr:cNvPr id="85" name="TextBox 84">
          <a:extLst>
            <a:ext uri="{FF2B5EF4-FFF2-40B4-BE49-F238E27FC236}">
              <a16:creationId xmlns:a16="http://schemas.microsoft.com/office/drawing/2014/main" id="{22CA1459-6527-2046-AAC0-18AB8F485B27}"/>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93</xdr:row>
      <xdr:rowOff>0</xdr:rowOff>
    </xdr:from>
    <xdr:ext cx="184731" cy="264560"/>
    <xdr:sp macro="" textlink="">
      <xdr:nvSpPr>
        <xdr:cNvPr id="86" name="TextBox 85">
          <a:extLst>
            <a:ext uri="{FF2B5EF4-FFF2-40B4-BE49-F238E27FC236}">
              <a16:creationId xmlns:a16="http://schemas.microsoft.com/office/drawing/2014/main" id="{18AFF922-C796-0048-A795-5869876B9DD7}"/>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93</xdr:row>
      <xdr:rowOff>0</xdr:rowOff>
    </xdr:from>
    <xdr:ext cx="184731" cy="264560"/>
    <xdr:sp macro="" textlink="">
      <xdr:nvSpPr>
        <xdr:cNvPr id="87" name="TextBox 86">
          <a:extLst>
            <a:ext uri="{FF2B5EF4-FFF2-40B4-BE49-F238E27FC236}">
              <a16:creationId xmlns:a16="http://schemas.microsoft.com/office/drawing/2014/main" id="{19767D86-3EEE-D34E-A857-24A3648D4098}"/>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93</xdr:row>
      <xdr:rowOff>0</xdr:rowOff>
    </xdr:from>
    <xdr:ext cx="184731" cy="264560"/>
    <xdr:sp macro="" textlink="">
      <xdr:nvSpPr>
        <xdr:cNvPr id="88" name="TextBox 87">
          <a:extLst>
            <a:ext uri="{FF2B5EF4-FFF2-40B4-BE49-F238E27FC236}">
              <a16:creationId xmlns:a16="http://schemas.microsoft.com/office/drawing/2014/main" id="{3BAD6CDD-6F3A-8345-8B4E-9DB0F9839E59}"/>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93</xdr:row>
      <xdr:rowOff>0</xdr:rowOff>
    </xdr:from>
    <xdr:ext cx="184731" cy="264560"/>
    <xdr:sp macro="" textlink="">
      <xdr:nvSpPr>
        <xdr:cNvPr id="89" name="TextBox 88">
          <a:extLst>
            <a:ext uri="{FF2B5EF4-FFF2-40B4-BE49-F238E27FC236}">
              <a16:creationId xmlns:a16="http://schemas.microsoft.com/office/drawing/2014/main" id="{F7922984-CF19-6E4D-A98A-A200CEF45ED2}"/>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59</xdr:row>
      <xdr:rowOff>0</xdr:rowOff>
    </xdr:from>
    <xdr:ext cx="184731" cy="264560"/>
    <xdr:sp macro="" textlink="">
      <xdr:nvSpPr>
        <xdr:cNvPr id="90" name="TextBox 89">
          <a:extLst>
            <a:ext uri="{FF2B5EF4-FFF2-40B4-BE49-F238E27FC236}">
              <a16:creationId xmlns:a16="http://schemas.microsoft.com/office/drawing/2014/main" id="{859683CB-D571-C04E-93C1-D69D126EF570}"/>
            </a:ext>
          </a:extLst>
        </xdr:cNvPr>
        <xdr:cNvSpPr txBox="1"/>
      </xdr:nvSpPr>
      <xdr:spPr>
        <a:xfrm>
          <a:off x="4254500" y="54114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59</xdr:row>
      <xdr:rowOff>84455</xdr:rowOff>
    </xdr:from>
    <xdr:ext cx="184731" cy="270859"/>
    <xdr:sp macro="" textlink="">
      <xdr:nvSpPr>
        <xdr:cNvPr id="91" name="TextBox 90">
          <a:extLst>
            <a:ext uri="{FF2B5EF4-FFF2-40B4-BE49-F238E27FC236}">
              <a16:creationId xmlns:a16="http://schemas.microsoft.com/office/drawing/2014/main" id="{1BFCD709-9DC1-7A45-BB72-407A0256B301}"/>
            </a:ext>
          </a:extLst>
        </xdr:cNvPr>
        <xdr:cNvSpPr txBox="1"/>
      </xdr:nvSpPr>
      <xdr:spPr>
        <a:xfrm>
          <a:off x="4254500" y="54199155"/>
          <a:ext cx="184731" cy="270859"/>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59</xdr:row>
      <xdr:rowOff>0</xdr:rowOff>
    </xdr:from>
    <xdr:ext cx="184731" cy="264560"/>
    <xdr:sp macro="" textlink="">
      <xdr:nvSpPr>
        <xdr:cNvPr id="92" name="TextBox 91">
          <a:extLst>
            <a:ext uri="{FF2B5EF4-FFF2-40B4-BE49-F238E27FC236}">
              <a16:creationId xmlns:a16="http://schemas.microsoft.com/office/drawing/2014/main" id="{0E557AB8-1E12-CC44-81EF-DBACF501B6E7}"/>
            </a:ext>
          </a:extLst>
        </xdr:cNvPr>
        <xdr:cNvSpPr txBox="1"/>
      </xdr:nvSpPr>
      <xdr:spPr>
        <a:xfrm>
          <a:off x="4254500" y="54114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59</xdr:row>
      <xdr:rowOff>84455</xdr:rowOff>
    </xdr:from>
    <xdr:ext cx="184731" cy="270859"/>
    <xdr:sp macro="" textlink="">
      <xdr:nvSpPr>
        <xdr:cNvPr id="93" name="TextBox 92">
          <a:extLst>
            <a:ext uri="{FF2B5EF4-FFF2-40B4-BE49-F238E27FC236}">
              <a16:creationId xmlns:a16="http://schemas.microsoft.com/office/drawing/2014/main" id="{69D4D60F-8583-CF49-81DB-19E89AD42F0F}"/>
            </a:ext>
          </a:extLst>
        </xdr:cNvPr>
        <xdr:cNvSpPr txBox="1"/>
      </xdr:nvSpPr>
      <xdr:spPr>
        <a:xfrm>
          <a:off x="4254500" y="54199155"/>
          <a:ext cx="184731" cy="270859"/>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59</xdr:row>
      <xdr:rowOff>0</xdr:rowOff>
    </xdr:from>
    <xdr:ext cx="184731" cy="264560"/>
    <xdr:sp macro="" textlink="">
      <xdr:nvSpPr>
        <xdr:cNvPr id="94" name="TextBox 93">
          <a:extLst>
            <a:ext uri="{FF2B5EF4-FFF2-40B4-BE49-F238E27FC236}">
              <a16:creationId xmlns:a16="http://schemas.microsoft.com/office/drawing/2014/main" id="{1FECF767-51C9-854B-AE1A-A89890C9A315}"/>
            </a:ext>
          </a:extLst>
        </xdr:cNvPr>
        <xdr:cNvSpPr txBox="1"/>
      </xdr:nvSpPr>
      <xdr:spPr>
        <a:xfrm>
          <a:off x="4254500" y="54114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59</xdr:row>
      <xdr:rowOff>84455</xdr:rowOff>
    </xdr:from>
    <xdr:ext cx="184731" cy="270859"/>
    <xdr:sp macro="" textlink="">
      <xdr:nvSpPr>
        <xdr:cNvPr id="95" name="TextBox 94">
          <a:extLst>
            <a:ext uri="{FF2B5EF4-FFF2-40B4-BE49-F238E27FC236}">
              <a16:creationId xmlns:a16="http://schemas.microsoft.com/office/drawing/2014/main" id="{62C2283E-BBCD-FB48-88D7-E3C60B7F38FD}"/>
            </a:ext>
          </a:extLst>
        </xdr:cNvPr>
        <xdr:cNvSpPr txBox="1"/>
      </xdr:nvSpPr>
      <xdr:spPr>
        <a:xfrm>
          <a:off x="4254500" y="54199155"/>
          <a:ext cx="184731" cy="270859"/>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57</xdr:row>
      <xdr:rowOff>0</xdr:rowOff>
    </xdr:from>
    <xdr:ext cx="184731" cy="264560"/>
    <xdr:sp macro="" textlink="">
      <xdr:nvSpPr>
        <xdr:cNvPr id="96" name="TextBox 95">
          <a:extLst>
            <a:ext uri="{FF2B5EF4-FFF2-40B4-BE49-F238E27FC236}">
              <a16:creationId xmlns:a16="http://schemas.microsoft.com/office/drawing/2014/main" id="{9F858E98-1D33-7441-B58F-2F6D34AC7CB0}"/>
            </a:ext>
          </a:extLst>
        </xdr:cNvPr>
        <xdr:cNvSpPr txBox="1"/>
      </xdr:nvSpPr>
      <xdr:spPr>
        <a:xfrm>
          <a:off x="4254500" y="53733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57</xdr:row>
      <xdr:rowOff>86360</xdr:rowOff>
    </xdr:from>
    <xdr:ext cx="184731" cy="270859"/>
    <xdr:sp macro="" textlink="">
      <xdr:nvSpPr>
        <xdr:cNvPr id="97" name="TextBox 96">
          <a:extLst>
            <a:ext uri="{FF2B5EF4-FFF2-40B4-BE49-F238E27FC236}">
              <a16:creationId xmlns:a16="http://schemas.microsoft.com/office/drawing/2014/main" id="{B4574139-EB0D-CC44-B093-305C204771E1}"/>
            </a:ext>
          </a:extLst>
        </xdr:cNvPr>
        <xdr:cNvSpPr txBox="1"/>
      </xdr:nvSpPr>
      <xdr:spPr>
        <a:xfrm>
          <a:off x="4254500" y="53820060"/>
          <a:ext cx="184731" cy="270859"/>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57</xdr:row>
      <xdr:rowOff>0</xdr:rowOff>
    </xdr:from>
    <xdr:ext cx="184731" cy="264560"/>
    <xdr:sp macro="" textlink="">
      <xdr:nvSpPr>
        <xdr:cNvPr id="98" name="TextBox 97">
          <a:extLst>
            <a:ext uri="{FF2B5EF4-FFF2-40B4-BE49-F238E27FC236}">
              <a16:creationId xmlns:a16="http://schemas.microsoft.com/office/drawing/2014/main" id="{D369FE58-ABF2-9843-8118-7C21B9B1162B}"/>
            </a:ext>
          </a:extLst>
        </xdr:cNvPr>
        <xdr:cNvSpPr txBox="1"/>
      </xdr:nvSpPr>
      <xdr:spPr>
        <a:xfrm>
          <a:off x="4254500" y="53733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57</xdr:row>
      <xdr:rowOff>41275</xdr:rowOff>
    </xdr:from>
    <xdr:ext cx="184731" cy="264560"/>
    <xdr:sp macro="" textlink="">
      <xdr:nvSpPr>
        <xdr:cNvPr id="99" name="TextBox 98">
          <a:extLst>
            <a:ext uri="{FF2B5EF4-FFF2-40B4-BE49-F238E27FC236}">
              <a16:creationId xmlns:a16="http://schemas.microsoft.com/office/drawing/2014/main" id="{AC73F626-5599-6443-A0F8-F4E9E2709F74}"/>
            </a:ext>
          </a:extLst>
        </xdr:cNvPr>
        <xdr:cNvSpPr txBox="1"/>
      </xdr:nvSpPr>
      <xdr:spPr>
        <a:xfrm>
          <a:off x="4254500" y="53774975"/>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93</xdr:row>
      <xdr:rowOff>0</xdr:rowOff>
    </xdr:from>
    <xdr:ext cx="184731" cy="264560"/>
    <xdr:sp macro="" textlink="">
      <xdr:nvSpPr>
        <xdr:cNvPr id="100" name="TextBox 99">
          <a:extLst>
            <a:ext uri="{FF2B5EF4-FFF2-40B4-BE49-F238E27FC236}">
              <a16:creationId xmlns:a16="http://schemas.microsoft.com/office/drawing/2014/main" id="{31CA590B-0E3A-2B41-A470-F585CBFFF01D}"/>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93</xdr:row>
      <xdr:rowOff>0</xdr:rowOff>
    </xdr:from>
    <xdr:ext cx="184731" cy="264560"/>
    <xdr:sp macro="" textlink="">
      <xdr:nvSpPr>
        <xdr:cNvPr id="101" name="TextBox 100">
          <a:extLst>
            <a:ext uri="{FF2B5EF4-FFF2-40B4-BE49-F238E27FC236}">
              <a16:creationId xmlns:a16="http://schemas.microsoft.com/office/drawing/2014/main" id="{36F9F873-4182-EE45-BBE3-DBE141934A61}"/>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57</xdr:row>
      <xdr:rowOff>0</xdr:rowOff>
    </xdr:from>
    <xdr:ext cx="184731" cy="264560"/>
    <xdr:sp macro="" textlink="">
      <xdr:nvSpPr>
        <xdr:cNvPr id="102" name="TextBox 101">
          <a:extLst>
            <a:ext uri="{FF2B5EF4-FFF2-40B4-BE49-F238E27FC236}">
              <a16:creationId xmlns:a16="http://schemas.microsoft.com/office/drawing/2014/main" id="{E4297852-DBCB-B240-A27D-ACD058EB1FEA}"/>
            </a:ext>
          </a:extLst>
        </xdr:cNvPr>
        <xdr:cNvSpPr txBox="1"/>
      </xdr:nvSpPr>
      <xdr:spPr>
        <a:xfrm>
          <a:off x="4254500" y="53733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57</xdr:row>
      <xdr:rowOff>41275</xdr:rowOff>
    </xdr:from>
    <xdr:ext cx="184731" cy="264560"/>
    <xdr:sp macro="" textlink="">
      <xdr:nvSpPr>
        <xdr:cNvPr id="103" name="TextBox 102">
          <a:extLst>
            <a:ext uri="{FF2B5EF4-FFF2-40B4-BE49-F238E27FC236}">
              <a16:creationId xmlns:a16="http://schemas.microsoft.com/office/drawing/2014/main" id="{6498B380-C6E9-8846-B23A-04F2C39A79E1}"/>
            </a:ext>
          </a:extLst>
        </xdr:cNvPr>
        <xdr:cNvSpPr txBox="1"/>
      </xdr:nvSpPr>
      <xdr:spPr>
        <a:xfrm>
          <a:off x="4254500" y="53774975"/>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93</xdr:row>
      <xdr:rowOff>0</xdr:rowOff>
    </xdr:from>
    <xdr:ext cx="184731" cy="264560"/>
    <xdr:sp macro="" textlink="">
      <xdr:nvSpPr>
        <xdr:cNvPr id="104" name="TextBox 103">
          <a:extLst>
            <a:ext uri="{FF2B5EF4-FFF2-40B4-BE49-F238E27FC236}">
              <a16:creationId xmlns:a16="http://schemas.microsoft.com/office/drawing/2014/main" id="{C90DACCB-58B0-3244-8C6C-0C6E68275407}"/>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93</xdr:row>
      <xdr:rowOff>0</xdr:rowOff>
    </xdr:from>
    <xdr:ext cx="184731" cy="264560"/>
    <xdr:sp macro="" textlink="">
      <xdr:nvSpPr>
        <xdr:cNvPr id="105" name="TextBox 104">
          <a:extLst>
            <a:ext uri="{FF2B5EF4-FFF2-40B4-BE49-F238E27FC236}">
              <a16:creationId xmlns:a16="http://schemas.microsoft.com/office/drawing/2014/main" id="{3F0DF378-4DC9-D246-A15D-FD9ADE38DCDE}"/>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57</xdr:row>
      <xdr:rowOff>0</xdr:rowOff>
    </xdr:from>
    <xdr:ext cx="184731" cy="264560"/>
    <xdr:sp macro="" textlink="">
      <xdr:nvSpPr>
        <xdr:cNvPr id="106" name="TextBox 105">
          <a:extLst>
            <a:ext uri="{FF2B5EF4-FFF2-40B4-BE49-F238E27FC236}">
              <a16:creationId xmlns:a16="http://schemas.microsoft.com/office/drawing/2014/main" id="{9AF4FAAC-8254-B344-9B98-7C01CCC54B3E}"/>
            </a:ext>
          </a:extLst>
        </xdr:cNvPr>
        <xdr:cNvSpPr txBox="1"/>
      </xdr:nvSpPr>
      <xdr:spPr>
        <a:xfrm>
          <a:off x="4254500" y="53733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57</xdr:row>
      <xdr:rowOff>41275</xdr:rowOff>
    </xdr:from>
    <xdr:ext cx="184731" cy="264560"/>
    <xdr:sp macro="" textlink="">
      <xdr:nvSpPr>
        <xdr:cNvPr id="107" name="TextBox 106">
          <a:extLst>
            <a:ext uri="{FF2B5EF4-FFF2-40B4-BE49-F238E27FC236}">
              <a16:creationId xmlns:a16="http://schemas.microsoft.com/office/drawing/2014/main" id="{9F5A7A80-C104-C448-A39D-CE069AD4D40F}"/>
            </a:ext>
          </a:extLst>
        </xdr:cNvPr>
        <xdr:cNvSpPr txBox="1"/>
      </xdr:nvSpPr>
      <xdr:spPr>
        <a:xfrm>
          <a:off x="4254500" y="53774975"/>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93</xdr:row>
      <xdr:rowOff>0</xdr:rowOff>
    </xdr:from>
    <xdr:ext cx="184731" cy="264560"/>
    <xdr:sp macro="" textlink="">
      <xdr:nvSpPr>
        <xdr:cNvPr id="108" name="TextBox 107">
          <a:extLst>
            <a:ext uri="{FF2B5EF4-FFF2-40B4-BE49-F238E27FC236}">
              <a16:creationId xmlns:a16="http://schemas.microsoft.com/office/drawing/2014/main" id="{AC47DE06-2B1A-004B-90AD-6655ADAE7799}"/>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93</xdr:row>
      <xdr:rowOff>0</xdr:rowOff>
    </xdr:from>
    <xdr:ext cx="184731" cy="264560"/>
    <xdr:sp macro="" textlink="">
      <xdr:nvSpPr>
        <xdr:cNvPr id="109" name="TextBox 108">
          <a:extLst>
            <a:ext uri="{FF2B5EF4-FFF2-40B4-BE49-F238E27FC236}">
              <a16:creationId xmlns:a16="http://schemas.microsoft.com/office/drawing/2014/main" id="{991CF2BB-4A2E-D14D-AAED-0175C001F1F4}"/>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56</xdr:row>
      <xdr:rowOff>0</xdr:rowOff>
    </xdr:from>
    <xdr:ext cx="184731" cy="264560"/>
    <xdr:sp macro="" textlink="">
      <xdr:nvSpPr>
        <xdr:cNvPr id="110" name="TextBox 109">
          <a:extLst>
            <a:ext uri="{FF2B5EF4-FFF2-40B4-BE49-F238E27FC236}">
              <a16:creationId xmlns:a16="http://schemas.microsoft.com/office/drawing/2014/main" id="{AB40333A-D76E-C345-A3D2-ED6D7EC29C33}"/>
            </a:ext>
          </a:extLst>
        </xdr:cNvPr>
        <xdr:cNvSpPr txBox="1"/>
      </xdr:nvSpPr>
      <xdr:spPr>
        <a:xfrm>
          <a:off x="4254500" y="535432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56</xdr:row>
      <xdr:rowOff>111760</xdr:rowOff>
    </xdr:from>
    <xdr:ext cx="184731" cy="264560"/>
    <xdr:sp macro="" textlink="">
      <xdr:nvSpPr>
        <xdr:cNvPr id="111" name="TextBox 110">
          <a:extLst>
            <a:ext uri="{FF2B5EF4-FFF2-40B4-BE49-F238E27FC236}">
              <a16:creationId xmlns:a16="http://schemas.microsoft.com/office/drawing/2014/main" id="{EF994D42-167F-394E-B537-4A0EF35BEA3F}"/>
            </a:ext>
          </a:extLst>
        </xdr:cNvPr>
        <xdr:cNvSpPr txBox="1"/>
      </xdr:nvSpPr>
      <xdr:spPr>
        <a:xfrm>
          <a:off x="4254500" y="5365496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92</xdr:row>
      <xdr:rowOff>0</xdr:rowOff>
    </xdr:from>
    <xdr:ext cx="184731" cy="264560"/>
    <xdr:sp macro="" textlink="">
      <xdr:nvSpPr>
        <xdr:cNvPr id="112" name="TextBox 111">
          <a:extLst>
            <a:ext uri="{FF2B5EF4-FFF2-40B4-BE49-F238E27FC236}">
              <a16:creationId xmlns:a16="http://schemas.microsoft.com/office/drawing/2014/main" id="{0D0D12A4-0569-2B4E-994B-D85BAA6CB276}"/>
            </a:ext>
          </a:extLst>
        </xdr:cNvPr>
        <xdr:cNvSpPr txBox="1"/>
      </xdr:nvSpPr>
      <xdr:spPr>
        <a:xfrm>
          <a:off x="4254500" y="626872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92</xdr:row>
      <xdr:rowOff>0</xdr:rowOff>
    </xdr:from>
    <xdr:ext cx="184731" cy="264560"/>
    <xdr:sp macro="" textlink="">
      <xdr:nvSpPr>
        <xdr:cNvPr id="113" name="TextBox 112">
          <a:extLst>
            <a:ext uri="{FF2B5EF4-FFF2-40B4-BE49-F238E27FC236}">
              <a16:creationId xmlns:a16="http://schemas.microsoft.com/office/drawing/2014/main" id="{2429C037-07E0-1742-A701-6EF1D92AE425}"/>
            </a:ext>
          </a:extLst>
        </xdr:cNvPr>
        <xdr:cNvSpPr txBox="1"/>
      </xdr:nvSpPr>
      <xdr:spPr>
        <a:xfrm>
          <a:off x="4254500" y="626872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93</xdr:row>
      <xdr:rowOff>0</xdr:rowOff>
    </xdr:from>
    <xdr:ext cx="184731" cy="264560"/>
    <xdr:sp macro="" textlink="">
      <xdr:nvSpPr>
        <xdr:cNvPr id="114" name="TextBox 113">
          <a:extLst>
            <a:ext uri="{FF2B5EF4-FFF2-40B4-BE49-F238E27FC236}">
              <a16:creationId xmlns:a16="http://schemas.microsoft.com/office/drawing/2014/main" id="{12FE3A42-3831-D74D-B8AC-BEE69D24EFF2}"/>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93</xdr:row>
      <xdr:rowOff>0</xdr:rowOff>
    </xdr:from>
    <xdr:ext cx="184731" cy="264560"/>
    <xdr:sp macro="" textlink="">
      <xdr:nvSpPr>
        <xdr:cNvPr id="115" name="TextBox 114">
          <a:extLst>
            <a:ext uri="{FF2B5EF4-FFF2-40B4-BE49-F238E27FC236}">
              <a16:creationId xmlns:a16="http://schemas.microsoft.com/office/drawing/2014/main" id="{AA74A5F7-7EF4-6E46-A2F7-1972FD3FA7F7}"/>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93</xdr:row>
      <xdr:rowOff>0</xdr:rowOff>
    </xdr:from>
    <xdr:ext cx="184731" cy="264560"/>
    <xdr:sp macro="" textlink="">
      <xdr:nvSpPr>
        <xdr:cNvPr id="116" name="TextBox 115">
          <a:extLst>
            <a:ext uri="{FF2B5EF4-FFF2-40B4-BE49-F238E27FC236}">
              <a16:creationId xmlns:a16="http://schemas.microsoft.com/office/drawing/2014/main" id="{45133E46-F7C2-864C-B6D8-6B0DAA3EA7DC}"/>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93</xdr:row>
      <xdr:rowOff>0</xdr:rowOff>
    </xdr:from>
    <xdr:ext cx="184731" cy="264560"/>
    <xdr:sp macro="" textlink="">
      <xdr:nvSpPr>
        <xdr:cNvPr id="117" name="TextBox 116">
          <a:extLst>
            <a:ext uri="{FF2B5EF4-FFF2-40B4-BE49-F238E27FC236}">
              <a16:creationId xmlns:a16="http://schemas.microsoft.com/office/drawing/2014/main" id="{43F2F673-98A3-BC4F-91F3-AF5F85346D8E}"/>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93</xdr:row>
      <xdr:rowOff>0</xdr:rowOff>
    </xdr:from>
    <xdr:ext cx="184731" cy="264560"/>
    <xdr:sp macro="" textlink="">
      <xdr:nvSpPr>
        <xdr:cNvPr id="118" name="TextBox 117">
          <a:extLst>
            <a:ext uri="{FF2B5EF4-FFF2-40B4-BE49-F238E27FC236}">
              <a16:creationId xmlns:a16="http://schemas.microsoft.com/office/drawing/2014/main" id="{53EC66B4-8F3A-D345-ABEF-859BA19906BC}"/>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93</xdr:row>
      <xdr:rowOff>0</xdr:rowOff>
    </xdr:from>
    <xdr:ext cx="184731" cy="264560"/>
    <xdr:sp macro="" textlink="">
      <xdr:nvSpPr>
        <xdr:cNvPr id="119" name="TextBox 118">
          <a:extLst>
            <a:ext uri="{FF2B5EF4-FFF2-40B4-BE49-F238E27FC236}">
              <a16:creationId xmlns:a16="http://schemas.microsoft.com/office/drawing/2014/main" id="{CF013A8D-4A17-BD40-BF3E-754F47A367CE}"/>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93</xdr:row>
      <xdr:rowOff>0</xdr:rowOff>
    </xdr:from>
    <xdr:ext cx="184731" cy="264560"/>
    <xdr:sp macro="" textlink="">
      <xdr:nvSpPr>
        <xdr:cNvPr id="120" name="TextBox 119">
          <a:extLst>
            <a:ext uri="{FF2B5EF4-FFF2-40B4-BE49-F238E27FC236}">
              <a16:creationId xmlns:a16="http://schemas.microsoft.com/office/drawing/2014/main" id="{D7723761-F690-8A40-8ECE-6E318970076A}"/>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93</xdr:row>
      <xdr:rowOff>0</xdr:rowOff>
    </xdr:from>
    <xdr:ext cx="184731" cy="264560"/>
    <xdr:sp macro="" textlink="">
      <xdr:nvSpPr>
        <xdr:cNvPr id="121" name="TextBox 120">
          <a:extLst>
            <a:ext uri="{FF2B5EF4-FFF2-40B4-BE49-F238E27FC236}">
              <a16:creationId xmlns:a16="http://schemas.microsoft.com/office/drawing/2014/main" id="{FE905481-20F6-D941-8A37-8F18D3C73EBD}"/>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59</xdr:row>
      <xdr:rowOff>0</xdr:rowOff>
    </xdr:from>
    <xdr:ext cx="184731" cy="264560"/>
    <xdr:sp macro="" textlink="">
      <xdr:nvSpPr>
        <xdr:cNvPr id="122" name="TextBox 121">
          <a:extLst>
            <a:ext uri="{FF2B5EF4-FFF2-40B4-BE49-F238E27FC236}">
              <a16:creationId xmlns:a16="http://schemas.microsoft.com/office/drawing/2014/main" id="{9E96C8FB-AC69-4D44-9EBD-EAF83E56F754}"/>
            </a:ext>
          </a:extLst>
        </xdr:cNvPr>
        <xdr:cNvSpPr txBox="1"/>
      </xdr:nvSpPr>
      <xdr:spPr>
        <a:xfrm>
          <a:off x="4254500" y="54114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59</xdr:row>
      <xdr:rowOff>84455</xdr:rowOff>
    </xdr:from>
    <xdr:ext cx="184731" cy="270859"/>
    <xdr:sp macro="" textlink="">
      <xdr:nvSpPr>
        <xdr:cNvPr id="123" name="TextBox 122">
          <a:extLst>
            <a:ext uri="{FF2B5EF4-FFF2-40B4-BE49-F238E27FC236}">
              <a16:creationId xmlns:a16="http://schemas.microsoft.com/office/drawing/2014/main" id="{CFEB1A5F-6284-F640-AF31-DB9597D09205}"/>
            </a:ext>
          </a:extLst>
        </xdr:cNvPr>
        <xdr:cNvSpPr txBox="1"/>
      </xdr:nvSpPr>
      <xdr:spPr>
        <a:xfrm>
          <a:off x="4254500" y="54199155"/>
          <a:ext cx="184731" cy="270859"/>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59</xdr:row>
      <xdr:rowOff>0</xdr:rowOff>
    </xdr:from>
    <xdr:ext cx="184731" cy="264560"/>
    <xdr:sp macro="" textlink="">
      <xdr:nvSpPr>
        <xdr:cNvPr id="124" name="TextBox 123">
          <a:extLst>
            <a:ext uri="{FF2B5EF4-FFF2-40B4-BE49-F238E27FC236}">
              <a16:creationId xmlns:a16="http://schemas.microsoft.com/office/drawing/2014/main" id="{1AE070AB-0CFB-6C4D-B0A0-9F66DAD3E183}"/>
            </a:ext>
          </a:extLst>
        </xdr:cNvPr>
        <xdr:cNvSpPr txBox="1"/>
      </xdr:nvSpPr>
      <xdr:spPr>
        <a:xfrm>
          <a:off x="4254500" y="54114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59</xdr:row>
      <xdr:rowOff>84455</xdr:rowOff>
    </xdr:from>
    <xdr:ext cx="184731" cy="270859"/>
    <xdr:sp macro="" textlink="">
      <xdr:nvSpPr>
        <xdr:cNvPr id="125" name="TextBox 124">
          <a:extLst>
            <a:ext uri="{FF2B5EF4-FFF2-40B4-BE49-F238E27FC236}">
              <a16:creationId xmlns:a16="http://schemas.microsoft.com/office/drawing/2014/main" id="{6ABC014A-F810-3C40-93AF-16899DF6D6A1}"/>
            </a:ext>
          </a:extLst>
        </xdr:cNvPr>
        <xdr:cNvSpPr txBox="1"/>
      </xdr:nvSpPr>
      <xdr:spPr>
        <a:xfrm>
          <a:off x="4254500" y="54199155"/>
          <a:ext cx="184731" cy="270859"/>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59</xdr:row>
      <xdr:rowOff>0</xdr:rowOff>
    </xdr:from>
    <xdr:ext cx="184731" cy="264560"/>
    <xdr:sp macro="" textlink="">
      <xdr:nvSpPr>
        <xdr:cNvPr id="126" name="TextBox 125">
          <a:extLst>
            <a:ext uri="{FF2B5EF4-FFF2-40B4-BE49-F238E27FC236}">
              <a16:creationId xmlns:a16="http://schemas.microsoft.com/office/drawing/2014/main" id="{3049047E-9DFD-0D4D-8612-243A04D7B961}"/>
            </a:ext>
          </a:extLst>
        </xdr:cNvPr>
        <xdr:cNvSpPr txBox="1"/>
      </xdr:nvSpPr>
      <xdr:spPr>
        <a:xfrm>
          <a:off x="4254500" y="54114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59</xdr:row>
      <xdr:rowOff>84455</xdr:rowOff>
    </xdr:from>
    <xdr:ext cx="184731" cy="270859"/>
    <xdr:sp macro="" textlink="">
      <xdr:nvSpPr>
        <xdr:cNvPr id="127" name="TextBox 126">
          <a:extLst>
            <a:ext uri="{FF2B5EF4-FFF2-40B4-BE49-F238E27FC236}">
              <a16:creationId xmlns:a16="http://schemas.microsoft.com/office/drawing/2014/main" id="{A9C959A8-FF82-234D-BB14-D89406824A1E}"/>
            </a:ext>
          </a:extLst>
        </xdr:cNvPr>
        <xdr:cNvSpPr txBox="1"/>
      </xdr:nvSpPr>
      <xdr:spPr>
        <a:xfrm>
          <a:off x="4254500" y="54199155"/>
          <a:ext cx="184731" cy="270859"/>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57</xdr:row>
      <xdr:rowOff>0</xdr:rowOff>
    </xdr:from>
    <xdr:ext cx="184731" cy="264560"/>
    <xdr:sp macro="" textlink="">
      <xdr:nvSpPr>
        <xdr:cNvPr id="128" name="TextBox 127">
          <a:extLst>
            <a:ext uri="{FF2B5EF4-FFF2-40B4-BE49-F238E27FC236}">
              <a16:creationId xmlns:a16="http://schemas.microsoft.com/office/drawing/2014/main" id="{DDEDD526-33FC-AC42-AEC6-90CDE009276B}"/>
            </a:ext>
          </a:extLst>
        </xdr:cNvPr>
        <xdr:cNvSpPr txBox="1"/>
      </xdr:nvSpPr>
      <xdr:spPr>
        <a:xfrm>
          <a:off x="4254500" y="53733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57</xdr:row>
      <xdr:rowOff>86360</xdr:rowOff>
    </xdr:from>
    <xdr:ext cx="184731" cy="270859"/>
    <xdr:sp macro="" textlink="">
      <xdr:nvSpPr>
        <xdr:cNvPr id="129" name="TextBox 128">
          <a:extLst>
            <a:ext uri="{FF2B5EF4-FFF2-40B4-BE49-F238E27FC236}">
              <a16:creationId xmlns:a16="http://schemas.microsoft.com/office/drawing/2014/main" id="{8CAABBF9-9304-E940-9419-0CDB0F1C56DB}"/>
            </a:ext>
          </a:extLst>
        </xdr:cNvPr>
        <xdr:cNvSpPr txBox="1"/>
      </xdr:nvSpPr>
      <xdr:spPr>
        <a:xfrm>
          <a:off x="4254500" y="53820060"/>
          <a:ext cx="184731" cy="270859"/>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7A66D-236D-6B47-A284-C5DDFC2982FA}">
  <dimension ref="A1:J76"/>
  <sheetViews>
    <sheetView showGridLines="0" zoomScale="90" zoomScaleNormal="90" zoomScaleSheetLayoutView="120" workbookViewId="0">
      <pane ySplit="1" topLeftCell="A71" activePane="bottomLeft" state="frozen"/>
      <selection pane="bottomLeft" activeCell="F64" sqref="F64"/>
    </sheetView>
  </sheetViews>
  <sheetFormatPr defaultColWidth="9.19921875" defaultRowHeight="14.4" x14ac:dyDescent="0.3"/>
  <cols>
    <col min="1" max="1" width="29" style="6" bestFit="1" customWidth="1"/>
    <col min="2" max="2" width="26.69921875" style="2" customWidth="1"/>
    <col min="3" max="3" width="14" style="257" customWidth="1"/>
    <col min="4" max="4" width="10.5" style="7" bestFit="1" customWidth="1"/>
    <col min="5" max="5" width="24" style="9" customWidth="1"/>
    <col min="6" max="6" width="12.5" style="8" customWidth="1"/>
    <col min="7" max="7" width="12.09765625" style="187" customWidth="1"/>
    <col min="8" max="8" width="24.796875" style="1" customWidth="1"/>
    <col min="9" max="9" width="10.796875" style="187" customWidth="1"/>
    <col min="10" max="10" width="25.19921875" style="1" bestFit="1" customWidth="1"/>
    <col min="11" max="11" width="9.69921875" style="2" bestFit="1" customWidth="1"/>
    <col min="12" max="12" width="9.19921875" style="2"/>
    <col min="13" max="13" width="13" style="2" customWidth="1"/>
    <col min="14" max="15" width="9.19921875" style="2"/>
    <col min="16" max="16" width="14.19921875" style="2" customWidth="1"/>
    <col min="17" max="16384" width="9.19921875" style="2"/>
  </cols>
  <sheetData>
    <row r="1" spans="1:10" s="1" customFormat="1" ht="46.8" x14ac:dyDescent="0.3">
      <c r="A1" s="12" t="s">
        <v>0</v>
      </c>
      <c r="B1" s="11" t="s">
        <v>1</v>
      </c>
      <c r="C1" s="241" t="s">
        <v>2</v>
      </c>
      <c r="D1" s="135" t="s">
        <v>3</v>
      </c>
      <c r="E1" s="132" t="s">
        <v>4</v>
      </c>
      <c r="F1" s="133" t="s">
        <v>661</v>
      </c>
      <c r="G1" s="178" t="s">
        <v>5</v>
      </c>
      <c r="H1" s="134" t="s">
        <v>6</v>
      </c>
      <c r="I1" s="178" t="s">
        <v>7</v>
      </c>
      <c r="J1" s="134" t="s">
        <v>8</v>
      </c>
    </row>
    <row r="2" spans="1:10" x14ac:dyDescent="0.3">
      <c r="A2" s="13" t="s">
        <v>9</v>
      </c>
      <c r="B2" s="13"/>
      <c r="C2" s="242"/>
      <c r="D2" s="14"/>
      <c r="E2" s="16"/>
      <c r="F2" s="15"/>
      <c r="G2" s="179"/>
      <c r="H2" s="192"/>
      <c r="I2" s="179"/>
      <c r="J2" s="192"/>
    </row>
    <row r="3" spans="1:10" x14ac:dyDescent="0.3">
      <c r="A3" s="17" t="s">
        <v>10</v>
      </c>
      <c r="B3" s="18"/>
      <c r="C3" s="243"/>
      <c r="D3" s="14"/>
      <c r="E3" s="20"/>
      <c r="F3" s="19"/>
      <c r="G3" s="179"/>
      <c r="H3" s="192"/>
      <c r="I3" s="179"/>
      <c r="J3" s="192"/>
    </row>
    <row r="4" spans="1:10" x14ac:dyDescent="0.3">
      <c r="A4" s="21" t="s">
        <v>11</v>
      </c>
      <c r="B4" s="22"/>
      <c r="C4" s="244"/>
      <c r="D4" s="23"/>
      <c r="E4" s="25"/>
      <c r="F4" s="24"/>
      <c r="G4" s="180"/>
      <c r="H4" s="193"/>
      <c r="I4" s="180"/>
      <c r="J4" s="193"/>
    </row>
    <row r="5" spans="1:10" ht="57.6" x14ac:dyDescent="0.3">
      <c r="A5" s="26" t="s">
        <v>12</v>
      </c>
      <c r="B5" s="27" t="s">
        <v>13</v>
      </c>
      <c r="C5" s="245">
        <v>670301</v>
      </c>
      <c r="D5" s="28">
        <v>549000</v>
      </c>
      <c r="E5" s="30" t="s">
        <v>14</v>
      </c>
      <c r="F5" s="29">
        <v>655369</v>
      </c>
      <c r="G5" s="181">
        <v>673236</v>
      </c>
      <c r="H5" s="174" t="s">
        <v>15</v>
      </c>
      <c r="I5" s="181">
        <v>697000</v>
      </c>
      <c r="J5" s="174" t="s">
        <v>660</v>
      </c>
    </row>
    <row r="6" spans="1:10" x14ac:dyDescent="0.3">
      <c r="A6" s="27"/>
      <c r="B6" s="31" t="s">
        <v>16</v>
      </c>
      <c r="C6" s="246">
        <v>670301</v>
      </c>
      <c r="D6" s="236">
        <v>549000</v>
      </c>
      <c r="E6" s="30"/>
      <c r="F6" s="32">
        <f>SUM(F5)</f>
        <v>655369</v>
      </c>
      <c r="G6" s="191">
        <f>SUM(G5)</f>
        <v>673236</v>
      </c>
      <c r="H6" s="174"/>
      <c r="I6" s="191">
        <f>I5</f>
        <v>697000</v>
      </c>
      <c r="J6" s="174"/>
    </row>
    <row r="7" spans="1:10" x14ac:dyDescent="0.3">
      <c r="A7" s="34" t="s">
        <v>17</v>
      </c>
      <c r="B7" s="35"/>
      <c r="C7" s="247"/>
      <c r="D7" s="23"/>
      <c r="E7" s="25"/>
      <c r="F7" s="36"/>
      <c r="G7" s="180"/>
      <c r="H7" s="193"/>
      <c r="I7" s="180"/>
      <c r="J7" s="193"/>
    </row>
    <row r="8" spans="1:10" ht="28.8" x14ac:dyDescent="0.3">
      <c r="A8" s="26" t="s">
        <v>18</v>
      </c>
      <c r="B8" s="27" t="s">
        <v>19</v>
      </c>
      <c r="C8" s="245">
        <v>10271</v>
      </c>
      <c r="D8" s="28">
        <v>9000</v>
      </c>
      <c r="E8" s="37" t="s">
        <v>20</v>
      </c>
      <c r="F8" s="29">
        <v>5300</v>
      </c>
      <c r="G8" s="181">
        <v>3561</v>
      </c>
      <c r="H8" s="174"/>
      <c r="I8" s="323">
        <v>9000</v>
      </c>
      <c r="J8" s="235" t="s">
        <v>20</v>
      </c>
    </row>
    <row r="9" spans="1:10" ht="57.6" x14ac:dyDescent="0.3">
      <c r="A9" s="26" t="s">
        <v>21</v>
      </c>
      <c r="B9" s="27" t="s">
        <v>22</v>
      </c>
      <c r="C9" s="245">
        <v>40305</v>
      </c>
      <c r="D9" s="28">
        <v>42000</v>
      </c>
      <c r="E9" s="37" t="s">
        <v>23</v>
      </c>
      <c r="F9" s="29">
        <v>26660</v>
      </c>
      <c r="G9" s="181">
        <v>38000</v>
      </c>
      <c r="H9" s="174" t="s">
        <v>24</v>
      </c>
      <c r="I9" s="323">
        <v>48000</v>
      </c>
      <c r="J9" s="174" t="s">
        <v>25</v>
      </c>
    </row>
    <row r="10" spans="1:10" ht="28.8" x14ac:dyDescent="0.3">
      <c r="A10" s="26" t="s">
        <v>26</v>
      </c>
      <c r="B10" s="27" t="s">
        <v>27</v>
      </c>
      <c r="C10" s="245">
        <v>5043</v>
      </c>
      <c r="D10" s="28">
        <v>3000</v>
      </c>
      <c r="E10" s="30"/>
      <c r="F10" s="29">
        <v>2844</v>
      </c>
      <c r="G10" s="181">
        <v>3000</v>
      </c>
      <c r="H10" s="174"/>
      <c r="I10" s="181">
        <v>2000</v>
      </c>
      <c r="J10" s="174" t="s">
        <v>28</v>
      </c>
    </row>
    <row r="11" spans="1:10" x14ac:dyDescent="0.3">
      <c r="A11" s="26" t="s">
        <v>29</v>
      </c>
      <c r="B11" s="27" t="s">
        <v>30</v>
      </c>
      <c r="C11" s="245">
        <v>1101</v>
      </c>
      <c r="D11" s="28">
        <v>300</v>
      </c>
      <c r="E11" s="30"/>
      <c r="F11" s="29"/>
      <c r="G11" s="181">
        <v>90</v>
      </c>
      <c r="H11" s="174"/>
      <c r="I11" s="181">
        <v>200</v>
      </c>
      <c r="J11" s="174"/>
    </row>
    <row r="12" spans="1:10" x14ac:dyDescent="0.3">
      <c r="A12" s="27"/>
      <c r="B12" s="31" t="s">
        <v>16</v>
      </c>
      <c r="C12" s="246">
        <f>SUM(C8:C11)</f>
        <v>56720</v>
      </c>
      <c r="D12" s="236">
        <f>SUM(D8:D11)</f>
        <v>54300</v>
      </c>
      <c r="E12" s="30"/>
      <c r="F12" s="32">
        <f>SUM(F8:F11)</f>
        <v>34804</v>
      </c>
      <c r="G12" s="191">
        <f>SUM(G8:G11)</f>
        <v>44651</v>
      </c>
      <c r="H12" s="174"/>
      <c r="I12" s="191">
        <f>SUM(I8:I11)</f>
        <v>59200</v>
      </c>
      <c r="J12" s="174"/>
    </row>
    <row r="13" spans="1:10" x14ac:dyDescent="0.3">
      <c r="A13" s="38" t="s">
        <v>31</v>
      </c>
      <c r="B13" s="39"/>
      <c r="C13" s="248"/>
      <c r="D13" s="23"/>
      <c r="E13" s="25"/>
      <c r="F13" s="36"/>
      <c r="G13" s="180"/>
      <c r="H13" s="193"/>
      <c r="I13" s="180"/>
      <c r="J13" s="193"/>
    </row>
    <row r="14" spans="1:10" ht="57.6" x14ac:dyDescent="0.3">
      <c r="A14" s="40" t="s">
        <v>32</v>
      </c>
      <c r="B14" s="41" t="s">
        <v>33</v>
      </c>
      <c r="C14" s="249">
        <v>38010</v>
      </c>
      <c r="D14" s="136">
        <v>35828</v>
      </c>
      <c r="E14" s="30" t="s">
        <v>34</v>
      </c>
      <c r="F14" s="29">
        <v>9202.5</v>
      </c>
      <c r="G14" s="181">
        <v>9203</v>
      </c>
      <c r="H14" s="174"/>
      <c r="I14" s="323">
        <v>29000</v>
      </c>
      <c r="J14" s="174"/>
    </row>
    <row r="15" spans="1:10" ht="43.2" x14ac:dyDescent="0.3">
      <c r="A15" s="40" t="s">
        <v>35</v>
      </c>
      <c r="B15" s="41" t="s">
        <v>36</v>
      </c>
      <c r="C15" s="249">
        <v>2500</v>
      </c>
      <c r="D15" s="136"/>
      <c r="E15" s="30"/>
      <c r="F15" s="29"/>
      <c r="G15" s="181"/>
      <c r="H15" s="174"/>
      <c r="I15" s="181">
        <v>3500</v>
      </c>
      <c r="J15" s="174" t="s">
        <v>645</v>
      </c>
    </row>
    <row r="16" spans="1:10" ht="28.8" x14ac:dyDescent="0.3">
      <c r="A16" s="40" t="s">
        <v>37</v>
      </c>
      <c r="B16" s="41" t="s">
        <v>38</v>
      </c>
      <c r="C16" s="249">
        <v>66430</v>
      </c>
      <c r="D16" s="136">
        <v>10000</v>
      </c>
      <c r="E16" s="30" t="s">
        <v>39</v>
      </c>
      <c r="F16" s="29">
        <v>19500</v>
      </c>
      <c r="G16" s="29">
        <v>19500</v>
      </c>
      <c r="H16" s="174"/>
      <c r="I16" s="181">
        <v>50500</v>
      </c>
      <c r="J16" s="174" t="s">
        <v>646</v>
      </c>
    </row>
    <row r="17" spans="1:10" x14ac:dyDescent="0.3">
      <c r="A17" s="40" t="s">
        <v>40</v>
      </c>
      <c r="B17" s="41" t="s">
        <v>41</v>
      </c>
      <c r="C17" s="249">
        <v>10741</v>
      </c>
      <c r="D17" s="136"/>
      <c r="E17" s="30"/>
      <c r="F17" s="29">
        <v>-525</v>
      </c>
      <c r="G17" s="29">
        <v>-525</v>
      </c>
      <c r="H17" s="174"/>
      <c r="I17" s="181">
        <v>9000</v>
      </c>
      <c r="J17" s="174"/>
    </row>
    <row r="18" spans="1:10" x14ac:dyDescent="0.3">
      <c r="A18" s="40" t="s">
        <v>42</v>
      </c>
      <c r="B18" s="41" t="s">
        <v>43</v>
      </c>
      <c r="C18" s="249">
        <v>260015</v>
      </c>
      <c r="D18" s="136"/>
      <c r="E18" s="30"/>
      <c r="F18" s="29"/>
      <c r="G18" s="181"/>
      <c r="H18" s="174"/>
      <c r="I18" s="181">
        <v>138975</v>
      </c>
      <c r="J18" s="174" t="s">
        <v>647</v>
      </c>
    </row>
    <row r="19" spans="1:10" x14ac:dyDescent="0.3">
      <c r="A19" s="40" t="s">
        <v>44</v>
      </c>
      <c r="B19" s="41" t="s">
        <v>45</v>
      </c>
      <c r="C19" s="249">
        <v>16445</v>
      </c>
      <c r="D19" s="136"/>
      <c r="E19" s="30"/>
      <c r="F19" s="42"/>
      <c r="G19" s="181"/>
      <c r="H19" s="174"/>
      <c r="I19" s="181">
        <v>3125</v>
      </c>
      <c r="J19" s="174"/>
    </row>
    <row r="20" spans="1:10" x14ac:dyDescent="0.3">
      <c r="A20" s="40" t="s">
        <v>46</v>
      </c>
      <c r="B20" s="41" t="s">
        <v>47</v>
      </c>
      <c r="C20" s="249">
        <v>19598</v>
      </c>
      <c r="D20" s="136"/>
      <c r="E20" s="30"/>
      <c r="F20" s="42"/>
      <c r="G20" s="181"/>
      <c r="H20" s="174"/>
      <c r="I20" s="181">
        <v>1500</v>
      </c>
      <c r="J20" s="174" t="s">
        <v>48</v>
      </c>
    </row>
    <row r="21" spans="1:10" x14ac:dyDescent="0.3">
      <c r="A21" s="40" t="s">
        <v>49</v>
      </c>
      <c r="B21" s="41" t="s">
        <v>50</v>
      </c>
      <c r="C21" s="249">
        <v>12370</v>
      </c>
      <c r="D21" s="136"/>
      <c r="E21" s="30"/>
      <c r="F21" s="42"/>
      <c r="G21" s="181"/>
      <c r="H21" s="174"/>
      <c r="I21" s="181">
        <v>5000</v>
      </c>
      <c r="J21" s="174"/>
    </row>
    <row r="22" spans="1:10" x14ac:dyDescent="0.3">
      <c r="A22" s="40" t="s">
        <v>51</v>
      </c>
      <c r="B22" s="41" t="s">
        <v>52</v>
      </c>
      <c r="C22" s="249">
        <v>32489</v>
      </c>
      <c r="D22" s="136"/>
      <c r="E22" s="30"/>
      <c r="F22" s="42"/>
      <c r="G22" s="181"/>
      <c r="H22" s="174"/>
      <c r="I22" s="181">
        <v>9500</v>
      </c>
      <c r="J22" s="174"/>
    </row>
    <row r="23" spans="1:10" ht="100.8" x14ac:dyDescent="0.3">
      <c r="A23" s="40" t="s">
        <v>53</v>
      </c>
      <c r="B23" s="41" t="s">
        <v>54</v>
      </c>
      <c r="C23" s="249">
        <v>6530</v>
      </c>
      <c r="D23" s="136">
        <v>35050</v>
      </c>
      <c r="E23" s="30" t="s">
        <v>55</v>
      </c>
      <c r="F23" s="42">
        <v>103925</v>
      </c>
      <c r="G23" s="181"/>
      <c r="H23" s="174"/>
      <c r="I23" s="181">
        <v>55000</v>
      </c>
      <c r="J23" s="174" t="s">
        <v>648</v>
      </c>
    </row>
    <row r="24" spans="1:10" x14ac:dyDescent="0.3">
      <c r="A24" s="40" t="s">
        <v>56</v>
      </c>
      <c r="B24" s="41" t="s">
        <v>57</v>
      </c>
      <c r="C24" s="249">
        <v>3235</v>
      </c>
      <c r="D24" s="136"/>
      <c r="E24" s="30"/>
      <c r="F24" s="42"/>
      <c r="G24" s="181"/>
      <c r="H24" s="174"/>
      <c r="I24" s="181">
        <v>1000</v>
      </c>
      <c r="J24" s="174"/>
    </row>
    <row r="25" spans="1:10" x14ac:dyDescent="0.3">
      <c r="A25" s="40" t="s">
        <v>58</v>
      </c>
      <c r="B25" s="41" t="s">
        <v>59</v>
      </c>
      <c r="C25" s="249">
        <v>22562</v>
      </c>
      <c r="D25" s="136"/>
      <c r="E25" s="30"/>
      <c r="F25" s="29"/>
      <c r="G25" s="181"/>
      <c r="H25" s="174"/>
      <c r="I25" s="181">
        <v>2550</v>
      </c>
      <c r="J25" s="174" t="s">
        <v>60</v>
      </c>
    </row>
    <row r="26" spans="1:10" ht="28.8" x14ac:dyDescent="0.3">
      <c r="A26" s="40" t="s">
        <v>61</v>
      </c>
      <c r="B26" s="41" t="s">
        <v>62</v>
      </c>
      <c r="C26" s="249"/>
      <c r="D26" s="136"/>
      <c r="E26" s="30"/>
      <c r="F26" s="29">
        <v>0</v>
      </c>
      <c r="G26" s="181"/>
      <c r="H26" s="174"/>
      <c r="I26" s="181">
        <v>3500</v>
      </c>
      <c r="J26" s="174" t="s">
        <v>63</v>
      </c>
    </row>
    <row r="27" spans="1:10" x14ac:dyDescent="0.3">
      <c r="A27" s="40" t="s">
        <v>64</v>
      </c>
      <c r="B27" s="41" t="s">
        <v>65</v>
      </c>
      <c r="C27" s="249">
        <v>850</v>
      </c>
      <c r="D27" s="136"/>
      <c r="E27" s="30"/>
      <c r="F27" s="29"/>
      <c r="G27" s="181"/>
      <c r="H27" s="174"/>
      <c r="I27" s="181"/>
      <c r="J27" s="174"/>
    </row>
    <row r="28" spans="1:10" x14ac:dyDescent="0.3">
      <c r="A28" s="27"/>
      <c r="B28" s="31" t="s">
        <v>16</v>
      </c>
      <c r="C28" s="246">
        <f>SUM(C14:C27)</f>
        <v>491775</v>
      </c>
      <c r="D28" s="237">
        <f>SUM(D14:D27)</f>
        <v>80878</v>
      </c>
      <c r="E28" s="30"/>
      <c r="F28" s="32">
        <f>SUM(F14:F27)</f>
        <v>132102.5</v>
      </c>
      <c r="G28" s="181"/>
      <c r="H28" s="174"/>
      <c r="I28" s="191">
        <f>SUM(I14:I27)</f>
        <v>312150</v>
      </c>
      <c r="J28" s="174"/>
    </row>
    <row r="29" spans="1:10" x14ac:dyDescent="0.3">
      <c r="A29" s="34" t="s">
        <v>66</v>
      </c>
      <c r="B29" s="43"/>
      <c r="C29" s="250"/>
      <c r="D29" s="23"/>
      <c r="E29" s="25"/>
      <c r="F29" s="36"/>
      <c r="G29" s="180"/>
      <c r="H29" s="193"/>
      <c r="I29" s="180"/>
      <c r="J29" s="193"/>
    </row>
    <row r="30" spans="1:10" x14ac:dyDescent="0.3">
      <c r="A30" s="26" t="s">
        <v>67</v>
      </c>
      <c r="B30" s="27" t="s">
        <v>68</v>
      </c>
      <c r="C30" s="245">
        <v>1089</v>
      </c>
      <c r="D30" s="136">
        <v>650</v>
      </c>
      <c r="E30" s="30"/>
      <c r="F30" s="29">
        <v>1830</v>
      </c>
      <c r="G30" s="181">
        <v>1930</v>
      </c>
      <c r="H30" s="174"/>
      <c r="I30" s="181">
        <v>1800</v>
      </c>
      <c r="J30" s="174"/>
    </row>
    <row r="31" spans="1:10" x14ac:dyDescent="0.3">
      <c r="A31" s="26" t="s">
        <v>69</v>
      </c>
      <c r="B31" s="27" t="s">
        <v>70</v>
      </c>
      <c r="C31" s="245">
        <v>51</v>
      </c>
      <c r="D31" s="136">
        <v>100</v>
      </c>
      <c r="E31" s="30"/>
      <c r="F31" s="29">
        <v>145</v>
      </c>
      <c r="G31" s="181">
        <v>72</v>
      </c>
      <c r="H31" s="174"/>
      <c r="I31" s="181">
        <v>100</v>
      </c>
      <c r="J31" s="174"/>
    </row>
    <row r="32" spans="1:10" ht="43.2" x14ac:dyDescent="0.3">
      <c r="A32" s="26" t="s">
        <v>71</v>
      </c>
      <c r="B32" s="27" t="s">
        <v>72</v>
      </c>
      <c r="C32" s="245">
        <v>22338</v>
      </c>
      <c r="D32" s="136">
        <v>18000</v>
      </c>
      <c r="E32" s="44" t="s">
        <v>73</v>
      </c>
      <c r="F32" s="29">
        <v>660</v>
      </c>
      <c r="G32" s="181">
        <v>18000</v>
      </c>
      <c r="H32" s="174" t="s">
        <v>74</v>
      </c>
      <c r="I32" s="181">
        <v>18000</v>
      </c>
      <c r="J32" s="174"/>
    </row>
    <row r="33" spans="1:10" s="3" customFormat="1" ht="28.8" x14ac:dyDescent="0.3">
      <c r="A33" s="26" t="s">
        <v>75</v>
      </c>
      <c r="B33" s="27" t="s">
        <v>76</v>
      </c>
      <c r="C33" s="245">
        <v>14841</v>
      </c>
      <c r="D33" s="136">
        <v>10000</v>
      </c>
      <c r="E33" s="44" t="s">
        <v>77</v>
      </c>
      <c r="F33" s="29">
        <v>11895</v>
      </c>
      <c r="G33" s="182">
        <v>11900</v>
      </c>
      <c r="H33" s="66" t="s">
        <v>78</v>
      </c>
      <c r="I33" s="182">
        <v>13500</v>
      </c>
      <c r="J33" s="66" t="s">
        <v>649</v>
      </c>
    </row>
    <row r="34" spans="1:10" x14ac:dyDescent="0.3">
      <c r="A34" s="40" t="s">
        <v>79</v>
      </c>
      <c r="B34" s="41" t="s">
        <v>80</v>
      </c>
      <c r="C34" s="249">
        <v>3856</v>
      </c>
      <c r="D34" s="136">
        <v>3700</v>
      </c>
      <c r="E34" s="30"/>
      <c r="F34" s="29">
        <v>3595</v>
      </c>
      <c r="G34" s="181">
        <v>3000</v>
      </c>
      <c r="H34" s="174"/>
      <c r="I34" s="181">
        <v>3000</v>
      </c>
      <c r="J34" s="174"/>
    </row>
    <row r="35" spans="1:10" x14ac:dyDescent="0.3">
      <c r="A35" s="40" t="s">
        <v>81</v>
      </c>
      <c r="B35" s="41" t="s">
        <v>82</v>
      </c>
      <c r="C35" s="249">
        <v>105</v>
      </c>
      <c r="D35" s="136"/>
      <c r="E35" s="30"/>
      <c r="F35" s="29"/>
      <c r="G35" s="181"/>
      <c r="H35" s="174"/>
      <c r="I35" s="181"/>
      <c r="J35" s="174"/>
    </row>
    <row r="36" spans="1:10" x14ac:dyDescent="0.3">
      <c r="A36" s="26" t="s">
        <v>83</v>
      </c>
      <c r="B36" s="27" t="s">
        <v>84</v>
      </c>
      <c r="C36" s="245"/>
      <c r="D36" s="136"/>
      <c r="E36" s="30"/>
      <c r="F36" s="29">
        <v>0</v>
      </c>
      <c r="G36" s="181"/>
      <c r="H36" s="174"/>
      <c r="I36" s="181"/>
      <c r="J36" s="174"/>
    </row>
    <row r="37" spans="1:10" x14ac:dyDescent="0.3">
      <c r="A37" s="27"/>
      <c r="B37" s="31" t="s">
        <v>16</v>
      </c>
      <c r="C37" s="246">
        <f>SUM(C26:C30)</f>
        <v>493714</v>
      </c>
      <c r="D37" s="236">
        <f>SUM(D30:D36)</f>
        <v>32450</v>
      </c>
      <c r="E37" s="30"/>
      <c r="F37" s="32">
        <f>SUM(F30:F36)</f>
        <v>18125</v>
      </c>
      <c r="G37" s="191">
        <f>SUM(G30:G36)</f>
        <v>34902</v>
      </c>
      <c r="H37" s="174"/>
      <c r="I37" s="191">
        <f>SUM(I30:I36)</f>
        <v>36400</v>
      </c>
      <c r="J37" s="174"/>
    </row>
    <row r="38" spans="1:10" x14ac:dyDescent="0.3">
      <c r="A38" s="34" t="s">
        <v>85</v>
      </c>
      <c r="B38" s="43"/>
      <c r="C38" s="250"/>
      <c r="D38" s="23"/>
      <c r="E38" s="25"/>
      <c r="F38" s="36"/>
      <c r="G38" s="180"/>
      <c r="H38" s="193"/>
      <c r="I38" s="180"/>
      <c r="J38" s="239"/>
    </row>
    <row r="39" spans="1:10" ht="129.6" x14ac:dyDescent="0.3">
      <c r="A39" s="26" t="s">
        <v>86</v>
      </c>
      <c r="B39" s="27" t="s">
        <v>87</v>
      </c>
      <c r="C39" s="245">
        <v>66875</v>
      </c>
      <c r="D39" s="136">
        <v>24375</v>
      </c>
      <c r="E39" s="30" t="s">
        <v>88</v>
      </c>
      <c r="F39" s="29">
        <v>8410</v>
      </c>
      <c r="G39" s="181">
        <v>4660</v>
      </c>
      <c r="H39" s="174" t="s">
        <v>89</v>
      </c>
      <c r="I39" s="238">
        <v>17100</v>
      </c>
      <c r="J39" s="331" t="s">
        <v>650</v>
      </c>
    </row>
    <row r="40" spans="1:10" x14ac:dyDescent="0.3">
      <c r="A40" s="27"/>
      <c r="B40" s="31" t="s">
        <v>16</v>
      </c>
      <c r="C40" s="246">
        <v>66875</v>
      </c>
      <c r="D40" s="141">
        <v>24375</v>
      </c>
      <c r="E40" s="30"/>
      <c r="F40" s="32">
        <f>SUM(F39)</f>
        <v>8410</v>
      </c>
      <c r="G40" s="191">
        <v>4660</v>
      </c>
      <c r="H40" s="174"/>
      <c r="I40" s="191">
        <v>17100</v>
      </c>
      <c r="J40" s="240"/>
    </row>
    <row r="41" spans="1:10" x14ac:dyDescent="0.3">
      <c r="A41" s="45" t="s">
        <v>90</v>
      </c>
      <c r="B41" s="43"/>
      <c r="C41" s="250"/>
      <c r="D41" s="23"/>
      <c r="E41" s="25"/>
      <c r="F41" s="36"/>
      <c r="G41" s="180"/>
      <c r="H41" s="193"/>
      <c r="I41" s="180"/>
      <c r="J41" s="193"/>
    </row>
    <row r="42" spans="1:10" x14ac:dyDescent="0.3">
      <c r="A42" s="26" t="s">
        <v>91</v>
      </c>
      <c r="B42" s="27" t="s">
        <v>92</v>
      </c>
      <c r="C42" s="245">
        <v>15925</v>
      </c>
      <c r="D42" s="136">
        <v>0</v>
      </c>
      <c r="E42" s="44"/>
      <c r="F42" s="29">
        <v>1525</v>
      </c>
      <c r="G42" s="181">
        <v>1525</v>
      </c>
      <c r="H42" s="174"/>
      <c r="I42" s="181">
        <v>5000</v>
      </c>
      <c r="J42" s="174"/>
    </row>
    <row r="43" spans="1:10" ht="28.8" x14ac:dyDescent="0.3">
      <c r="A43" s="26" t="s">
        <v>93</v>
      </c>
      <c r="B43" s="27" t="s">
        <v>94</v>
      </c>
      <c r="C43" s="245">
        <v>57101</v>
      </c>
      <c r="D43" s="136">
        <v>30000</v>
      </c>
      <c r="E43" s="44" t="s">
        <v>95</v>
      </c>
      <c r="F43" s="29">
        <v>40081</v>
      </c>
      <c r="G43" s="181">
        <v>47000</v>
      </c>
      <c r="H43" s="174"/>
      <c r="I43" s="181">
        <v>50000</v>
      </c>
      <c r="J43" s="174"/>
    </row>
    <row r="44" spans="1:10" x14ac:dyDescent="0.3">
      <c r="A44" s="26" t="s">
        <v>96</v>
      </c>
      <c r="B44" s="27" t="s">
        <v>97</v>
      </c>
      <c r="C44" s="245"/>
      <c r="D44" s="136"/>
      <c r="E44" s="30"/>
      <c r="F44" s="29"/>
      <c r="G44" s="181"/>
      <c r="H44" s="174"/>
      <c r="I44" s="181"/>
      <c r="J44" s="174"/>
    </row>
    <row r="45" spans="1:10" x14ac:dyDescent="0.3">
      <c r="A45" s="26"/>
      <c r="B45" s="31" t="s">
        <v>16</v>
      </c>
      <c r="C45" s="246">
        <f>SUM(C42:C44)</f>
        <v>73026</v>
      </c>
      <c r="D45" s="141">
        <f>SUM(D42:D44)</f>
        <v>30000</v>
      </c>
      <c r="E45" s="30"/>
      <c r="F45" s="32">
        <f>SUM(F42:F44)</f>
        <v>41606</v>
      </c>
      <c r="G45" s="191">
        <f>SUM(G42:G44)</f>
        <v>48525</v>
      </c>
      <c r="H45" s="174"/>
      <c r="I45" s="191">
        <f>SUM(I42:I44)</f>
        <v>55000</v>
      </c>
      <c r="J45" s="174"/>
    </row>
    <row r="46" spans="1:10" x14ac:dyDescent="0.3">
      <c r="A46" s="56" t="s">
        <v>98</v>
      </c>
      <c r="B46" s="57"/>
      <c r="C46" s="248"/>
      <c r="D46" s="23"/>
      <c r="E46" s="25"/>
      <c r="F46" s="58"/>
      <c r="G46" s="180"/>
      <c r="H46" s="193"/>
      <c r="I46" s="180"/>
      <c r="J46" s="193"/>
    </row>
    <row r="47" spans="1:10" ht="28.8" x14ac:dyDescent="0.3">
      <c r="A47" s="40" t="s">
        <v>99</v>
      </c>
      <c r="B47" s="41" t="s">
        <v>100</v>
      </c>
      <c r="C47" s="249">
        <v>28775</v>
      </c>
      <c r="D47" s="136">
        <v>20000</v>
      </c>
      <c r="E47" s="30" t="s">
        <v>101</v>
      </c>
      <c r="F47" s="59">
        <v>15000</v>
      </c>
      <c r="G47" s="181">
        <v>25000</v>
      </c>
      <c r="H47" s="174"/>
      <c r="I47" s="181">
        <v>25000</v>
      </c>
      <c r="J47" s="174" t="s">
        <v>102</v>
      </c>
    </row>
    <row r="48" spans="1:10" ht="126.75" customHeight="1" x14ac:dyDescent="0.3">
      <c r="A48" s="40" t="s">
        <v>103</v>
      </c>
      <c r="B48" s="41" t="s">
        <v>104</v>
      </c>
      <c r="C48" s="249">
        <v>44539</v>
      </c>
      <c r="D48" s="136">
        <v>93000</v>
      </c>
      <c r="E48" s="44" t="s">
        <v>105</v>
      </c>
      <c r="F48" s="59">
        <v>40666</v>
      </c>
      <c r="G48" s="181">
        <v>54620</v>
      </c>
      <c r="H48" s="176" t="s">
        <v>106</v>
      </c>
      <c r="I48" s="324">
        <v>99550</v>
      </c>
      <c r="J48" s="308" t="s">
        <v>615</v>
      </c>
    </row>
    <row r="49" spans="1:10" x14ac:dyDescent="0.3">
      <c r="A49" s="40" t="s">
        <v>107</v>
      </c>
      <c r="B49" s="41" t="s">
        <v>108</v>
      </c>
      <c r="C49" s="249"/>
      <c r="D49" s="136"/>
      <c r="E49" s="44" t="s">
        <v>109</v>
      </c>
      <c r="F49" s="59"/>
      <c r="G49" s="181"/>
      <c r="H49" s="174"/>
      <c r="I49" s="181"/>
      <c r="J49" s="174"/>
    </row>
    <row r="50" spans="1:10" x14ac:dyDescent="0.3">
      <c r="A50" s="27"/>
      <c r="B50" s="31" t="s">
        <v>16</v>
      </c>
      <c r="C50" s="246">
        <f>SUM(C47:C49)</f>
        <v>73314</v>
      </c>
      <c r="D50" s="236">
        <f>SUM(D47:D49)</f>
        <v>113000</v>
      </c>
      <c r="E50" s="30"/>
      <c r="F50" s="32">
        <f>SUM(F47:F49)</f>
        <v>55666</v>
      </c>
      <c r="G50" s="191">
        <f>SUM(G47:G49)</f>
        <v>79620</v>
      </c>
      <c r="H50" s="174"/>
      <c r="I50" s="191">
        <f>SUM(I47:I49)</f>
        <v>124550</v>
      </c>
      <c r="J50" s="174"/>
    </row>
    <row r="51" spans="1:10" x14ac:dyDescent="0.3">
      <c r="A51" s="45" t="s">
        <v>110</v>
      </c>
      <c r="B51" s="43"/>
      <c r="C51" s="250"/>
      <c r="D51" s="23"/>
      <c r="E51" s="25"/>
      <c r="F51" s="36"/>
      <c r="G51" s="180"/>
      <c r="H51" s="193"/>
      <c r="I51" s="180"/>
      <c r="J51" s="193"/>
    </row>
    <row r="52" spans="1:10" ht="43.2" x14ac:dyDescent="0.3">
      <c r="A52" s="26" t="s">
        <v>111</v>
      </c>
      <c r="B52" s="27" t="s">
        <v>112</v>
      </c>
      <c r="C52" s="245">
        <v>7810</v>
      </c>
      <c r="D52" s="136">
        <v>7500</v>
      </c>
      <c r="E52" s="30"/>
      <c r="F52" s="29">
        <v>0</v>
      </c>
      <c r="G52" s="181"/>
      <c r="H52" s="174" t="s">
        <v>113</v>
      </c>
      <c r="I52" s="181">
        <v>7000</v>
      </c>
      <c r="J52" s="174" t="s">
        <v>114</v>
      </c>
    </row>
    <row r="53" spans="1:10" ht="216" x14ac:dyDescent="0.3">
      <c r="A53" s="26" t="s">
        <v>115</v>
      </c>
      <c r="B53" s="27" t="s">
        <v>116</v>
      </c>
      <c r="C53" s="245">
        <v>10908</v>
      </c>
      <c r="D53" s="136">
        <v>18370</v>
      </c>
      <c r="E53" s="30" t="s">
        <v>117</v>
      </c>
      <c r="F53" s="29">
        <v>300</v>
      </c>
      <c r="G53" s="181">
        <v>300</v>
      </c>
      <c r="H53" s="174" t="s">
        <v>118</v>
      </c>
      <c r="I53" s="181">
        <v>46500</v>
      </c>
      <c r="J53" s="284" t="s">
        <v>651</v>
      </c>
    </row>
    <row r="54" spans="1:10" ht="273.60000000000002" x14ac:dyDescent="0.3">
      <c r="A54" s="26" t="s">
        <v>119</v>
      </c>
      <c r="B54" s="27" t="s">
        <v>120</v>
      </c>
      <c r="C54" s="245">
        <v>134248</v>
      </c>
      <c r="D54" s="136">
        <v>130740</v>
      </c>
      <c r="E54" s="30" t="s">
        <v>596</v>
      </c>
      <c r="F54" s="29">
        <v>100437</v>
      </c>
      <c r="G54" s="181">
        <v>110000</v>
      </c>
      <c r="H54" s="175" t="s">
        <v>595</v>
      </c>
      <c r="I54" s="181">
        <v>150905</v>
      </c>
      <c r="J54" s="284" t="s">
        <v>652</v>
      </c>
    </row>
    <row r="55" spans="1:10" ht="72" x14ac:dyDescent="0.3">
      <c r="A55" s="26" t="s">
        <v>122</v>
      </c>
      <c r="B55" s="27" t="s">
        <v>123</v>
      </c>
      <c r="C55" s="245">
        <v>12478</v>
      </c>
      <c r="D55" s="136">
        <v>27210</v>
      </c>
      <c r="E55" s="60" t="s">
        <v>124</v>
      </c>
      <c r="F55" s="29">
        <v>12318</v>
      </c>
      <c r="G55" s="183">
        <v>11019</v>
      </c>
      <c r="H55" s="174" t="s">
        <v>126</v>
      </c>
      <c r="I55" s="181">
        <v>27210</v>
      </c>
      <c r="J55" s="174" t="s">
        <v>127</v>
      </c>
    </row>
    <row r="56" spans="1:10" ht="86.4" x14ac:dyDescent="0.3">
      <c r="A56" s="26" t="s">
        <v>128</v>
      </c>
      <c r="B56" s="27" t="s">
        <v>129</v>
      </c>
      <c r="C56" s="245">
        <v>5000</v>
      </c>
      <c r="D56" s="136">
        <v>26000</v>
      </c>
      <c r="E56" s="30" t="s">
        <v>130</v>
      </c>
      <c r="F56" s="29">
        <v>20250</v>
      </c>
      <c r="G56" s="181">
        <v>20500</v>
      </c>
      <c r="H56" s="175" t="s">
        <v>131</v>
      </c>
      <c r="I56" s="181">
        <v>19000</v>
      </c>
      <c r="J56" s="284" t="s">
        <v>653</v>
      </c>
    </row>
    <row r="57" spans="1:10" x14ac:dyDescent="0.3">
      <c r="A57" s="26" t="s">
        <v>132</v>
      </c>
      <c r="B57" s="27" t="s">
        <v>133</v>
      </c>
      <c r="C57" s="245">
        <v>31871</v>
      </c>
      <c r="D57" s="136"/>
      <c r="E57" s="30" t="s">
        <v>134</v>
      </c>
      <c r="F57" s="29">
        <v>0</v>
      </c>
      <c r="G57" s="181"/>
      <c r="H57" s="174"/>
      <c r="I57" s="181"/>
      <c r="J57" s="174"/>
    </row>
    <row r="58" spans="1:10" ht="28.8" x14ac:dyDescent="0.3">
      <c r="A58" s="61"/>
      <c r="B58" s="62" t="s">
        <v>135</v>
      </c>
      <c r="C58" s="251">
        <v>17110</v>
      </c>
      <c r="D58" s="136"/>
      <c r="E58" s="30" t="s">
        <v>136</v>
      </c>
      <c r="F58" s="63">
        <v>0</v>
      </c>
      <c r="G58" s="181"/>
      <c r="H58" s="174"/>
      <c r="I58" s="181"/>
      <c r="J58" s="174"/>
    </row>
    <row r="59" spans="1:10" ht="28.8" x14ac:dyDescent="0.3">
      <c r="A59" s="51" t="s">
        <v>137</v>
      </c>
      <c r="B59" s="52" t="s">
        <v>138</v>
      </c>
      <c r="C59" s="252">
        <v>219203</v>
      </c>
      <c r="D59" s="136">
        <v>130152</v>
      </c>
      <c r="E59" s="44" t="s">
        <v>139</v>
      </c>
      <c r="F59" s="53">
        <v>20790</v>
      </c>
      <c r="G59" s="184">
        <v>26040</v>
      </c>
      <c r="H59" s="161" t="s">
        <v>140</v>
      </c>
      <c r="I59" s="188">
        <v>214039</v>
      </c>
      <c r="J59" s="161" t="s">
        <v>141</v>
      </c>
    </row>
    <row r="60" spans="1:10" x14ac:dyDescent="0.3">
      <c r="A60" s="51" t="s">
        <v>142</v>
      </c>
      <c r="B60" s="52" t="s">
        <v>143</v>
      </c>
      <c r="C60" s="252">
        <v>3000</v>
      </c>
      <c r="D60" s="136"/>
      <c r="E60" s="44" t="s">
        <v>597</v>
      </c>
      <c r="F60" s="53"/>
      <c r="G60" s="181"/>
      <c r="H60" s="174"/>
      <c r="I60" s="181"/>
      <c r="J60" s="174"/>
    </row>
    <row r="61" spans="1:10" x14ac:dyDescent="0.3">
      <c r="A61" s="51"/>
      <c r="B61" s="64" t="s">
        <v>144</v>
      </c>
      <c r="C61" s="253">
        <f>SUM(C52:C60)</f>
        <v>441628</v>
      </c>
      <c r="D61" s="141">
        <f>SUM(D52:D60)</f>
        <v>339972</v>
      </c>
      <c r="E61" s="44"/>
      <c r="F61" s="65">
        <f>SUM(F52:F59)</f>
        <v>154095</v>
      </c>
      <c r="G61" s="191">
        <f>SUM(G52:G60)</f>
        <v>167859</v>
      </c>
      <c r="H61" s="174"/>
      <c r="I61" s="191">
        <f>SUM(I52:I60)</f>
        <v>464654</v>
      </c>
      <c r="J61" s="174"/>
    </row>
    <row r="62" spans="1:10" s="5" customFormat="1" x14ac:dyDescent="0.3">
      <c r="A62" s="45" t="s">
        <v>145</v>
      </c>
      <c r="B62" s="68"/>
      <c r="C62" s="254"/>
      <c r="D62" s="69"/>
      <c r="E62" s="71"/>
      <c r="F62" s="70"/>
      <c r="G62" s="185"/>
      <c r="H62" s="71"/>
      <c r="I62" s="185"/>
      <c r="J62" s="71"/>
    </row>
    <row r="63" spans="1:10" s="5" customFormat="1" x14ac:dyDescent="0.3">
      <c r="A63" s="40" t="s">
        <v>146</v>
      </c>
      <c r="B63" s="52" t="s">
        <v>147</v>
      </c>
      <c r="C63" s="252"/>
      <c r="D63" s="137"/>
      <c r="E63" s="55"/>
      <c r="F63" s="53"/>
      <c r="G63" s="186"/>
      <c r="H63" s="55"/>
      <c r="I63" s="186"/>
      <c r="J63" s="55"/>
    </row>
    <row r="64" spans="1:10" s="5" customFormat="1" ht="115.2" x14ac:dyDescent="0.3">
      <c r="A64" s="26" t="s">
        <v>148</v>
      </c>
      <c r="B64" s="52" t="s">
        <v>149</v>
      </c>
      <c r="C64" s="252"/>
      <c r="D64" s="138">
        <v>118370</v>
      </c>
      <c r="E64" s="72" t="s">
        <v>150</v>
      </c>
      <c r="F64" s="53">
        <v>107380</v>
      </c>
      <c r="G64" s="184">
        <v>112270</v>
      </c>
      <c r="H64" s="161" t="s">
        <v>151</v>
      </c>
      <c r="I64" s="189">
        <v>36250</v>
      </c>
      <c r="J64" s="162" t="s">
        <v>152</v>
      </c>
    </row>
    <row r="65" spans="1:10" s="4" customFormat="1" x14ac:dyDescent="0.3">
      <c r="A65" s="47"/>
      <c r="B65" s="67" t="s">
        <v>16</v>
      </c>
      <c r="C65" s="255">
        <f>SUM(C63:C64)</f>
        <v>0</v>
      </c>
      <c r="D65" s="236">
        <f>SUM(D63:D64)</f>
        <v>118370</v>
      </c>
      <c r="E65" s="50"/>
      <c r="F65" s="65">
        <f>SUM(F63:F64)</f>
        <v>107380</v>
      </c>
      <c r="G65" s="195">
        <f>SUM(G63:G64)</f>
        <v>112270</v>
      </c>
      <c r="H65" s="50"/>
      <c r="I65" s="195">
        <f>SUM(I63:I64)</f>
        <v>36250</v>
      </c>
      <c r="J65" s="50"/>
    </row>
    <row r="66" spans="1:10" x14ac:dyDescent="0.3">
      <c r="A66" s="79"/>
      <c r="B66" s="80" t="s">
        <v>153</v>
      </c>
      <c r="C66" s="258">
        <f>+C6+C12+C28+C37+C40+C45+C50+C61+C65</f>
        <v>2367353</v>
      </c>
      <c r="D66" s="81">
        <f>+D6+D12+D28+D37+D40+D45+D50+D61+D65</f>
        <v>1342345</v>
      </c>
      <c r="E66" s="83"/>
      <c r="F66" s="82">
        <f>+F6+F12+F28+F37+F40+F45+F50+F61+F65</f>
        <v>1207557.5</v>
      </c>
      <c r="G66" s="259">
        <f>+G6+G12+G28+G37+G40+G45+G50+G61+G65</f>
        <v>1165723</v>
      </c>
      <c r="H66" s="194"/>
      <c r="I66" s="259">
        <f>+I6+I12+I28+I37+I40+I45+I50+I61+I65</f>
        <v>1802304</v>
      </c>
      <c r="J66" s="194"/>
    </row>
    <row r="67" spans="1:10" x14ac:dyDescent="0.3">
      <c r="A67" s="74"/>
      <c r="B67" s="75"/>
      <c r="C67" s="245"/>
      <c r="D67" s="136"/>
      <c r="E67" s="30"/>
      <c r="F67" s="29"/>
      <c r="G67" s="181"/>
      <c r="H67" s="174"/>
      <c r="I67" s="181"/>
      <c r="J67" s="174"/>
    </row>
    <row r="68" spans="1:10" x14ac:dyDescent="0.3">
      <c r="A68" s="76" t="s">
        <v>154</v>
      </c>
      <c r="B68" s="76"/>
      <c r="C68" s="256"/>
      <c r="D68" s="136"/>
      <c r="E68" s="30"/>
      <c r="F68" s="29"/>
      <c r="G68" s="181"/>
      <c r="H68" s="174"/>
      <c r="I68" s="181"/>
      <c r="J68" s="174"/>
    </row>
    <row r="69" spans="1:10" ht="100.8" x14ac:dyDescent="0.3">
      <c r="A69" s="322" t="s">
        <v>622</v>
      </c>
      <c r="B69" s="76"/>
      <c r="C69" s="256"/>
      <c r="D69" s="136"/>
      <c r="E69" s="30"/>
      <c r="F69" s="29"/>
      <c r="G69" s="181"/>
      <c r="H69" s="174"/>
      <c r="I69" s="181">
        <v>79500</v>
      </c>
      <c r="J69" s="174" t="s">
        <v>657</v>
      </c>
    </row>
    <row r="70" spans="1:10" ht="57.6" x14ac:dyDescent="0.3">
      <c r="A70" s="41" t="s">
        <v>598</v>
      </c>
      <c r="B70" s="41" t="s">
        <v>155</v>
      </c>
      <c r="C70" s="249"/>
      <c r="D70" s="136"/>
      <c r="E70" s="59" t="s">
        <v>156</v>
      </c>
      <c r="F70" s="59"/>
      <c r="G70" s="181"/>
      <c r="H70" s="174"/>
      <c r="I70" s="181"/>
      <c r="J70" s="174"/>
    </row>
    <row r="71" spans="1:10" ht="43.2" x14ac:dyDescent="0.3">
      <c r="A71" s="41" t="s">
        <v>598</v>
      </c>
      <c r="B71" s="41" t="s">
        <v>157</v>
      </c>
      <c r="C71" s="249"/>
      <c r="D71" s="136"/>
      <c r="E71" s="59" t="s">
        <v>158</v>
      </c>
      <c r="F71" s="59"/>
      <c r="G71" s="181"/>
      <c r="H71" s="174"/>
      <c r="I71" s="181"/>
      <c r="J71" s="174"/>
    </row>
    <row r="72" spans="1:10" ht="28.8" x14ac:dyDescent="0.3">
      <c r="A72" s="77" t="s">
        <v>599</v>
      </c>
      <c r="B72" s="41" t="s">
        <v>616</v>
      </c>
      <c r="C72" s="249"/>
      <c r="D72" s="139">
        <v>88955</v>
      </c>
      <c r="E72" s="30" t="s">
        <v>159</v>
      </c>
      <c r="F72" s="196" t="s">
        <v>160</v>
      </c>
      <c r="G72" s="181">
        <v>88955</v>
      </c>
      <c r="H72" s="174"/>
      <c r="I72" s="190">
        <v>93972</v>
      </c>
      <c r="J72" s="174" t="s">
        <v>627</v>
      </c>
    </row>
    <row r="73" spans="1:10" ht="28.8" x14ac:dyDescent="0.3">
      <c r="A73" s="27" t="s">
        <v>161</v>
      </c>
      <c r="B73" s="27" t="s">
        <v>162</v>
      </c>
      <c r="C73" s="245"/>
      <c r="D73" s="136">
        <v>120000</v>
      </c>
      <c r="E73" s="30"/>
      <c r="F73" s="29">
        <v>120572.05</v>
      </c>
      <c r="G73" s="181">
        <v>224572</v>
      </c>
      <c r="H73" s="174" t="s">
        <v>163</v>
      </c>
      <c r="I73" s="181">
        <v>0</v>
      </c>
      <c r="J73" s="174"/>
    </row>
    <row r="74" spans="1:10" ht="28.8" x14ac:dyDescent="0.3">
      <c r="A74" s="27" t="s">
        <v>164</v>
      </c>
      <c r="B74" s="27" t="s">
        <v>165</v>
      </c>
      <c r="C74" s="245"/>
      <c r="D74" s="136">
        <v>0</v>
      </c>
      <c r="E74" s="30"/>
      <c r="F74" s="29">
        <v>0</v>
      </c>
      <c r="G74" s="181">
        <v>0</v>
      </c>
      <c r="H74" s="183" t="s">
        <v>618</v>
      </c>
      <c r="I74" s="181"/>
      <c r="J74" s="174"/>
    </row>
    <row r="75" spans="1:10" x14ac:dyDescent="0.3">
      <c r="A75" s="31" t="s">
        <v>166</v>
      </c>
      <c r="B75" s="27"/>
      <c r="C75" s="245"/>
      <c r="D75" s="136"/>
      <c r="E75" s="30"/>
      <c r="F75" s="32">
        <f>SUM(F70:F74)</f>
        <v>120572.05</v>
      </c>
      <c r="G75" s="191">
        <f>SUM(G70:G74)</f>
        <v>313527</v>
      </c>
      <c r="H75" s="174"/>
      <c r="I75" s="191">
        <f>SUM(I69:I74)</f>
        <v>173472</v>
      </c>
      <c r="J75" s="174"/>
    </row>
    <row r="76" spans="1:10" x14ac:dyDescent="0.3">
      <c r="A76" s="78" t="s">
        <v>167</v>
      </c>
      <c r="B76" s="73" t="s">
        <v>168</v>
      </c>
      <c r="C76" s="258">
        <f>+C66+C75</f>
        <v>2367353</v>
      </c>
      <c r="D76" s="81">
        <f>+SUM(D66:D74)</f>
        <v>1551300</v>
      </c>
      <c r="E76" s="83"/>
      <c r="F76" s="82">
        <f>+F66+F75</f>
        <v>1328129.55</v>
      </c>
      <c r="G76" s="259">
        <f>+G66+G75</f>
        <v>1479250</v>
      </c>
      <c r="H76" s="194"/>
      <c r="I76" s="259">
        <f>+I66+I75</f>
        <v>1975776</v>
      </c>
      <c r="J76" s="194"/>
    </row>
  </sheetData>
  <pageMargins left="0.7" right="0.7" top="0.75" bottom="0.75" header="0.3" footer="0.3"/>
  <pageSetup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C4BD6-0F78-3C42-96D8-8F6772249073}">
  <dimension ref="A1:K224"/>
  <sheetViews>
    <sheetView showGridLines="0" zoomScaleNormal="100" workbookViewId="0">
      <pane ySplit="1" topLeftCell="A221" activePane="bottomLeft" state="frozen"/>
      <selection pane="bottomLeft" activeCell="F211" sqref="F211"/>
    </sheetView>
  </sheetViews>
  <sheetFormatPr defaultColWidth="11.19921875" defaultRowHeight="15.6" x14ac:dyDescent="0.3"/>
  <cols>
    <col min="1" max="1" width="23.5" customWidth="1"/>
    <col min="2" max="2" width="26.69921875" customWidth="1"/>
    <col min="3" max="3" width="14.69921875" style="304" customWidth="1"/>
    <col min="4" max="4" width="12.5" style="304" customWidth="1"/>
    <col min="5" max="5" width="26.796875" style="304" customWidth="1"/>
    <col min="6" max="6" width="15.19921875" style="300" customWidth="1"/>
    <col min="7" max="7" width="11.19921875" style="300"/>
    <col min="8" max="8" width="20.19921875" style="283" customWidth="1"/>
    <col min="9" max="9" width="11.19921875" style="300"/>
    <col min="10" max="10" width="23.69921875" style="283" customWidth="1"/>
  </cols>
  <sheetData>
    <row r="1" spans="1:11" ht="28.8" x14ac:dyDescent="0.3">
      <c r="A1" s="12" t="s">
        <v>0</v>
      </c>
      <c r="B1" s="11" t="s">
        <v>1</v>
      </c>
      <c r="C1" s="285" t="s">
        <v>2</v>
      </c>
      <c r="D1" s="286" t="s">
        <v>3</v>
      </c>
      <c r="E1" s="287" t="s">
        <v>4</v>
      </c>
      <c r="F1" s="288" t="s">
        <v>661</v>
      </c>
      <c r="G1" s="178" t="s">
        <v>5</v>
      </c>
      <c r="H1" s="134" t="s">
        <v>6</v>
      </c>
      <c r="I1" s="178" t="s">
        <v>7</v>
      </c>
      <c r="J1" s="134" t="s">
        <v>8</v>
      </c>
    </row>
    <row r="2" spans="1:11" x14ac:dyDescent="0.3">
      <c r="A2" s="84" t="s">
        <v>169</v>
      </c>
      <c r="B2" s="84"/>
      <c r="C2" s="85"/>
      <c r="D2" s="86"/>
      <c r="E2" s="87"/>
      <c r="F2" s="218"/>
      <c r="G2" s="289"/>
      <c r="H2" s="274"/>
      <c r="I2" s="289"/>
      <c r="J2" s="274"/>
    </row>
    <row r="3" spans="1:11" x14ac:dyDescent="0.3">
      <c r="A3" s="88" t="s">
        <v>170</v>
      </c>
      <c r="B3" s="89"/>
      <c r="C3" s="85"/>
      <c r="D3" s="90"/>
      <c r="E3" s="91"/>
      <c r="F3" s="219"/>
      <c r="G3" s="289"/>
      <c r="H3" s="274"/>
      <c r="I3" s="289"/>
      <c r="J3" s="274"/>
    </row>
    <row r="4" spans="1:11" ht="28.8" x14ac:dyDescent="0.3">
      <c r="A4" s="33" t="s">
        <v>171</v>
      </c>
      <c r="B4" s="92" t="s">
        <v>172</v>
      </c>
      <c r="C4" s="140">
        <v>1862</v>
      </c>
      <c r="D4" s="93">
        <v>0</v>
      </c>
      <c r="E4" s="66" t="s">
        <v>173</v>
      </c>
      <c r="F4" s="220">
        <v>945</v>
      </c>
      <c r="G4" s="290">
        <v>1000</v>
      </c>
      <c r="H4" s="326" t="s">
        <v>632</v>
      </c>
      <c r="I4" s="290">
        <v>1000</v>
      </c>
      <c r="J4" s="326" t="s">
        <v>633</v>
      </c>
    </row>
    <row r="5" spans="1:11" ht="43.2" x14ac:dyDescent="0.3">
      <c r="A5" s="26" t="s">
        <v>174</v>
      </c>
      <c r="B5" s="27" t="s">
        <v>175</v>
      </c>
      <c r="C5" s="136">
        <v>3886</v>
      </c>
      <c r="D5" s="29">
        <v>1100</v>
      </c>
      <c r="E5" s="30" t="s">
        <v>176</v>
      </c>
      <c r="F5" s="184">
        <v>89</v>
      </c>
      <c r="G5" s="291">
        <v>80</v>
      </c>
      <c r="H5" s="276"/>
      <c r="I5" s="291">
        <v>2500</v>
      </c>
      <c r="J5" s="276" t="s">
        <v>177</v>
      </c>
    </row>
    <row r="6" spans="1:11" ht="28.8" x14ac:dyDescent="0.3">
      <c r="A6" s="26" t="s">
        <v>178</v>
      </c>
      <c r="B6" s="27" t="s">
        <v>179</v>
      </c>
      <c r="C6" s="136">
        <v>1191</v>
      </c>
      <c r="D6" s="29">
        <v>2700</v>
      </c>
      <c r="E6" s="30" t="s">
        <v>180</v>
      </c>
      <c r="F6" s="184">
        <v>896</v>
      </c>
      <c r="G6" s="291">
        <v>896</v>
      </c>
      <c r="H6" s="276"/>
      <c r="I6" s="291">
        <v>2000</v>
      </c>
      <c r="J6" s="276" t="s">
        <v>181</v>
      </c>
    </row>
    <row r="7" spans="1:11" ht="72" x14ac:dyDescent="0.3">
      <c r="A7" s="26" t="s">
        <v>182</v>
      </c>
      <c r="B7" s="27" t="s">
        <v>183</v>
      </c>
      <c r="C7" s="136">
        <v>9027</v>
      </c>
      <c r="D7" s="29">
        <v>9115</v>
      </c>
      <c r="E7" s="66" t="s">
        <v>184</v>
      </c>
      <c r="F7" s="220">
        <v>8918</v>
      </c>
      <c r="G7" s="291">
        <v>9588</v>
      </c>
      <c r="H7" s="276" t="s">
        <v>185</v>
      </c>
      <c r="I7" s="291">
        <v>13790</v>
      </c>
      <c r="J7" s="66" t="s">
        <v>631</v>
      </c>
    </row>
    <row r="8" spans="1:11" ht="43.2" x14ac:dyDescent="0.3">
      <c r="A8" s="26" t="s">
        <v>186</v>
      </c>
      <c r="B8" s="27" t="s">
        <v>187</v>
      </c>
      <c r="C8" s="138">
        <v>6207</v>
      </c>
      <c r="D8" s="29">
        <v>0</v>
      </c>
      <c r="E8" s="94" t="s">
        <v>188</v>
      </c>
      <c r="F8" s="221">
        <v>975</v>
      </c>
      <c r="G8" s="291">
        <v>4975</v>
      </c>
      <c r="H8" s="276" t="s">
        <v>189</v>
      </c>
      <c r="I8" s="291">
        <v>2495</v>
      </c>
      <c r="J8" s="327" t="s">
        <v>635</v>
      </c>
      <c r="K8" t="s">
        <v>630</v>
      </c>
    </row>
    <row r="9" spans="1:11" ht="43.2" x14ac:dyDescent="0.3">
      <c r="A9" s="51" t="s">
        <v>190</v>
      </c>
      <c r="B9" s="52" t="s">
        <v>191</v>
      </c>
      <c r="C9" s="136">
        <v>0</v>
      </c>
      <c r="D9" s="53">
        <v>2000</v>
      </c>
      <c r="E9" s="30" t="s">
        <v>192</v>
      </c>
      <c r="F9" s="184">
        <v>3000</v>
      </c>
      <c r="G9" s="291">
        <v>4000</v>
      </c>
      <c r="H9" s="276" t="s">
        <v>193</v>
      </c>
      <c r="I9" s="184">
        <v>0</v>
      </c>
      <c r="J9" s="161" t="s">
        <v>602</v>
      </c>
    </row>
    <row r="10" spans="1:11" x14ac:dyDescent="0.3">
      <c r="A10" s="127" t="s">
        <v>194</v>
      </c>
      <c r="B10" s="127" t="s">
        <v>195</v>
      </c>
      <c r="C10" s="136">
        <v>236</v>
      </c>
      <c r="D10" s="29">
        <v>250</v>
      </c>
      <c r="E10" s="44" t="s">
        <v>196</v>
      </c>
      <c r="F10" s="220">
        <v>236</v>
      </c>
      <c r="G10" s="291">
        <v>236</v>
      </c>
      <c r="H10" s="276"/>
      <c r="I10" s="291">
        <v>250</v>
      </c>
      <c r="J10" s="276" t="s">
        <v>197</v>
      </c>
    </row>
    <row r="11" spans="1:11" x14ac:dyDescent="0.3">
      <c r="A11" s="127"/>
      <c r="B11" s="96" t="s">
        <v>198</v>
      </c>
      <c r="C11" s="141">
        <f>SUM(C4:C10)</f>
        <v>22409</v>
      </c>
      <c r="D11" s="32">
        <f>SUM(D4:D10)</f>
        <v>15165</v>
      </c>
      <c r="E11" s="33"/>
      <c r="F11" s="214">
        <f>SUM(F4:F10)</f>
        <v>15059</v>
      </c>
      <c r="G11" s="292">
        <f>SUM(G4:G10)</f>
        <v>20775</v>
      </c>
      <c r="H11" s="276"/>
      <c r="I11" s="292">
        <f>SUM(I4:I10)</f>
        <v>22035</v>
      </c>
      <c r="J11" s="276"/>
    </row>
    <row r="12" spans="1:11" x14ac:dyDescent="0.3">
      <c r="A12" s="97" t="s">
        <v>199</v>
      </c>
      <c r="B12" s="98"/>
      <c r="C12" s="85"/>
      <c r="D12" s="99"/>
      <c r="E12" s="91"/>
      <c r="F12" s="219"/>
      <c r="G12" s="289"/>
      <c r="H12" s="274"/>
      <c r="I12" s="289"/>
      <c r="J12" s="274"/>
    </row>
    <row r="13" spans="1:11" ht="144" x14ac:dyDescent="0.3">
      <c r="A13" s="40" t="s">
        <v>200</v>
      </c>
      <c r="B13" s="41" t="s">
        <v>201</v>
      </c>
      <c r="C13" s="136">
        <v>580177</v>
      </c>
      <c r="D13" s="29">
        <v>543833</v>
      </c>
      <c r="E13" s="44" t="s">
        <v>202</v>
      </c>
      <c r="F13" s="220">
        <v>410759</v>
      </c>
      <c r="G13" s="290">
        <v>547945</v>
      </c>
      <c r="H13" s="325"/>
      <c r="I13" s="291">
        <v>619946</v>
      </c>
      <c r="J13" s="327" t="s">
        <v>643</v>
      </c>
    </row>
    <row r="14" spans="1:11" x14ac:dyDescent="0.3">
      <c r="A14" s="40" t="s">
        <v>203</v>
      </c>
      <c r="B14" s="41" t="s">
        <v>204</v>
      </c>
      <c r="C14" s="136">
        <v>1374</v>
      </c>
      <c r="D14" s="142">
        <v>1500</v>
      </c>
      <c r="E14" s="30"/>
      <c r="F14" s="184">
        <v>3413</v>
      </c>
      <c r="G14" s="290">
        <v>4900</v>
      </c>
      <c r="H14" s="275"/>
      <c r="I14" s="291">
        <v>4650</v>
      </c>
      <c r="J14" s="276"/>
    </row>
    <row r="15" spans="1:11" ht="28.8" x14ac:dyDescent="0.3">
      <c r="A15" s="40" t="s">
        <v>205</v>
      </c>
      <c r="B15" s="41" t="s">
        <v>206</v>
      </c>
      <c r="C15" s="136">
        <v>44654</v>
      </c>
      <c r="D15" s="29">
        <v>43603</v>
      </c>
      <c r="E15" s="30"/>
      <c r="F15" s="184">
        <v>34217</v>
      </c>
      <c r="G15" s="290">
        <v>35614</v>
      </c>
      <c r="H15" s="325" t="s">
        <v>624</v>
      </c>
      <c r="I15" s="290">
        <v>49596</v>
      </c>
      <c r="J15" s="330">
        <v>0.08</v>
      </c>
    </row>
    <row r="16" spans="1:11" ht="28.8" x14ac:dyDescent="0.3">
      <c r="A16" s="40" t="s">
        <v>207</v>
      </c>
      <c r="B16" s="41" t="s">
        <v>208</v>
      </c>
      <c r="C16" s="136">
        <v>38450</v>
      </c>
      <c r="D16" s="29">
        <v>55685</v>
      </c>
      <c r="E16" s="30" t="s">
        <v>209</v>
      </c>
      <c r="F16" s="184">
        <v>35957</v>
      </c>
      <c r="G16" s="291">
        <v>42927</v>
      </c>
      <c r="H16" s="276"/>
      <c r="I16" s="291">
        <v>59400</v>
      </c>
      <c r="J16" s="276" t="s">
        <v>210</v>
      </c>
    </row>
    <row r="17" spans="1:10" ht="28.8" x14ac:dyDescent="0.3">
      <c r="A17" s="40" t="s">
        <v>211</v>
      </c>
      <c r="B17" s="41" t="s">
        <v>212</v>
      </c>
      <c r="C17" s="136">
        <v>7257</v>
      </c>
      <c r="D17" s="142">
        <v>2104</v>
      </c>
      <c r="E17" s="44" t="s">
        <v>213</v>
      </c>
      <c r="F17" s="220">
        <v>6309</v>
      </c>
      <c r="G17" s="291">
        <v>7548</v>
      </c>
      <c r="H17" s="276"/>
      <c r="I17" s="291">
        <v>7600</v>
      </c>
      <c r="J17" s="276"/>
    </row>
    <row r="18" spans="1:10" ht="28.8" x14ac:dyDescent="0.3">
      <c r="A18" s="40" t="s">
        <v>214</v>
      </c>
      <c r="B18" s="41" t="s">
        <v>215</v>
      </c>
      <c r="C18" s="136">
        <v>41973</v>
      </c>
      <c r="D18" s="29">
        <v>37645</v>
      </c>
      <c r="E18" s="44" t="s">
        <v>216</v>
      </c>
      <c r="F18" s="220">
        <v>32620</v>
      </c>
      <c r="G18" s="291">
        <v>37619</v>
      </c>
      <c r="H18" s="276"/>
      <c r="I18" s="291">
        <v>43000</v>
      </c>
      <c r="J18" s="276"/>
    </row>
    <row r="19" spans="1:10" ht="43.2" x14ac:dyDescent="0.3">
      <c r="A19" s="26" t="s">
        <v>217</v>
      </c>
      <c r="B19" s="27" t="s">
        <v>218</v>
      </c>
      <c r="C19" s="136">
        <v>5968</v>
      </c>
      <c r="D19" s="29">
        <v>5000</v>
      </c>
      <c r="E19" s="30" t="s">
        <v>219</v>
      </c>
      <c r="F19" s="184">
        <v>1693</v>
      </c>
      <c r="G19" s="291">
        <v>2000</v>
      </c>
      <c r="H19" s="276"/>
      <c r="I19" s="291">
        <v>13000</v>
      </c>
      <c r="J19" s="327" t="s">
        <v>654</v>
      </c>
    </row>
    <row r="20" spans="1:10" x14ac:dyDescent="0.3">
      <c r="A20" s="26" t="s">
        <v>220</v>
      </c>
      <c r="B20" s="27" t="s">
        <v>221</v>
      </c>
      <c r="C20" s="136">
        <v>14123</v>
      </c>
      <c r="D20" s="29">
        <v>13000</v>
      </c>
      <c r="E20" s="30"/>
      <c r="F20" s="184">
        <v>10404</v>
      </c>
      <c r="G20" s="291">
        <v>12300</v>
      </c>
      <c r="H20" s="276"/>
      <c r="I20" s="291">
        <v>12500</v>
      </c>
      <c r="J20" s="276"/>
    </row>
    <row r="21" spans="1:10" x14ac:dyDescent="0.3">
      <c r="A21" s="26" t="s">
        <v>222</v>
      </c>
      <c r="B21" s="27" t="s">
        <v>223</v>
      </c>
      <c r="C21" s="136">
        <v>90</v>
      </c>
      <c r="D21" s="29">
        <v>100</v>
      </c>
      <c r="E21" s="30"/>
      <c r="F21" s="184">
        <v>1068</v>
      </c>
      <c r="G21" s="291">
        <v>1068</v>
      </c>
      <c r="H21" s="276"/>
      <c r="I21" s="291">
        <v>100</v>
      </c>
      <c r="J21" s="276"/>
    </row>
    <row r="22" spans="1:10" x14ac:dyDescent="0.3">
      <c r="A22" s="26" t="s">
        <v>224</v>
      </c>
      <c r="B22" s="27" t="s">
        <v>225</v>
      </c>
      <c r="C22" s="136">
        <v>10060</v>
      </c>
      <c r="D22" s="29">
        <v>10000</v>
      </c>
      <c r="E22" s="30"/>
      <c r="F22" s="184">
        <v>8090</v>
      </c>
      <c r="G22" s="291">
        <v>9492</v>
      </c>
      <c r="H22" s="276"/>
      <c r="I22" s="291">
        <v>11000</v>
      </c>
      <c r="J22" s="327" t="s">
        <v>636</v>
      </c>
    </row>
    <row r="23" spans="1:10" ht="28.8" x14ac:dyDescent="0.3">
      <c r="A23" s="26" t="s">
        <v>226</v>
      </c>
      <c r="B23" s="27" t="s">
        <v>227</v>
      </c>
      <c r="C23" s="136">
        <v>44172</v>
      </c>
      <c r="D23" s="29">
        <v>46296</v>
      </c>
      <c r="E23" s="44" t="s">
        <v>228</v>
      </c>
      <c r="F23" s="220">
        <v>39598</v>
      </c>
      <c r="G23" s="291">
        <v>47705</v>
      </c>
      <c r="H23" s="276"/>
      <c r="I23" s="291">
        <v>48000</v>
      </c>
      <c r="J23" s="44" t="s">
        <v>228</v>
      </c>
    </row>
    <row r="24" spans="1:10" x14ac:dyDescent="0.3">
      <c r="A24" s="26" t="s">
        <v>229</v>
      </c>
      <c r="B24" s="27" t="s">
        <v>230</v>
      </c>
      <c r="C24" s="136">
        <v>1840</v>
      </c>
      <c r="D24" s="29">
        <v>1920</v>
      </c>
      <c r="E24" s="30"/>
      <c r="F24" s="184">
        <v>1600</v>
      </c>
      <c r="G24" s="291">
        <v>1920</v>
      </c>
      <c r="H24" s="276"/>
      <c r="I24" s="291">
        <v>2000</v>
      </c>
      <c r="J24" s="276"/>
    </row>
    <row r="25" spans="1:10" x14ac:dyDescent="0.3">
      <c r="A25" s="26" t="s">
        <v>231</v>
      </c>
      <c r="B25" s="27" t="s">
        <v>232</v>
      </c>
      <c r="C25" s="136">
        <v>1515</v>
      </c>
      <c r="D25" s="29">
        <v>0</v>
      </c>
      <c r="E25" s="30"/>
      <c r="F25" s="184">
        <v>0</v>
      </c>
      <c r="G25" s="291">
        <v>0</v>
      </c>
      <c r="H25" s="276"/>
      <c r="I25" s="291">
        <v>0</v>
      </c>
      <c r="J25" s="276"/>
    </row>
    <row r="26" spans="1:10" x14ac:dyDescent="0.3">
      <c r="A26" s="40" t="s">
        <v>233</v>
      </c>
      <c r="B26" s="41" t="s">
        <v>234</v>
      </c>
      <c r="C26" s="136">
        <v>8161</v>
      </c>
      <c r="D26" s="29">
        <v>8000</v>
      </c>
      <c r="E26" s="30"/>
      <c r="F26" s="184">
        <v>3579</v>
      </c>
      <c r="G26" s="291">
        <v>6836</v>
      </c>
      <c r="H26" s="276" t="s">
        <v>235</v>
      </c>
      <c r="I26" s="291">
        <v>8000</v>
      </c>
      <c r="J26" s="276" t="s">
        <v>235</v>
      </c>
    </row>
    <row r="27" spans="1:10" x14ac:dyDescent="0.3">
      <c r="A27" s="40" t="s">
        <v>236</v>
      </c>
      <c r="B27" s="41" t="s">
        <v>175</v>
      </c>
      <c r="C27" s="136">
        <v>140</v>
      </c>
      <c r="D27" s="29">
        <v>0</v>
      </c>
      <c r="E27" s="30"/>
      <c r="F27" s="184">
        <v>14</v>
      </c>
      <c r="G27" s="291">
        <v>0</v>
      </c>
      <c r="H27" s="276"/>
      <c r="I27" s="291">
        <v>0</v>
      </c>
      <c r="J27" s="276"/>
    </row>
    <row r="28" spans="1:10" ht="28.8" x14ac:dyDescent="0.3">
      <c r="A28" s="203" t="s">
        <v>237</v>
      </c>
      <c r="B28" s="204" t="s">
        <v>238</v>
      </c>
      <c r="C28" s="205">
        <v>1990</v>
      </c>
      <c r="D28" s="206">
        <v>500</v>
      </c>
      <c r="E28" s="207" t="s">
        <v>239</v>
      </c>
      <c r="F28" s="222">
        <v>926</v>
      </c>
      <c r="G28" s="293">
        <v>926</v>
      </c>
      <c r="H28" s="277"/>
      <c r="I28" s="293">
        <v>500</v>
      </c>
      <c r="J28" s="277"/>
    </row>
    <row r="29" spans="1:10" ht="28.8" x14ac:dyDescent="0.3">
      <c r="A29" s="197" t="s">
        <v>240</v>
      </c>
      <c r="B29" s="198" t="s">
        <v>241</v>
      </c>
      <c r="C29" s="199">
        <v>16000</v>
      </c>
      <c r="D29" s="200">
        <v>16800</v>
      </c>
      <c r="E29" s="201" t="s">
        <v>242</v>
      </c>
      <c r="F29" s="223">
        <v>16100</v>
      </c>
      <c r="G29" s="294">
        <v>16100</v>
      </c>
      <c r="H29" s="278"/>
      <c r="I29" s="294">
        <v>17000</v>
      </c>
      <c r="J29" s="278"/>
    </row>
    <row r="30" spans="1:10" ht="100.8" x14ac:dyDescent="0.3">
      <c r="A30" s="197" t="s">
        <v>243</v>
      </c>
      <c r="B30" s="198" t="s">
        <v>191</v>
      </c>
      <c r="C30" s="199">
        <v>81246</v>
      </c>
      <c r="D30" s="200">
        <v>70264</v>
      </c>
      <c r="E30" s="202" t="s">
        <v>244</v>
      </c>
      <c r="F30" s="224">
        <v>68852</v>
      </c>
      <c r="G30" s="294">
        <v>70264</v>
      </c>
      <c r="H30" s="278"/>
      <c r="I30" s="294">
        <v>78464</v>
      </c>
      <c r="J30" s="202" t="s">
        <v>629</v>
      </c>
    </row>
    <row r="31" spans="1:10" ht="28.8" x14ac:dyDescent="0.3">
      <c r="A31" s="208" t="s">
        <v>245</v>
      </c>
      <c r="B31" s="209" t="s">
        <v>246</v>
      </c>
      <c r="C31" s="210">
        <v>11928</v>
      </c>
      <c r="D31" s="211">
        <v>14000</v>
      </c>
      <c r="E31" s="212" t="s">
        <v>247</v>
      </c>
      <c r="F31" s="225">
        <v>7215</v>
      </c>
      <c r="G31" s="295">
        <v>8615</v>
      </c>
      <c r="H31" s="279"/>
      <c r="I31" s="295">
        <v>10000</v>
      </c>
      <c r="J31" s="212" t="s">
        <v>247</v>
      </c>
    </row>
    <row r="32" spans="1:10" x14ac:dyDescent="0.3">
      <c r="A32" s="40" t="s">
        <v>248</v>
      </c>
      <c r="B32" s="41" t="s">
        <v>249</v>
      </c>
      <c r="C32" s="136">
        <v>972</v>
      </c>
      <c r="D32" s="29">
        <v>1000</v>
      </c>
      <c r="E32" s="30"/>
      <c r="F32" s="184">
        <v>737</v>
      </c>
      <c r="G32" s="291">
        <v>1000</v>
      </c>
      <c r="H32" s="276"/>
      <c r="I32" s="291">
        <v>1000</v>
      </c>
      <c r="J32" s="276"/>
    </row>
    <row r="33" spans="1:10" ht="43.2" x14ac:dyDescent="0.3">
      <c r="A33" s="40" t="s">
        <v>250</v>
      </c>
      <c r="B33" s="41" t="s">
        <v>251</v>
      </c>
      <c r="C33" s="136">
        <v>7404</v>
      </c>
      <c r="D33" s="29">
        <v>1003</v>
      </c>
      <c r="E33" s="44" t="s">
        <v>252</v>
      </c>
      <c r="F33" s="220">
        <v>2287</v>
      </c>
      <c r="G33" s="291">
        <v>2900</v>
      </c>
      <c r="H33" s="276"/>
      <c r="I33" s="291">
        <v>3000</v>
      </c>
      <c r="J33" s="276"/>
    </row>
    <row r="34" spans="1:10" x14ac:dyDescent="0.3">
      <c r="A34" s="40" t="s">
        <v>253</v>
      </c>
      <c r="B34" s="41" t="s">
        <v>254</v>
      </c>
      <c r="C34" s="136">
        <v>36928</v>
      </c>
      <c r="D34" s="29">
        <v>31000</v>
      </c>
      <c r="E34" s="30" t="s">
        <v>255</v>
      </c>
      <c r="F34" s="184">
        <v>23295</v>
      </c>
      <c r="G34" s="291">
        <v>28037</v>
      </c>
      <c r="H34" s="276"/>
      <c r="I34" s="291">
        <v>35000</v>
      </c>
      <c r="J34" s="276"/>
    </row>
    <row r="35" spans="1:10" x14ac:dyDescent="0.3">
      <c r="A35" s="40" t="s">
        <v>256</v>
      </c>
      <c r="B35" s="41" t="s">
        <v>257</v>
      </c>
      <c r="C35" s="136">
        <v>2107</v>
      </c>
      <c r="D35" s="29">
        <v>2000</v>
      </c>
      <c r="E35" s="30"/>
      <c r="F35" s="184">
        <v>3107</v>
      </c>
      <c r="G35" s="291">
        <v>3828</v>
      </c>
      <c r="H35" s="276"/>
      <c r="I35" s="291">
        <v>4000</v>
      </c>
      <c r="J35" s="276"/>
    </row>
    <row r="36" spans="1:10" ht="72" x14ac:dyDescent="0.3">
      <c r="A36" s="51" t="s">
        <v>258</v>
      </c>
      <c r="B36" s="41" t="s">
        <v>259</v>
      </c>
      <c r="C36" s="136">
        <v>27597</v>
      </c>
      <c r="D36" s="29">
        <v>23716</v>
      </c>
      <c r="E36" s="44" t="s">
        <v>260</v>
      </c>
      <c r="F36" s="220">
        <v>23022</v>
      </c>
      <c r="G36" s="291">
        <v>23716</v>
      </c>
      <c r="H36" s="276"/>
      <c r="I36" s="291">
        <v>19116</v>
      </c>
      <c r="J36" s="44" t="s">
        <v>637</v>
      </c>
    </row>
    <row r="37" spans="1:10" x14ac:dyDescent="0.3">
      <c r="A37" s="40" t="s">
        <v>261</v>
      </c>
      <c r="B37" s="41" t="s">
        <v>262</v>
      </c>
      <c r="C37" s="136">
        <v>270</v>
      </c>
      <c r="D37" s="29">
        <v>125</v>
      </c>
      <c r="E37" s="30"/>
      <c r="F37" s="184">
        <v>25</v>
      </c>
      <c r="G37" s="291">
        <v>25</v>
      </c>
      <c r="H37" s="276"/>
      <c r="I37" s="296">
        <v>125</v>
      </c>
      <c r="J37" s="276"/>
    </row>
    <row r="38" spans="1:10" x14ac:dyDescent="0.3">
      <c r="A38" s="75"/>
      <c r="B38" s="100" t="s">
        <v>198</v>
      </c>
      <c r="C38" s="141">
        <f>SUM(C13:C37)</f>
        <v>986396</v>
      </c>
      <c r="D38" s="32">
        <f>SUM(D13:D37)</f>
        <v>929094</v>
      </c>
      <c r="E38" s="30"/>
      <c r="F38" s="214">
        <f>SUM(F13:F37)</f>
        <v>734887</v>
      </c>
      <c r="G38" s="292">
        <f>SUM(G13:G37)</f>
        <v>913285</v>
      </c>
      <c r="H38" s="276"/>
      <c r="I38" s="292">
        <f>SUM(I13:I37)</f>
        <v>1046997</v>
      </c>
      <c r="J38" s="276"/>
    </row>
    <row r="39" spans="1:10" x14ac:dyDescent="0.3">
      <c r="A39" s="101"/>
      <c r="B39" s="27"/>
      <c r="C39" s="136"/>
      <c r="D39" s="29"/>
      <c r="E39" s="33"/>
      <c r="F39" s="184"/>
      <c r="G39" s="291"/>
      <c r="H39" s="276"/>
      <c r="I39" s="291"/>
      <c r="J39" s="276"/>
    </row>
    <row r="40" spans="1:10" x14ac:dyDescent="0.3">
      <c r="A40" s="102" t="s">
        <v>263</v>
      </c>
      <c r="B40" s="103"/>
      <c r="C40" s="85"/>
      <c r="D40" s="99"/>
      <c r="E40" s="91"/>
      <c r="F40" s="219"/>
      <c r="G40" s="289"/>
      <c r="H40" s="274"/>
      <c r="I40" s="289"/>
      <c r="J40" s="274"/>
    </row>
    <row r="41" spans="1:10" ht="28.8" x14ac:dyDescent="0.3">
      <c r="A41" s="154" t="s">
        <v>264</v>
      </c>
      <c r="B41" s="155" t="s">
        <v>221</v>
      </c>
      <c r="C41" s="136">
        <v>0</v>
      </c>
      <c r="D41" s="143">
        <v>200</v>
      </c>
      <c r="E41" s="156" t="s">
        <v>265</v>
      </c>
      <c r="F41" s="226"/>
      <c r="G41" s="291"/>
      <c r="H41" s="276"/>
      <c r="I41" s="291">
        <v>200</v>
      </c>
      <c r="J41" s="276"/>
    </row>
    <row r="42" spans="1:10" x14ac:dyDescent="0.3">
      <c r="A42" s="157" t="s">
        <v>266</v>
      </c>
      <c r="B42" s="158" t="s">
        <v>175</v>
      </c>
      <c r="C42" s="136">
        <v>0</v>
      </c>
      <c r="D42" s="144">
        <v>500</v>
      </c>
      <c r="E42" s="156"/>
      <c r="F42" s="226"/>
      <c r="G42" s="291"/>
      <c r="H42" s="276"/>
      <c r="I42" s="291">
        <v>500</v>
      </c>
      <c r="J42" s="276"/>
    </row>
    <row r="43" spans="1:10" x14ac:dyDescent="0.3">
      <c r="A43" s="157" t="s">
        <v>267</v>
      </c>
      <c r="B43" s="158" t="s">
        <v>268</v>
      </c>
      <c r="C43" s="136">
        <v>0</v>
      </c>
      <c r="D43" s="144">
        <v>2400</v>
      </c>
      <c r="E43" s="156"/>
      <c r="F43" s="226"/>
      <c r="G43" s="291"/>
      <c r="H43" s="276"/>
      <c r="I43" s="291">
        <v>2400</v>
      </c>
      <c r="J43" s="276" t="s">
        <v>269</v>
      </c>
    </row>
    <row r="44" spans="1:10" x14ac:dyDescent="0.3">
      <c r="A44" s="157" t="s">
        <v>270</v>
      </c>
      <c r="B44" s="158" t="s">
        <v>271</v>
      </c>
      <c r="C44" s="136">
        <v>0</v>
      </c>
      <c r="D44" s="144">
        <v>0</v>
      </c>
      <c r="E44" s="156"/>
      <c r="F44" s="226">
        <v>425</v>
      </c>
      <c r="G44" s="291">
        <v>425</v>
      </c>
      <c r="H44" s="276"/>
      <c r="I44" s="291">
        <v>0</v>
      </c>
      <c r="J44" s="276"/>
    </row>
    <row r="45" spans="1:10" ht="28.8" x14ac:dyDescent="0.3">
      <c r="A45" s="157" t="s">
        <v>272</v>
      </c>
      <c r="B45" s="305" t="s">
        <v>603</v>
      </c>
      <c r="C45" s="136">
        <v>1099</v>
      </c>
      <c r="D45" s="144">
        <v>1000</v>
      </c>
      <c r="E45" s="156" t="s">
        <v>273</v>
      </c>
      <c r="F45" s="226">
        <v>850</v>
      </c>
      <c r="G45" s="291">
        <v>850</v>
      </c>
      <c r="H45" s="276"/>
      <c r="I45" s="291">
        <v>1100</v>
      </c>
      <c r="J45" s="276" t="s">
        <v>274</v>
      </c>
    </row>
    <row r="46" spans="1:10" x14ac:dyDescent="0.3">
      <c r="A46" s="26" t="s">
        <v>275</v>
      </c>
      <c r="B46" s="27" t="s">
        <v>276</v>
      </c>
      <c r="C46" s="136">
        <v>0</v>
      </c>
      <c r="D46" s="29">
        <v>0</v>
      </c>
      <c r="E46" s="33"/>
      <c r="F46" s="184"/>
      <c r="G46" s="291"/>
      <c r="H46" s="276"/>
      <c r="I46" s="291">
        <v>300</v>
      </c>
      <c r="J46" s="276" t="s">
        <v>277</v>
      </c>
    </row>
    <row r="47" spans="1:10" x14ac:dyDescent="0.3">
      <c r="A47" s="101" t="s">
        <v>198</v>
      </c>
      <c r="B47" s="75"/>
      <c r="C47" s="141">
        <f>SUM(C41:C46)</f>
        <v>1099</v>
      </c>
      <c r="D47" s="32">
        <f>SUM(D41:D46)</f>
        <v>4100</v>
      </c>
      <c r="E47" s="33"/>
      <c r="F47" s="214">
        <f>SUM(F41:F46)</f>
        <v>1275</v>
      </c>
      <c r="G47" s="292">
        <f>SUM(G41:G46)</f>
        <v>1275</v>
      </c>
      <c r="H47" s="276"/>
      <c r="I47" s="292">
        <f>SUM(I41:I46)</f>
        <v>4500</v>
      </c>
      <c r="J47" s="276"/>
    </row>
    <row r="48" spans="1:10" x14ac:dyDescent="0.3">
      <c r="A48" s="101"/>
      <c r="B48" s="27"/>
      <c r="C48" s="136"/>
      <c r="D48" s="10"/>
      <c r="E48" s="33"/>
      <c r="F48" s="184"/>
      <c r="G48" s="291"/>
      <c r="H48" s="276"/>
      <c r="I48" s="291"/>
      <c r="J48" s="276"/>
    </row>
    <row r="49" spans="1:10" x14ac:dyDescent="0.3">
      <c r="A49" s="88" t="s">
        <v>278</v>
      </c>
      <c r="B49" s="98"/>
      <c r="C49" s="85"/>
      <c r="D49" s="99"/>
      <c r="E49" s="91"/>
      <c r="F49" s="219"/>
      <c r="G49" s="289"/>
      <c r="H49" s="274"/>
      <c r="I49" s="289"/>
      <c r="J49" s="274"/>
    </row>
    <row r="50" spans="1:10" x14ac:dyDescent="0.3">
      <c r="A50" s="40" t="s">
        <v>279</v>
      </c>
      <c r="B50" s="41" t="s">
        <v>218</v>
      </c>
      <c r="C50" s="136">
        <v>1776</v>
      </c>
      <c r="D50" s="29">
        <v>0</v>
      </c>
      <c r="E50" s="33"/>
      <c r="F50" s="184">
        <v>306</v>
      </c>
      <c r="G50" s="291">
        <v>306</v>
      </c>
      <c r="H50" s="276"/>
      <c r="I50" s="291">
        <v>1500</v>
      </c>
      <c r="J50" s="276"/>
    </row>
    <row r="51" spans="1:10" ht="28.8" x14ac:dyDescent="0.3">
      <c r="A51" s="40" t="s">
        <v>280</v>
      </c>
      <c r="B51" s="41" t="s">
        <v>221</v>
      </c>
      <c r="C51" s="136">
        <v>4125</v>
      </c>
      <c r="D51" s="29">
        <v>0</v>
      </c>
      <c r="E51" s="33"/>
      <c r="F51" s="184"/>
      <c r="G51" s="291"/>
      <c r="H51" s="276"/>
      <c r="I51" s="291"/>
      <c r="J51" s="276" t="s">
        <v>281</v>
      </c>
    </row>
    <row r="52" spans="1:10" ht="28.8" x14ac:dyDescent="0.3">
      <c r="A52" s="40" t="s">
        <v>282</v>
      </c>
      <c r="B52" s="41" t="s">
        <v>283</v>
      </c>
      <c r="C52" s="136">
        <v>416</v>
      </c>
      <c r="D52" s="29">
        <v>7500</v>
      </c>
      <c r="E52" s="46"/>
      <c r="F52" s="227">
        <v>6465</v>
      </c>
      <c r="G52" s="291">
        <v>6465</v>
      </c>
      <c r="H52" s="276"/>
      <c r="I52" s="291">
        <v>1500</v>
      </c>
      <c r="J52" s="276" t="s">
        <v>284</v>
      </c>
    </row>
    <row r="53" spans="1:10" x14ac:dyDescent="0.3">
      <c r="A53" s="40" t="s">
        <v>285</v>
      </c>
      <c r="B53" s="41" t="s">
        <v>175</v>
      </c>
      <c r="C53" s="136">
        <v>10520</v>
      </c>
      <c r="D53" s="29">
        <v>0</v>
      </c>
      <c r="E53" s="33"/>
      <c r="F53" s="184"/>
      <c r="G53" s="291"/>
      <c r="H53" s="276"/>
      <c r="I53" s="291">
        <v>8000</v>
      </c>
      <c r="J53" s="320"/>
    </row>
    <row r="54" spans="1:10" x14ac:dyDescent="0.3">
      <c r="A54" s="40" t="s">
        <v>286</v>
      </c>
      <c r="B54" s="41" t="s">
        <v>287</v>
      </c>
      <c r="C54" s="136">
        <v>1114</v>
      </c>
      <c r="D54" s="29"/>
      <c r="E54" s="33"/>
      <c r="F54" s="184"/>
      <c r="G54" s="291"/>
      <c r="H54" s="276"/>
      <c r="I54" s="291">
        <v>3600</v>
      </c>
      <c r="J54" s="276"/>
    </row>
    <row r="55" spans="1:10" x14ac:dyDescent="0.3">
      <c r="A55" s="40" t="s">
        <v>288</v>
      </c>
      <c r="B55" s="41" t="s">
        <v>289</v>
      </c>
      <c r="C55" s="136">
        <v>386</v>
      </c>
      <c r="D55" s="29">
        <v>0</v>
      </c>
      <c r="E55" s="33"/>
      <c r="F55" s="184"/>
      <c r="G55" s="291"/>
      <c r="H55" s="276"/>
      <c r="I55" s="291">
        <v>1000</v>
      </c>
      <c r="J55" s="276"/>
    </row>
    <row r="56" spans="1:10" ht="43.2" x14ac:dyDescent="0.3">
      <c r="A56" s="40" t="s">
        <v>290</v>
      </c>
      <c r="B56" s="41" t="s">
        <v>291</v>
      </c>
      <c r="C56" s="136">
        <v>11000</v>
      </c>
      <c r="D56" s="29">
        <v>10000</v>
      </c>
      <c r="E56" s="30" t="s">
        <v>292</v>
      </c>
      <c r="F56" s="184">
        <v>11000</v>
      </c>
      <c r="G56" s="291">
        <v>11000</v>
      </c>
      <c r="H56" s="276"/>
      <c r="I56" s="291">
        <v>14000</v>
      </c>
      <c r="J56" s="276" t="s">
        <v>293</v>
      </c>
    </row>
    <row r="57" spans="1:10" x14ac:dyDescent="0.3">
      <c r="A57" s="40" t="s">
        <v>294</v>
      </c>
      <c r="B57" s="41" t="s">
        <v>295</v>
      </c>
      <c r="C57" s="136">
        <v>1473</v>
      </c>
      <c r="D57" s="29">
        <v>0</v>
      </c>
      <c r="E57" s="30"/>
      <c r="F57" s="184"/>
      <c r="G57" s="291"/>
      <c r="H57" s="276"/>
      <c r="I57" s="291"/>
      <c r="J57" s="276"/>
    </row>
    <row r="58" spans="1:10" ht="105" customHeight="1" x14ac:dyDescent="0.3">
      <c r="A58" s="40" t="s">
        <v>296</v>
      </c>
      <c r="B58" s="41" t="s">
        <v>297</v>
      </c>
      <c r="C58" s="136">
        <v>22611</v>
      </c>
      <c r="D58" s="29">
        <v>2000</v>
      </c>
      <c r="E58" s="30" t="s">
        <v>298</v>
      </c>
      <c r="F58" s="184">
        <v>5227</v>
      </c>
      <c r="G58" s="291">
        <v>5227</v>
      </c>
      <c r="H58" s="276" t="s">
        <v>299</v>
      </c>
      <c r="I58" s="291">
        <v>20000</v>
      </c>
      <c r="J58" s="276" t="s">
        <v>300</v>
      </c>
    </row>
    <row r="59" spans="1:10" x14ac:dyDescent="0.3">
      <c r="A59" s="40" t="s">
        <v>301</v>
      </c>
      <c r="B59" s="41" t="s">
        <v>191</v>
      </c>
      <c r="C59" s="136"/>
      <c r="D59" s="29"/>
      <c r="E59" s="30"/>
      <c r="F59" s="184">
        <v>4000</v>
      </c>
      <c r="G59" s="291">
        <v>4000</v>
      </c>
      <c r="H59" s="276"/>
      <c r="I59" s="291"/>
      <c r="J59" s="276"/>
    </row>
    <row r="60" spans="1:10" x14ac:dyDescent="0.3">
      <c r="A60" s="40" t="s">
        <v>302</v>
      </c>
      <c r="B60" s="41" t="s">
        <v>303</v>
      </c>
      <c r="C60" s="136">
        <v>21262</v>
      </c>
      <c r="D60" s="29">
        <v>21330</v>
      </c>
      <c r="E60" s="30" t="s">
        <v>304</v>
      </c>
      <c r="F60" s="184">
        <v>15990</v>
      </c>
      <c r="G60" s="291">
        <v>15990</v>
      </c>
      <c r="H60" s="276"/>
      <c r="I60" s="291">
        <v>22000</v>
      </c>
      <c r="J60" s="276" t="s">
        <v>304</v>
      </c>
    </row>
    <row r="61" spans="1:10" ht="28.8" x14ac:dyDescent="0.3">
      <c r="A61" s="40" t="s">
        <v>305</v>
      </c>
      <c r="B61" s="41" t="s">
        <v>306</v>
      </c>
      <c r="C61" s="136">
        <v>2210</v>
      </c>
      <c r="D61" s="29">
        <v>0</v>
      </c>
      <c r="E61" s="33"/>
      <c r="F61" s="184"/>
      <c r="G61" s="291"/>
      <c r="H61" s="276"/>
      <c r="I61" s="291">
        <v>1200</v>
      </c>
      <c r="J61" s="276" t="s">
        <v>307</v>
      </c>
    </row>
    <row r="62" spans="1:10" ht="43.2" x14ac:dyDescent="0.3">
      <c r="A62" s="40" t="s">
        <v>308</v>
      </c>
      <c r="B62" s="41" t="s">
        <v>309</v>
      </c>
      <c r="C62" s="136">
        <v>27956</v>
      </c>
      <c r="D62" s="29">
        <v>0</v>
      </c>
      <c r="E62" s="33"/>
      <c r="F62" s="184"/>
      <c r="G62" s="291"/>
      <c r="H62" s="276"/>
      <c r="I62" s="291">
        <v>68096</v>
      </c>
      <c r="J62" s="320" t="s">
        <v>626</v>
      </c>
    </row>
    <row r="63" spans="1:10" x14ac:dyDescent="0.3">
      <c r="A63" s="40" t="s">
        <v>310</v>
      </c>
      <c r="B63" s="41" t="s">
        <v>311</v>
      </c>
      <c r="C63" s="136">
        <v>27941</v>
      </c>
      <c r="D63" s="29">
        <v>0</v>
      </c>
      <c r="E63" s="33"/>
      <c r="F63" s="184"/>
      <c r="G63" s="291"/>
      <c r="H63" s="276"/>
      <c r="I63" s="291"/>
      <c r="J63" s="276" t="s">
        <v>312</v>
      </c>
    </row>
    <row r="64" spans="1:10" x14ac:dyDescent="0.3">
      <c r="A64" s="40" t="s">
        <v>313</v>
      </c>
      <c r="B64" s="41" t="s">
        <v>314</v>
      </c>
      <c r="C64" s="136">
        <v>64</v>
      </c>
      <c r="D64" s="29">
        <v>0</v>
      </c>
      <c r="E64" s="33"/>
      <c r="F64" s="184"/>
      <c r="G64" s="291"/>
      <c r="H64" s="276"/>
      <c r="I64" s="291">
        <v>2000</v>
      </c>
      <c r="J64" s="276" t="s">
        <v>315</v>
      </c>
    </row>
    <row r="65" spans="1:10" x14ac:dyDescent="0.3">
      <c r="A65" s="40" t="s">
        <v>316</v>
      </c>
      <c r="B65" s="41" t="s">
        <v>317</v>
      </c>
      <c r="C65" s="136">
        <v>67241</v>
      </c>
      <c r="D65" s="29">
        <v>0</v>
      </c>
      <c r="E65" s="33"/>
      <c r="F65" s="184"/>
      <c r="G65" s="291"/>
      <c r="H65" s="276"/>
      <c r="I65" s="291">
        <v>45000</v>
      </c>
      <c r="J65" s="320" t="s">
        <v>625</v>
      </c>
    </row>
    <row r="66" spans="1:10" x14ac:dyDescent="0.3">
      <c r="A66" s="40" t="s">
        <v>318</v>
      </c>
      <c r="B66" s="41" t="s">
        <v>319</v>
      </c>
      <c r="C66" s="136">
        <v>10044</v>
      </c>
      <c r="D66" s="29">
        <v>0</v>
      </c>
      <c r="E66" s="33"/>
      <c r="F66" s="184"/>
      <c r="G66" s="291"/>
      <c r="H66" s="276"/>
      <c r="I66" s="291"/>
      <c r="J66" s="276" t="s">
        <v>312</v>
      </c>
    </row>
    <row r="67" spans="1:10" ht="28.8" x14ac:dyDescent="0.3">
      <c r="A67" s="40" t="s">
        <v>320</v>
      </c>
      <c r="B67" s="41" t="s">
        <v>321</v>
      </c>
      <c r="C67" s="136">
        <v>11616</v>
      </c>
      <c r="D67" s="29">
        <v>1425</v>
      </c>
      <c r="E67" s="30" t="s">
        <v>322</v>
      </c>
      <c r="F67" s="184">
        <v>1425</v>
      </c>
      <c r="G67" s="291">
        <v>1425</v>
      </c>
      <c r="H67" s="276"/>
      <c r="I67" s="291">
        <v>2500</v>
      </c>
      <c r="J67" s="276"/>
    </row>
    <row r="68" spans="1:10" x14ac:dyDescent="0.3">
      <c r="A68" s="40" t="s">
        <v>323</v>
      </c>
      <c r="B68" s="41" t="s">
        <v>324</v>
      </c>
      <c r="C68" s="136">
        <v>40000</v>
      </c>
      <c r="D68" s="29">
        <v>0</v>
      </c>
      <c r="E68" s="30"/>
      <c r="F68" s="184"/>
      <c r="G68" s="291"/>
      <c r="H68" s="276"/>
      <c r="I68" s="291"/>
      <c r="J68" s="276" t="s">
        <v>312</v>
      </c>
    </row>
    <row r="69" spans="1:10" ht="28.8" x14ac:dyDescent="0.3">
      <c r="A69" s="40" t="s">
        <v>325</v>
      </c>
      <c r="B69" s="41" t="s">
        <v>326</v>
      </c>
      <c r="C69" s="136">
        <v>477</v>
      </c>
      <c r="D69" s="29">
        <v>0</v>
      </c>
      <c r="E69" s="30"/>
      <c r="F69" s="184"/>
      <c r="G69" s="291"/>
      <c r="H69" s="276"/>
      <c r="I69" s="291">
        <v>0</v>
      </c>
      <c r="J69" s="276" t="s">
        <v>327</v>
      </c>
    </row>
    <row r="70" spans="1:10" x14ac:dyDescent="0.3">
      <c r="A70" s="40" t="s">
        <v>328</v>
      </c>
      <c r="B70" s="41" t="s">
        <v>329</v>
      </c>
      <c r="C70" s="136"/>
      <c r="D70" s="29">
        <v>0</v>
      </c>
      <c r="E70" s="30"/>
      <c r="F70" s="184"/>
      <c r="G70" s="291"/>
      <c r="H70" s="276"/>
      <c r="I70" s="291">
        <v>11625</v>
      </c>
      <c r="J70" s="276"/>
    </row>
    <row r="71" spans="1:10" x14ac:dyDescent="0.3">
      <c r="A71" s="40" t="s">
        <v>330</v>
      </c>
      <c r="B71" s="41" t="s">
        <v>331</v>
      </c>
      <c r="C71" s="136">
        <v>13902</v>
      </c>
      <c r="D71" s="29">
        <v>0</v>
      </c>
      <c r="E71" s="30"/>
      <c r="F71" s="184"/>
      <c r="G71" s="291"/>
      <c r="H71" s="276"/>
      <c r="I71" s="291">
        <v>5000</v>
      </c>
      <c r="J71" s="276"/>
    </row>
    <row r="72" spans="1:10" x14ac:dyDescent="0.3">
      <c r="A72" s="40" t="s">
        <v>332</v>
      </c>
      <c r="B72" s="41" t="s">
        <v>333</v>
      </c>
      <c r="C72" s="136">
        <v>3408</v>
      </c>
      <c r="D72" s="29"/>
      <c r="E72" s="30"/>
      <c r="F72" s="184"/>
      <c r="G72" s="291"/>
      <c r="H72" s="276"/>
      <c r="I72" s="291">
        <v>2000</v>
      </c>
      <c r="J72" s="276" t="s">
        <v>334</v>
      </c>
    </row>
    <row r="73" spans="1:10" x14ac:dyDescent="0.3">
      <c r="A73" s="40" t="s">
        <v>335</v>
      </c>
      <c r="B73" s="41" t="s">
        <v>336</v>
      </c>
      <c r="C73" s="136">
        <v>2422</v>
      </c>
      <c r="D73" s="29">
        <v>0</v>
      </c>
      <c r="E73" s="30"/>
      <c r="F73" s="184"/>
      <c r="G73" s="291"/>
      <c r="H73" s="276"/>
      <c r="I73" s="291">
        <v>1000</v>
      </c>
      <c r="J73" s="276"/>
    </row>
    <row r="74" spans="1:10" ht="43.2" x14ac:dyDescent="0.3">
      <c r="A74" s="40" t="s">
        <v>337</v>
      </c>
      <c r="B74" s="41" t="s">
        <v>338</v>
      </c>
      <c r="C74" s="136">
        <v>85</v>
      </c>
      <c r="D74" s="29">
        <v>35828</v>
      </c>
      <c r="E74" s="30" t="s">
        <v>339</v>
      </c>
      <c r="F74" s="184"/>
      <c r="G74" s="291"/>
      <c r="H74" s="276"/>
      <c r="I74" s="291">
        <v>2589.41</v>
      </c>
      <c r="J74" s="276"/>
    </row>
    <row r="75" spans="1:10" x14ac:dyDescent="0.3">
      <c r="A75" s="40" t="s">
        <v>340</v>
      </c>
      <c r="B75" s="41" t="s">
        <v>341</v>
      </c>
      <c r="C75" s="136">
        <v>34550</v>
      </c>
      <c r="D75" s="29">
        <v>0</v>
      </c>
      <c r="E75" s="30"/>
      <c r="F75" s="184"/>
      <c r="G75" s="291"/>
      <c r="H75" s="276"/>
      <c r="I75" s="291">
        <v>12000</v>
      </c>
      <c r="J75" s="276"/>
    </row>
    <row r="76" spans="1:10" x14ac:dyDescent="0.3">
      <c r="A76" s="40" t="s">
        <v>342</v>
      </c>
      <c r="B76" s="41" t="s">
        <v>276</v>
      </c>
      <c r="C76" s="136">
        <v>6410</v>
      </c>
      <c r="D76" s="105">
        <v>0</v>
      </c>
      <c r="E76" s="30"/>
      <c r="F76" s="184"/>
      <c r="G76" s="291"/>
      <c r="H76" s="276"/>
      <c r="I76" s="291">
        <v>3000</v>
      </c>
      <c r="J76" s="276"/>
    </row>
    <row r="77" spans="1:10" ht="28.8" x14ac:dyDescent="0.3">
      <c r="A77" s="40" t="s">
        <v>343</v>
      </c>
      <c r="B77" s="41" t="s">
        <v>54</v>
      </c>
      <c r="C77" s="136">
        <v>0</v>
      </c>
      <c r="D77" s="105">
        <v>17000</v>
      </c>
      <c r="E77" s="30" t="s">
        <v>344</v>
      </c>
      <c r="F77" s="184">
        <v>18410</v>
      </c>
      <c r="G77" s="291">
        <v>18410</v>
      </c>
      <c r="H77" s="276"/>
      <c r="I77" s="291">
        <v>23925</v>
      </c>
      <c r="J77" s="276" t="s">
        <v>345</v>
      </c>
    </row>
    <row r="78" spans="1:10" x14ac:dyDescent="0.3">
      <c r="A78" s="40" t="s">
        <v>346</v>
      </c>
      <c r="B78" s="77" t="s">
        <v>347</v>
      </c>
      <c r="C78" s="136">
        <v>3198</v>
      </c>
      <c r="D78" s="29">
        <v>0</v>
      </c>
      <c r="E78" s="30"/>
      <c r="F78" s="184"/>
      <c r="G78" s="291"/>
      <c r="H78" s="276"/>
      <c r="I78" s="291">
        <v>2000</v>
      </c>
      <c r="J78" s="276"/>
    </row>
    <row r="79" spans="1:10" x14ac:dyDescent="0.3">
      <c r="A79" s="51" t="s">
        <v>348</v>
      </c>
      <c r="B79" s="106" t="s">
        <v>349</v>
      </c>
      <c r="C79" s="136">
        <v>3425</v>
      </c>
      <c r="D79" s="53">
        <v>3500</v>
      </c>
      <c r="E79" s="30" t="s">
        <v>350</v>
      </c>
      <c r="F79" s="184"/>
      <c r="G79" s="291"/>
      <c r="H79" s="276"/>
      <c r="I79" s="291">
        <v>3500</v>
      </c>
      <c r="J79" s="276"/>
    </row>
    <row r="80" spans="1:10" x14ac:dyDescent="0.3">
      <c r="A80" s="40" t="s">
        <v>351</v>
      </c>
      <c r="B80" s="77" t="s">
        <v>352</v>
      </c>
      <c r="C80" s="136">
        <v>6277</v>
      </c>
      <c r="D80" s="29">
        <v>0</v>
      </c>
      <c r="E80" s="30"/>
      <c r="F80" s="184"/>
      <c r="G80" s="291"/>
      <c r="H80" s="276"/>
      <c r="I80" s="291">
        <v>5000</v>
      </c>
      <c r="J80" s="276" t="s">
        <v>353</v>
      </c>
    </row>
    <row r="81" spans="1:10" x14ac:dyDescent="0.3">
      <c r="A81" s="107"/>
      <c r="B81" s="108" t="s">
        <v>198</v>
      </c>
      <c r="C81" s="141">
        <f>SUM(C50:C80)</f>
        <v>335909</v>
      </c>
      <c r="D81" s="109">
        <f>SUM(D50:D80)</f>
        <v>98583</v>
      </c>
      <c r="E81" s="33"/>
      <c r="F81" s="214">
        <f>SUM(F50:F80)</f>
        <v>62823</v>
      </c>
      <c r="G81" s="292">
        <f>SUM(G50:G80)</f>
        <v>62823</v>
      </c>
      <c r="H81" s="276"/>
      <c r="I81" s="292">
        <f>SUM(I50:I80)</f>
        <v>262035.41</v>
      </c>
      <c r="J81" s="276"/>
    </row>
    <row r="82" spans="1:10" x14ac:dyDescent="0.3">
      <c r="A82" s="75"/>
      <c r="B82" s="27"/>
      <c r="C82" s="136"/>
      <c r="D82" s="10"/>
      <c r="E82" s="33"/>
      <c r="F82" s="184"/>
      <c r="G82" s="291"/>
      <c r="H82" s="276"/>
      <c r="I82" s="291"/>
      <c r="J82" s="276"/>
    </row>
    <row r="83" spans="1:10" x14ac:dyDescent="0.3">
      <c r="A83" s="102" t="s">
        <v>354</v>
      </c>
      <c r="B83" s="103"/>
      <c r="C83" s="85"/>
      <c r="D83" s="99"/>
      <c r="E83" s="91"/>
      <c r="F83" s="219"/>
      <c r="G83" s="289"/>
      <c r="H83" s="274"/>
      <c r="I83" s="289"/>
      <c r="J83" s="274"/>
    </row>
    <row r="84" spans="1:10" ht="43.2" x14ac:dyDescent="0.3">
      <c r="A84" s="26" t="s">
        <v>355</v>
      </c>
      <c r="B84" s="27" t="s">
        <v>221</v>
      </c>
      <c r="C84" s="136">
        <v>-38</v>
      </c>
      <c r="D84" s="29">
        <v>1500</v>
      </c>
      <c r="E84" s="66" t="s">
        <v>356</v>
      </c>
      <c r="F84" s="220">
        <v>1500</v>
      </c>
      <c r="G84" s="291">
        <v>2373.77</v>
      </c>
      <c r="H84" s="276" t="s">
        <v>357</v>
      </c>
      <c r="I84" s="291">
        <v>2500</v>
      </c>
      <c r="J84" s="329" t="s">
        <v>607</v>
      </c>
    </row>
    <row r="85" spans="1:10" ht="43.2" x14ac:dyDescent="0.3">
      <c r="A85" s="26" t="s">
        <v>358</v>
      </c>
      <c r="B85" s="321" t="s">
        <v>359</v>
      </c>
      <c r="C85" s="136"/>
      <c r="D85" s="29"/>
      <c r="E85" s="66"/>
      <c r="F85" s="220">
        <v>5350</v>
      </c>
      <c r="G85" s="291">
        <v>15000</v>
      </c>
      <c r="H85" s="276" t="s">
        <v>360</v>
      </c>
      <c r="I85" s="291">
        <v>8000</v>
      </c>
      <c r="J85" s="333" t="s">
        <v>659</v>
      </c>
    </row>
    <row r="86" spans="1:10" x14ac:dyDescent="0.3">
      <c r="A86" s="26" t="s">
        <v>361</v>
      </c>
      <c r="B86" s="27" t="s">
        <v>362</v>
      </c>
      <c r="C86" s="136"/>
      <c r="D86" s="29"/>
      <c r="E86" s="66"/>
      <c r="F86" s="220">
        <v>1500</v>
      </c>
      <c r="G86" s="291">
        <v>1500</v>
      </c>
      <c r="H86" s="276"/>
      <c r="I86" s="291"/>
      <c r="J86" s="276"/>
    </row>
    <row r="87" spans="1:10" ht="57.6" x14ac:dyDescent="0.3">
      <c r="A87" s="26" t="s">
        <v>363</v>
      </c>
      <c r="B87" s="27" t="s">
        <v>326</v>
      </c>
      <c r="C87" s="136">
        <v>2347</v>
      </c>
      <c r="D87" s="29">
        <v>3000</v>
      </c>
      <c r="E87" s="66" t="s">
        <v>364</v>
      </c>
      <c r="F87" s="220">
        <v>3000</v>
      </c>
      <c r="G87" s="291">
        <v>3000</v>
      </c>
      <c r="H87" s="276" t="s">
        <v>365</v>
      </c>
      <c r="I87" s="291">
        <v>3000</v>
      </c>
      <c r="J87" s="329" t="s">
        <v>607</v>
      </c>
    </row>
    <row r="88" spans="1:10" x14ac:dyDescent="0.3">
      <c r="A88" s="26" t="s">
        <v>366</v>
      </c>
      <c r="B88" s="27" t="s">
        <v>367</v>
      </c>
      <c r="C88" s="136">
        <v>240</v>
      </c>
      <c r="D88" s="29">
        <v>290</v>
      </c>
      <c r="E88" s="33"/>
      <c r="F88" s="184"/>
      <c r="G88" s="291">
        <v>290</v>
      </c>
      <c r="H88" s="276"/>
      <c r="I88" s="291">
        <v>300</v>
      </c>
      <c r="J88" s="276"/>
    </row>
    <row r="89" spans="1:10" ht="28.8" x14ac:dyDescent="0.3">
      <c r="A89" s="26" t="s">
        <v>368</v>
      </c>
      <c r="B89" s="27" t="s">
        <v>276</v>
      </c>
      <c r="C89" s="136"/>
      <c r="D89" s="29"/>
      <c r="E89" s="33"/>
      <c r="F89" s="184"/>
      <c r="G89" s="291"/>
      <c r="H89" s="276"/>
      <c r="I89" s="291">
        <v>1000</v>
      </c>
      <c r="J89" s="320" t="s">
        <v>620</v>
      </c>
    </row>
    <row r="90" spans="1:10" ht="28.8" x14ac:dyDescent="0.3">
      <c r="A90" s="26" t="s">
        <v>369</v>
      </c>
      <c r="B90" s="27" t="s">
        <v>297</v>
      </c>
      <c r="C90" s="136"/>
      <c r="D90" s="29"/>
      <c r="E90" s="33"/>
      <c r="F90" s="184"/>
      <c r="G90" s="291"/>
      <c r="H90" s="276"/>
      <c r="I90" s="291">
        <v>1000</v>
      </c>
      <c r="J90" s="320" t="s">
        <v>621</v>
      </c>
    </row>
    <row r="91" spans="1:10" x14ac:dyDescent="0.3">
      <c r="A91" s="26"/>
      <c r="B91" s="27" t="s">
        <v>370</v>
      </c>
      <c r="C91" s="136"/>
      <c r="D91" s="29"/>
      <c r="E91" s="33"/>
      <c r="F91" s="184"/>
      <c r="G91" s="291"/>
      <c r="H91" s="276"/>
      <c r="I91" s="291">
        <v>5000</v>
      </c>
      <c r="J91" s="320" t="s">
        <v>619</v>
      </c>
    </row>
    <row r="92" spans="1:10" x14ac:dyDescent="0.3">
      <c r="A92" s="75"/>
      <c r="B92" s="95" t="s">
        <v>198</v>
      </c>
      <c r="C92" s="141">
        <f>SUM(C84:C91)</f>
        <v>2549</v>
      </c>
      <c r="D92" s="110">
        <f>SUM(D84:D91)</f>
        <v>4790</v>
      </c>
      <c r="E92" s="33"/>
      <c r="F92" s="214">
        <f>SUM(F84:F91)</f>
        <v>11350</v>
      </c>
      <c r="G92" s="292">
        <f>SUM(G84:G91)</f>
        <v>22163.77</v>
      </c>
      <c r="H92" s="276"/>
      <c r="I92" s="292">
        <f>SUM(I84:I91)</f>
        <v>20800</v>
      </c>
      <c r="J92" s="276"/>
    </row>
    <row r="93" spans="1:10" x14ac:dyDescent="0.3">
      <c r="A93" s="101"/>
      <c r="B93" s="27"/>
      <c r="C93" s="136"/>
      <c r="D93" s="111"/>
      <c r="E93" s="33"/>
      <c r="F93" s="184"/>
      <c r="G93" s="291"/>
      <c r="H93" s="276"/>
      <c r="I93" s="291"/>
      <c r="J93" s="276"/>
    </row>
    <row r="94" spans="1:10" x14ac:dyDescent="0.3">
      <c r="A94" s="102" t="s">
        <v>371</v>
      </c>
      <c r="B94" s="103"/>
      <c r="C94" s="85"/>
      <c r="D94" s="99"/>
      <c r="E94" s="91"/>
      <c r="F94" s="219"/>
      <c r="G94" s="289"/>
      <c r="H94" s="274"/>
      <c r="I94" s="289"/>
      <c r="J94" s="274"/>
    </row>
    <row r="95" spans="1:10" x14ac:dyDescent="0.3">
      <c r="A95" s="26" t="s">
        <v>372</v>
      </c>
      <c r="B95" s="27" t="s">
        <v>175</v>
      </c>
      <c r="C95" s="136">
        <v>935</v>
      </c>
      <c r="D95" s="29">
        <v>1100</v>
      </c>
      <c r="E95" s="33"/>
      <c r="F95" s="184">
        <v>0</v>
      </c>
      <c r="G95" s="291">
        <v>0</v>
      </c>
      <c r="H95" s="276"/>
      <c r="I95" s="291">
        <v>1500</v>
      </c>
      <c r="J95" s="276" t="s">
        <v>604</v>
      </c>
    </row>
    <row r="96" spans="1:10" x14ac:dyDescent="0.3">
      <c r="A96" s="26" t="s">
        <v>373</v>
      </c>
      <c r="B96" s="27" t="s">
        <v>374</v>
      </c>
      <c r="C96" s="136">
        <v>7307</v>
      </c>
      <c r="D96" s="29">
        <v>6500</v>
      </c>
      <c r="E96" s="33"/>
      <c r="F96" s="184">
        <v>0</v>
      </c>
      <c r="G96" s="291">
        <v>0</v>
      </c>
      <c r="H96" s="276"/>
      <c r="I96" s="291">
        <v>6500</v>
      </c>
      <c r="J96" s="276"/>
    </row>
    <row r="97" spans="1:10" x14ac:dyDescent="0.3">
      <c r="A97" s="75"/>
      <c r="B97" s="95" t="s">
        <v>198</v>
      </c>
      <c r="C97" s="141">
        <f>SUM(C95:C96)</f>
        <v>8242</v>
      </c>
      <c r="D97" s="110">
        <f>SUM(D95:D96)</f>
        <v>7600</v>
      </c>
      <c r="E97" s="33"/>
      <c r="F97" s="214">
        <f>SUM(F95:F96)</f>
        <v>0</v>
      </c>
      <c r="G97" s="292">
        <v>0</v>
      </c>
      <c r="H97" s="276"/>
      <c r="I97" s="292">
        <f>SUM(I95:I96)</f>
        <v>8000</v>
      </c>
      <c r="J97" s="276"/>
    </row>
    <row r="98" spans="1:10" x14ac:dyDescent="0.3">
      <c r="A98" s="101"/>
      <c r="B98" s="27"/>
      <c r="C98" s="136"/>
      <c r="D98" s="10"/>
      <c r="E98" s="33"/>
      <c r="F98" s="184"/>
      <c r="G98" s="291"/>
      <c r="H98" s="276"/>
      <c r="I98" s="291"/>
      <c r="J98" s="276"/>
    </row>
    <row r="99" spans="1:10" x14ac:dyDescent="0.3">
      <c r="A99" s="102" t="s">
        <v>375</v>
      </c>
      <c r="B99" s="103"/>
      <c r="C99" s="85"/>
      <c r="D99" s="99"/>
      <c r="E99" s="91"/>
      <c r="F99" s="219"/>
      <c r="G99" s="289"/>
      <c r="H99" s="274"/>
      <c r="I99" s="289"/>
      <c r="J99" s="274"/>
    </row>
    <row r="100" spans="1:10" x14ac:dyDescent="0.3">
      <c r="A100" s="128" t="s">
        <v>376</v>
      </c>
      <c r="B100" s="104" t="s">
        <v>297</v>
      </c>
      <c r="C100" s="136">
        <v>256</v>
      </c>
      <c r="D100" s="143"/>
      <c r="E100" s="33"/>
      <c r="F100" s="184"/>
      <c r="G100" s="291"/>
      <c r="H100" s="276"/>
      <c r="I100" s="291"/>
      <c r="J100" s="276"/>
    </row>
    <row r="101" spans="1:10" x14ac:dyDescent="0.3">
      <c r="A101" s="26" t="s">
        <v>377</v>
      </c>
      <c r="B101" s="27" t="s">
        <v>175</v>
      </c>
      <c r="C101" s="136">
        <v>499</v>
      </c>
      <c r="D101" s="144">
        <v>0</v>
      </c>
      <c r="E101" s="33"/>
      <c r="F101" s="184"/>
      <c r="G101" s="291"/>
      <c r="H101" s="276"/>
      <c r="I101" s="291"/>
      <c r="J101" s="276"/>
    </row>
    <row r="102" spans="1:10" x14ac:dyDescent="0.3">
      <c r="A102" s="128" t="s">
        <v>378</v>
      </c>
      <c r="B102" s="104" t="s">
        <v>379</v>
      </c>
      <c r="C102" s="136"/>
      <c r="D102" s="143"/>
      <c r="E102" s="33"/>
      <c r="F102" s="184"/>
      <c r="G102" s="291"/>
      <c r="H102" s="276"/>
      <c r="I102" s="291"/>
      <c r="J102" s="276"/>
    </row>
    <row r="103" spans="1:10" ht="28.8" x14ac:dyDescent="0.3">
      <c r="A103" s="26" t="s">
        <v>380</v>
      </c>
      <c r="B103" s="27" t="s">
        <v>381</v>
      </c>
      <c r="C103" s="136">
        <v>510</v>
      </c>
      <c r="D103" s="144">
        <v>0</v>
      </c>
      <c r="E103" s="66" t="s">
        <v>382</v>
      </c>
      <c r="F103" s="220"/>
      <c r="G103" s="291"/>
      <c r="H103" s="276"/>
      <c r="I103" s="291"/>
      <c r="J103" s="276"/>
    </row>
    <row r="104" spans="1:10" ht="72" x14ac:dyDescent="0.3">
      <c r="A104" s="26" t="s">
        <v>383</v>
      </c>
      <c r="B104" s="27" t="s">
        <v>384</v>
      </c>
      <c r="C104" s="136">
        <v>43468</v>
      </c>
      <c r="D104" s="142">
        <v>21045</v>
      </c>
      <c r="E104" s="30" t="s">
        <v>385</v>
      </c>
      <c r="F104" s="184">
        <v>6995</v>
      </c>
      <c r="G104" s="291">
        <v>3840</v>
      </c>
      <c r="H104" s="276" t="s">
        <v>386</v>
      </c>
      <c r="I104" s="291">
        <v>17205</v>
      </c>
      <c r="J104" s="30" t="s">
        <v>387</v>
      </c>
    </row>
    <row r="105" spans="1:10" x14ac:dyDescent="0.3">
      <c r="A105" s="128" t="s">
        <v>388</v>
      </c>
      <c r="B105" s="104" t="s">
        <v>276</v>
      </c>
      <c r="C105" s="136"/>
      <c r="D105" s="143"/>
      <c r="E105" s="33"/>
      <c r="F105" s="184"/>
      <c r="G105" s="291"/>
      <c r="H105" s="276"/>
      <c r="I105" s="291"/>
      <c r="J105" s="276"/>
    </row>
    <row r="106" spans="1:10" x14ac:dyDescent="0.3">
      <c r="A106" s="75"/>
      <c r="B106" s="95" t="s">
        <v>198</v>
      </c>
      <c r="C106" s="141">
        <f>SUM(C100:C105)</f>
        <v>44733</v>
      </c>
      <c r="D106" s="145">
        <f>SUM(D100:D105)</f>
        <v>21045</v>
      </c>
      <c r="E106" s="33"/>
      <c r="F106" s="214">
        <f>SUM(F100:F105)</f>
        <v>6995</v>
      </c>
      <c r="G106" s="292">
        <f>SUM(G100:G105)</f>
        <v>3840</v>
      </c>
      <c r="H106" s="276"/>
      <c r="I106" s="292">
        <f>SUM(I100:I105)</f>
        <v>17205</v>
      </c>
      <c r="J106" s="276"/>
    </row>
    <row r="107" spans="1:10" x14ac:dyDescent="0.3">
      <c r="A107" s="101"/>
      <c r="B107" s="27"/>
      <c r="C107" s="136"/>
      <c r="D107" s="146"/>
      <c r="E107" s="33"/>
      <c r="F107" s="184"/>
      <c r="G107" s="291"/>
      <c r="H107" s="276"/>
      <c r="I107" s="291"/>
      <c r="J107" s="276"/>
    </row>
    <row r="108" spans="1:10" x14ac:dyDescent="0.3">
      <c r="A108" s="102" t="s">
        <v>605</v>
      </c>
      <c r="B108" s="103"/>
      <c r="C108" s="85"/>
      <c r="D108" s="99"/>
      <c r="E108" s="91"/>
      <c r="F108" s="219"/>
      <c r="G108" s="289"/>
      <c r="H108" s="274"/>
      <c r="I108" s="289"/>
      <c r="J108" s="274"/>
    </row>
    <row r="109" spans="1:10" x14ac:dyDescent="0.3">
      <c r="A109" s="26" t="s">
        <v>389</v>
      </c>
      <c r="B109" s="27" t="s">
        <v>221</v>
      </c>
      <c r="C109" s="136"/>
      <c r="D109" s="144"/>
      <c r="E109" s="33"/>
      <c r="F109" s="184"/>
      <c r="G109" s="291"/>
      <c r="H109" s="276"/>
      <c r="I109" s="291"/>
      <c r="J109" s="276"/>
    </row>
    <row r="110" spans="1:10" ht="28.8" x14ac:dyDescent="0.3">
      <c r="A110" s="128" t="s">
        <v>390</v>
      </c>
      <c r="B110" s="104" t="s">
        <v>391</v>
      </c>
      <c r="C110" s="136">
        <v>0</v>
      </c>
      <c r="D110" s="143">
        <v>1000</v>
      </c>
      <c r="E110" s="44" t="s">
        <v>392</v>
      </c>
      <c r="F110" s="220">
        <v>0</v>
      </c>
      <c r="G110" s="291">
        <v>500</v>
      </c>
      <c r="H110" s="276" t="s">
        <v>393</v>
      </c>
      <c r="I110" s="291">
        <v>3000</v>
      </c>
      <c r="J110" s="327" t="s">
        <v>638</v>
      </c>
    </row>
    <row r="111" spans="1:10" x14ac:dyDescent="0.3">
      <c r="A111" s="26" t="s">
        <v>394</v>
      </c>
      <c r="B111" s="27" t="s">
        <v>175</v>
      </c>
      <c r="C111" s="136">
        <v>1131</v>
      </c>
      <c r="D111" s="144">
        <v>0</v>
      </c>
      <c r="E111" s="30" t="s">
        <v>395</v>
      </c>
      <c r="F111" s="184">
        <v>29</v>
      </c>
      <c r="G111" s="291">
        <v>29</v>
      </c>
      <c r="H111" s="276"/>
      <c r="I111" s="291"/>
      <c r="J111" s="276"/>
    </row>
    <row r="112" spans="1:10" x14ac:dyDescent="0.3">
      <c r="A112" s="128" t="s">
        <v>396</v>
      </c>
      <c r="B112" s="104" t="s">
        <v>397</v>
      </c>
      <c r="C112" s="136">
        <v>4422</v>
      </c>
      <c r="D112" s="143">
        <v>0</v>
      </c>
      <c r="E112" s="33"/>
      <c r="F112" s="184"/>
      <c r="G112" s="291" t="s">
        <v>125</v>
      </c>
      <c r="H112" s="276"/>
      <c r="I112" s="291"/>
      <c r="J112" s="276"/>
    </row>
    <row r="113" spans="1:10" x14ac:dyDescent="0.3">
      <c r="A113" s="128" t="s">
        <v>398</v>
      </c>
      <c r="B113" s="104" t="s">
        <v>276</v>
      </c>
      <c r="C113" s="136">
        <v>0</v>
      </c>
      <c r="D113" s="147">
        <v>0</v>
      </c>
      <c r="E113" s="33"/>
      <c r="F113" s="184">
        <v>2292</v>
      </c>
      <c r="G113" s="291">
        <v>2292</v>
      </c>
      <c r="H113" s="276"/>
      <c r="I113" s="291">
        <v>2300</v>
      </c>
      <c r="J113" s="276" t="s">
        <v>399</v>
      </c>
    </row>
    <row r="114" spans="1:10" x14ac:dyDescent="0.3">
      <c r="A114" s="128" t="s">
        <v>400</v>
      </c>
      <c r="B114" s="104" t="s">
        <v>401</v>
      </c>
      <c r="C114" s="136">
        <v>554</v>
      </c>
      <c r="D114" s="143">
        <v>0</v>
      </c>
      <c r="E114" s="33"/>
      <c r="F114" s="184">
        <v>12583</v>
      </c>
      <c r="G114" s="297">
        <v>12583</v>
      </c>
      <c r="H114" s="276" t="s">
        <v>402</v>
      </c>
      <c r="I114" s="291">
        <v>500</v>
      </c>
      <c r="J114" s="276" t="s">
        <v>399</v>
      </c>
    </row>
    <row r="115" spans="1:10" x14ac:dyDescent="0.3">
      <c r="A115" s="26" t="s">
        <v>403</v>
      </c>
      <c r="B115" s="27" t="s">
        <v>606</v>
      </c>
      <c r="C115" s="136"/>
      <c r="D115" s="148"/>
      <c r="E115" s="33"/>
      <c r="F115" s="184"/>
      <c r="G115" s="291"/>
      <c r="H115" s="276"/>
      <c r="I115" s="291"/>
      <c r="J115" s="276"/>
    </row>
    <row r="116" spans="1:10" ht="28.8" x14ac:dyDescent="0.3">
      <c r="A116" s="127"/>
      <c r="B116" s="95" t="s">
        <v>198</v>
      </c>
      <c r="C116" s="141">
        <f>SUM(C109:C115)</f>
        <v>6107</v>
      </c>
      <c r="D116" s="149">
        <f>SUM(D109:D115)</f>
        <v>1000</v>
      </c>
      <c r="E116" s="33"/>
      <c r="F116" s="214">
        <f>SUM(F109:F115)</f>
        <v>14904</v>
      </c>
      <c r="G116" s="292">
        <f>SUM(G109:G115)</f>
        <v>15404</v>
      </c>
      <c r="H116" s="319" t="s">
        <v>617</v>
      </c>
      <c r="I116" s="292">
        <f>SUM(I109:I115)</f>
        <v>5800</v>
      </c>
      <c r="J116" s="276"/>
    </row>
    <row r="117" spans="1:10" x14ac:dyDescent="0.3">
      <c r="A117" s="101"/>
      <c r="B117" s="27"/>
      <c r="C117" s="137"/>
      <c r="D117" s="146"/>
      <c r="E117" s="54"/>
      <c r="F117" s="228"/>
      <c r="G117" s="291"/>
      <c r="H117" s="276"/>
      <c r="I117" s="291"/>
      <c r="J117" s="276"/>
    </row>
    <row r="118" spans="1:10" x14ac:dyDescent="0.3">
      <c r="A118" s="102" t="s">
        <v>404</v>
      </c>
      <c r="B118" s="103"/>
      <c r="C118" s="85"/>
      <c r="D118" s="99"/>
      <c r="E118" s="91"/>
      <c r="F118" s="219"/>
      <c r="G118" s="289"/>
      <c r="H118" s="274"/>
      <c r="I118" s="289"/>
      <c r="J118" s="274"/>
    </row>
    <row r="119" spans="1:10" x14ac:dyDescent="0.3">
      <c r="A119" s="26" t="s">
        <v>405</v>
      </c>
      <c r="B119" s="27" t="s">
        <v>191</v>
      </c>
      <c r="C119" s="136">
        <v>0</v>
      </c>
      <c r="D119" s="29"/>
      <c r="E119" s="33"/>
      <c r="F119" s="184">
        <v>750</v>
      </c>
      <c r="G119" s="291"/>
      <c r="H119" s="276"/>
      <c r="I119" s="291">
        <v>500</v>
      </c>
      <c r="J119" s="276"/>
    </row>
    <row r="120" spans="1:10" ht="28.8" x14ac:dyDescent="0.3">
      <c r="A120" s="26" t="s">
        <v>406</v>
      </c>
      <c r="B120" s="27" t="s">
        <v>175</v>
      </c>
      <c r="C120" s="136">
        <v>0</v>
      </c>
      <c r="D120" s="29">
        <v>1200</v>
      </c>
      <c r="E120" s="33"/>
      <c r="F120" s="184">
        <v>0</v>
      </c>
      <c r="G120" s="291"/>
      <c r="H120" s="276"/>
      <c r="I120" s="291">
        <v>1200</v>
      </c>
      <c r="J120" s="276" t="s">
        <v>407</v>
      </c>
    </row>
    <row r="121" spans="1:10" x14ac:dyDescent="0.3">
      <c r="A121" s="75"/>
      <c r="B121" s="95" t="s">
        <v>198</v>
      </c>
      <c r="C121" s="141">
        <f>SUM(C119:C120)</f>
        <v>0</v>
      </c>
      <c r="D121" s="32">
        <f>SUM(D119:D120)</f>
        <v>1200</v>
      </c>
      <c r="E121" s="33"/>
      <c r="F121" s="214">
        <f>SUM(F119:F120)</f>
        <v>750</v>
      </c>
      <c r="G121" s="291"/>
      <c r="H121" s="276"/>
      <c r="I121" s="292">
        <f>SUM(I119:I120)</f>
        <v>1700</v>
      </c>
      <c r="J121" s="276"/>
    </row>
    <row r="122" spans="1:10" x14ac:dyDescent="0.3">
      <c r="A122" s="75"/>
      <c r="B122" s="95"/>
      <c r="C122" s="137"/>
      <c r="D122" s="32"/>
      <c r="E122" s="49"/>
      <c r="F122" s="229"/>
      <c r="G122" s="291"/>
      <c r="H122" s="276"/>
      <c r="I122" s="291"/>
      <c r="J122" s="276"/>
    </row>
    <row r="123" spans="1:10" x14ac:dyDescent="0.3">
      <c r="A123" s="102" t="s">
        <v>408</v>
      </c>
      <c r="B123" s="118"/>
      <c r="C123" s="117"/>
      <c r="D123" s="119"/>
      <c r="E123" s="120"/>
      <c r="F123" s="230"/>
      <c r="G123" s="289"/>
      <c r="H123" s="274"/>
      <c r="I123" s="289"/>
      <c r="J123" s="274"/>
    </row>
    <row r="124" spans="1:10" x14ac:dyDescent="0.3">
      <c r="A124" s="122" t="s">
        <v>409</v>
      </c>
      <c r="B124" s="104" t="s">
        <v>410</v>
      </c>
      <c r="C124" s="138">
        <v>2047</v>
      </c>
      <c r="D124" s="53">
        <v>0</v>
      </c>
      <c r="E124" s="160" t="s">
        <v>134</v>
      </c>
      <c r="F124" s="229"/>
      <c r="G124" s="291"/>
      <c r="H124" s="276"/>
      <c r="I124" s="291"/>
      <c r="J124" s="276"/>
    </row>
    <row r="125" spans="1:10" x14ac:dyDescent="0.3">
      <c r="A125" s="122" t="s">
        <v>411</v>
      </c>
      <c r="B125" s="104" t="s">
        <v>191</v>
      </c>
      <c r="C125" s="138">
        <v>27351</v>
      </c>
      <c r="D125" s="53">
        <v>0</v>
      </c>
      <c r="E125" s="49"/>
      <c r="F125" s="229"/>
      <c r="G125" s="291"/>
      <c r="H125" s="276"/>
      <c r="I125" s="291"/>
      <c r="J125" s="276"/>
    </row>
    <row r="126" spans="1:10" x14ac:dyDescent="0.3">
      <c r="A126" s="121"/>
      <c r="B126" s="122" t="s">
        <v>198</v>
      </c>
      <c r="C126" s="141">
        <f>SUM(C124:C125)</f>
        <v>29398</v>
      </c>
      <c r="D126" s="65">
        <f>SUM(D124:D125)</f>
        <v>0</v>
      </c>
      <c r="E126" s="33"/>
      <c r="F126" s="184"/>
      <c r="G126" s="291"/>
      <c r="H126" s="276"/>
      <c r="I126" s="291"/>
      <c r="J126" s="276"/>
    </row>
    <row r="127" spans="1:10" x14ac:dyDescent="0.3">
      <c r="A127" s="88" t="s">
        <v>412</v>
      </c>
      <c r="B127" s="98"/>
      <c r="C127" s="85"/>
      <c r="D127" s="99"/>
      <c r="E127" s="91"/>
      <c r="F127" s="219"/>
      <c r="G127" s="289"/>
      <c r="H127" s="280"/>
      <c r="I127" s="289"/>
      <c r="J127" s="274"/>
    </row>
    <row r="128" spans="1:10" ht="158.4" x14ac:dyDescent="0.3">
      <c r="A128" s="51" t="s">
        <v>413</v>
      </c>
      <c r="B128" s="52" t="s">
        <v>218</v>
      </c>
      <c r="C128" s="136"/>
      <c r="D128" s="48"/>
      <c r="E128" s="94" t="s">
        <v>414</v>
      </c>
      <c r="F128" s="221">
        <v>0</v>
      </c>
      <c r="G128" s="298">
        <v>0</v>
      </c>
      <c r="H128" s="281" t="s">
        <v>415</v>
      </c>
      <c r="I128" s="299">
        <v>400</v>
      </c>
      <c r="J128" s="284" t="s">
        <v>639</v>
      </c>
    </row>
    <row r="129" spans="1:10" ht="158.4" x14ac:dyDescent="0.3">
      <c r="A129" s="40" t="s">
        <v>416</v>
      </c>
      <c r="B129" s="41" t="s">
        <v>175</v>
      </c>
      <c r="C129" s="136">
        <v>2778</v>
      </c>
      <c r="D129" s="29">
        <v>2200</v>
      </c>
      <c r="E129" s="66" t="s">
        <v>417</v>
      </c>
      <c r="F129" s="220">
        <v>0</v>
      </c>
      <c r="G129" s="298">
        <v>0</v>
      </c>
      <c r="H129" s="281" t="s">
        <v>415</v>
      </c>
      <c r="I129" s="299">
        <v>8800</v>
      </c>
      <c r="J129" s="284" t="s">
        <v>640</v>
      </c>
    </row>
    <row r="130" spans="1:10" ht="201.6" x14ac:dyDescent="0.3">
      <c r="A130" s="40" t="s">
        <v>418</v>
      </c>
      <c r="B130" s="41" t="s">
        <v>410</v>
      </c>
      <c r="C130" s="136">
        <v>5882</v>
      </c>
      <c r="D130" s="29">
        <v>5000</v>
      </c>
      <c r="E130" s="33"/>
      <c r="F130" s="184">
        <v>0</v>
      </c>
      <c r="G130" s="298">
        <v>0</v>
      </c>
      <c r="H130" s="281" t="s">
        <v>415</v>
      </c>
      <c r="I130" s="299">
        <v>16000</v>
      </c>
      <c r="J130" s="284" t="s">
        <v>600</v>
      </c>
    </row>
    <row r="131" spans="1:10" ht="172.8" x14ac:dyDescent="0.3">
      <c r="A131" s="40" t="s">
        <v>419</v>
      </c>
      <c r="B131" s="41" t="s">
        <v>420</v>
      </c>
      <c r="C131" s="136">
        <v>2044</v>
      </c>
      <c r="D131" s="29">
        <v>3000</v>
      </c>
      <c r="E131" s="33"/>
      <c r="F131" s="184">
        <v>0</v>
      </c>
      <c r="G131" s="298">
        <v>0</v>
      </c>
      <c r="H131" s="281" t="s">
        <v>415</v>
      </c>
      <c r="I131" s="299">
        <v>8000</v>
      </c>
      <c r="J131" s="177" t="s">
        <v>421</v>
      </c>
    </row>
    <row r="132" spans="1:10" ht="158.4" x14ac:dyDescent="0.3">
      <c r="A132" s="40" t="s">
        <v>422</v>
      </c>
      <c r="B132" s="41" t="s">
        <v>306</v>
      </c>
      <c r="C132" s="136">
        <v>102</v>
      </c>
      <c r="D132" s="29">
        <v>100</v>
      </c>
      <c r="E132" s="33"/>
      <c r="F132" s="184">
        <v>0</v>
      </c>
      <c r="G132" s="298">
        <v>0</v>
      </c>
      <c r="H132" s="281" t="s">
        <v>415</v>
      </c>
      <c r="I132" s="299">
        <v>400</v>
      </c>
      <c r="J132" s="30" t="s">
        <v>423</v>
      </c>
    </row>
    <row r="133" spans="1:10" ht="86.4" x14ac:dyDescent="0.3">
      <c r="A133" s="40" t="s">
        <v>424</v>
      </c>
      <c r="B133" s="41" t="s">
        <v>425</v>
      </c>
      <c r="C133" s="136">
        <v>489</v>
      </c>
      <c r="D133" s="29">
        <v>250</v>
      </c>
      <c r="E133" s="33"/>
      <c r="F133" s="184">
        <v>0</v>
      </c>
      <c r="G133" s="298">
        <v>0</v>
      </c>
      <c r="H133" s="281" t="s">
        <v>415</v>
      </c>
      <c r="I133" s="299">
        <v>400</v>
      </c>
      <c r="J133" s="177" t="s">
        <v>426</v>
      </c>
    </row>
    <row r="134" spans="1:10" x14ac:dyDescent="0.3">
      <c r="A134" s="77"/>
      <c r="B134" s="77"/>
      <c r="C134" s="136"/>
      <c r="D134" s="29"/>
      <c r="E134" s="33"/>
      <c r="F134" s="184"/>
      <c r="G134" s="291"/>
      <c r="H134" s="279"/>
      <c r="I134" s="291"/>
      <c r="J134" s="276"/>
    </row>
    <row r="135" spans="1:10" x14ac:dyDescent="0.3">
      <c r="A135" s="107"/>
      <c r="B135" s="108" t="s">
        <v>198</v>
      </c>
      <c r="C135" s="141">
        <f>SUM(C128:C134)</f>
        <v>11295</v>
      </c>
      <c r="D135" s="32">
        <f>SUM(D128:D133)</f>
        <v>10550</v>
      </c>
      <c r="E135" s="33"/>
      <c r="F135" s="214">
        <f>SUM(F128:F133)</f>
        <v>0</v>
      </c>
      <c r="G135" s="292">
        <f>SUM(G128:G133)</f>
        <v>0</v>
      </c>
      <c r="H135" s="276"/>
      <c r="I135" s="292">
        <f>SUM(I128:I133)</f>
        <v>34000</v>
      </c>
      <c r="J135" s="276"/>
    </row>
    <row r="136" spans="1:10" x14ac:dyDescent="0.3">
      <c r="A136" s="107"/>
      <c r="B136" s="108"/>
      <c r="C136" s="136"/>
      <c r="D136" s="32"/>
      <c r="E136" s="33"/>
      <c r="F136" s="184"/>
      <c r="G136" s="291"/>
      <c r="H136" s="276"/>
      <c r="I136" s="291"/>
      <c r="J136" s="276"/>
    </row>
    <row r="137" spans="1:10" x14ac:dyDescent="0.3">
      <c r="A137" s="88" t="s">
        <v>427</v>
      </c>
      <c r="B137" s="98"/>
      <c r="C137" s="85"/>
      <c r="D137" s="86"/>
      <c r="E137" s="91"/>
      <c r="F137" s="219"/>
      <c r="G137" s="289"/>
      <c r="H137" s="274"/>
      <c r="I137" s="289"/>
      <c r="J137" s="274"/>
    </row>
    <row r="138" spans="1:10" ht="28.8" x14ac:dyDescent="0.3">
      <c r="A138" s="40" t="s">
        <v>428</v>
      </c>
      <c r="B138" s="41" t="s">
        <v>175</v>
      </c>
      <c r="C138" s="136">
        <v>78</v>
      </c>
      <c r="D138" s="142">
        <v>1500</v>
      </c>
      <c r="E138" s="33"/>
      <c r="F138" s="184"/>
      <c r="G138" s="291"/>
      <c r="H138" s="276"/>
      <c r="I138" s="291">
        <v>1500</v>
      </c>
      <c r="J138" s="177" t="s">
        <v>429</v>
      </c>
    </row>
    <row r="139" spans="1:10" ht="28.8" x14ac:dyDescent="0.3">
      <c r="A139" s="40" t="s">
        <v>430</v>
      </c>
      <c r="B139" s="41" t="s">
        <v>431</v>
      </c>
      <c r="C139" s="136">
        <v>0</v>
      </c>
      <c r="D139" s="142">
        <v>2500</v>
      </c>
      <c r="E139" s="33"/>
      <c r="F139" s="184"/>
      <c r="G139" s="291"/>
      <c r="H139" s="276"/>
      <c r="I139" s="291">
        <v>4500</v>
      </c>
      <c r="J139" s="177" t="s">
        <v>432</v>
      </c>
    </row>
    <row r="140" spans="1:10" ht="28.8" x14ac:dyDescent="0.3">
      <c r="A140" s="40" t="s">
        <v>433</v>
      </c>
      <c r="B140" s="41" t="s">
        <v>434</v>
      </c>
      <c r="C140" s="136">
        <v>0</v>
      </c>
      <c r="D140" s="142">
        <v>7000</v>
      </c>
      <c r="E140" s="44" t="s">
        <v>435</v>
      </c>
      <c r="F140" s="220"/>
      <c r="G140" s="291"/>
      <c r="H140" s="276"/>
      <c r="I140" s="291">
        <v>4000</v>
      </c>
      <c r="J140" s="276"/>
    </row>
    <row r="141" spans="1:10" ht="28.8" x14ac:dyDescent="0.3">
      <c r="A141" s="40" t="s">
        <v>436</v>
      </c>
      <c r="B141" s="41" t="s">
        <v>437</v>
      </c>
      <c r="C141" s="136">
        <v>18000</v>
      </c>
      <c r="D141" s="142">
        <v>28000</v>
      </c>
      <c r="E141" s="44" t="s">
        <v>438</v>
      </c>
      <c r="F141" s="220">
        <v>18000</v>
      </c>
      <c r="G141" s="291">
        <v>24000</v>
      </c>
      <c r="H141" s="276"/>
      <c r="I141" s="291">
        <v>24000</v>
      </c>
      <c r="J141" s="276"/>
    </row>
    <row r="142" spans="1:10" x14ac:dyDescent="0.3">
      <c r="A142" s="40" t="s">
        <v>439</v>
      </c>
      <c r="B142" s="41" t="s">
        <v>410</v>
      </c>
      <c r="C142" s="136">
        <v>0</v>
      </c>
      <c r="D142" s="142">
        <v>10000</v>
      </c>
      <c r="E142" s="30"/>
      <c r="F142" s="184"/>
      <c r="G142" s="291"/>
      <c r="H142" s="276" t="s">
        <v>440</v>
      </c>
      <c r="I142" s="291">
        <v>10000</v>
      </c>
      <c r="J142" s="276"/>
    </row>
    <row r="143" spans="1:10" ht="28.8" x14ac:dyDescent="0.3">
      <c r="A143" s="40" t="s">
        <v>441</v>
      </c>
      <c r="B143" s="41" t="s">
        <v>442</v>
      </c>
      <c r="C143" s="136">
        <v>0</v>
      </c>
      <c r="D143" s="142">
        <v>22500</v>
      </c>
      <c r="E143" s="30"/>
      <c r="F143" s="184"/>
      <c r="G143" s="291"/>
      <c r="H143" s="276" t="s">
        <v>440</v>
      </c>
      <c r="I143" s="291">
        <v>40320</v>
      </c>
      <c r="J143" s="177" t="s">
        <v>443</v>
      </c>
    </row>
    <row r="144" spans="1:10" x14ac:dyDescent="0.3">
      <c r="A144" s="40" t="s">
        <v>444</v>
      </c>
      <c r="B144" s="41" t="s">
        <v>445</v>
      </c>
      <c r="C144" s="136">
        <v>200</v>
      </c>
      <c r="D144" s="142">
        <v>0</v>
      </c>
      <c r="E144" s="30"/>
      <c r="F144" s="184"/>
      <c r="G144" s="291"/>
      <c r="H144" s="276" t="s">
        <v>446</v>
      </c>
      <c r="I144" s="291">
        <v>1000</v>
      </c>
      <c r="J144" s="177" t="s">
        <v>447</v>
      </c>
    </row>
    <row r="145" spans="1:10" x14ac:dyDescent="0.3">
      <c r="A145" s="51" t="s">
        <v>448</v>
      </c>
      <c r="B145" s="52" t="s">
        <v>449</v>
      </c>
      <c r="C145" s="136"/>
      <c r="D145" s="142"/>
      <c r="E145" s="30"/>
      <c r="F145" s="184"/>
      <c r="G145" s="291"/>
      <c r="H145" s="276"/>
      <c r="I145" s="291"/>
      <c r="J145" s="276"/>
    </row>
    <row r="146" spans="1:10" x14ac:dyDescent="0.3">
      <c r="A146" s="51" t="s">
        <v>450</v>
      </c>
      <c r="B146" s="52" t="s">
        <v>451</v>
      </c>
      <c r="C146" s="136">
        <v>0</v>
      </c>
      <c r="D146" s="142">
        <v>0</v>
      </c>
      <c r="E146" s="30"/>
      <c r="F146" s="184"/>
      <c r="G146" s="291"/>
      <c r="H146" s="276"/>
      <c r="I146" s="291"/>
      <c r="J146" s="276"/>
    </row>
    <row r="147" spans="1:10" ht="28.8" x14ac:dyDescent="0.3">
      <c r="A147" s="51" t="s">
        <v>452</v>
      </c>
      <c r="B147" s="52" t="s">
        <v>453</v>
      </c>
      <c r="C147" s="136">
        <v>553</v>
      </c>
      <c r="D147" s="142">
        <v>2000</v>
      </c>
      <c r="E147" s="44" t="s">
        <v>454</v>
      </c>
      <c r="F147" s="220"/>
      <c r="G147" s="291"/>
      <c r="H147" s="177" t="s">
        <v>455</v>
      </c>
      <c r="I147" s="291">
        <v>2000</v>
      </c>
      <c r="J147" s="177" t="s">
        <v>456</v>
      </c>
    </row>
    <row r="148" spans="1:10" x14ac:dyDescent="0.3">
      <c r="A148" s="51" t="s">
        <v>457</v>
      </c>
      <c r="B148" s="52" t="s">
        <v>458</v>
      </c>
      <c r="C148" s="136">
        <v>0</v>
      </c>
      <c r="D148" s="142"/>
      <c r="E148" s="30"/>
      <c r="F148" s="184"/>
      <c r="G148" s="291"/>
      <c r="H148" s="276"/>
      <c r="I148" s="291"/>
      <c r="J148" s="276"/>
    </row>
    <row r="149" spans="1:10" ht="170.25" customHeight="1" x14ac:dyDescent="0.3">
      <c r="A149" s="51" t="s">
        <v>459</v>
      </c>
      <c r="B149" s="52" t="s">
        <v>420</v>
      </c>
      <c r="C149" s="136">
        <v>0</v>
      </c>
      <c r="D149" s="142">
        <v>12000</v>
      </c>
      <c r="E149" s="44" t="s">
        <v>460</v>
      </c>
      <c r="F149" s="220">
        <v>7000</v>
      </c>
      <c r="G149" s="291">
        <v>14000</v>
      </c>
      <c r="H149" s="177" t="s">
        <v>461</v>
      </c>
      <c r="I149" s="291">
        <v>12000</v>
      </c>
      <c r="J149" s="177" t="s">
        <v>462</v>
      </c>
    </row>
    <row r="150" spans="1:10" ht="51" customHeight="1" x14ac:dyDescent="0.3">
      <c r="A150" s="51" t="s">
        <v>463</v>
      </c>
      <c r="B150" s="52" t="s">
        <v>191</v>
      </c>
      <c r="C150" s="136"/>
      <c r="D150" s="142"/>
      <c r="E150" s="44"/>
      <c r="F150" s="220"/>
      <c r="G150" s="291"/>
      <c r="H150" s="177"/>
      <c r="I150" s="290">
        <v>7500</v>
      </c>
      <c r="J150" s="328" t="s">
        <v>634</v>
      </c>
    </row>
    <row r="151" spans="1:10" x14ac:dyDescent="0.3">
      <c r="A151" s="107"/>
      <c r="B151" s="108" t="s">
        <v>198</v>
      </c>
      <c r="C151" s="141">
        <f>SUM(C138:C149)</f>
        <v>18831</v>
      </c>
      <c r="D151" s="150">
        <f>SUM(D138:D149)</f>
        <v>85500</v>
      </c>
      <c r="E151" s="33"/>
      <c r="F151" s="214">
        <f>SUM(F138:F149)</f>
        <v>25000</v>
      </c>
      <c r="G151" s="292">
        <f>SUM(G138:G150)</f>
        <v>38000</v>
      </c>
      <c r="H151" s="276"/>
      <c r="I151" s="292">
        <f>SUM(I138:I150)</f>
        <v>106820</v>
      </c>
      <c r="J151" s="276"/>
    </row>
    <row r="152" spans="1:10" x14ac:dyDescent="0.3">
      <c r="A152" s="101"/>
      <c r="B152" s="75"/>
      <c r="C152" s="136"/>
      <c r="D152" s="146"/>
      <c r="E152" s="33"/>
      <c r="F152" s="184"/>
      <c r="G152" s="291"/>
      <c r="H152" s="276"/>
      <c r="I152" s="291"/>
      <c r="J152" s="276"/>
    </row>
    <row r="153" spans="1:10" x14ac:dyDescent="0.3">
      <c r="A153" s="102" t="s">
        <v>464</v>
      </c>
      <c r="B153" s="103"/>
      <c r="C153" s="85"/>
      <c r="D153" s="99"/>
      <c r="E153" s="91"/>
      <c r="F153" s="219"/>
      <c r="G153" s="289"/>
      <c r="H153" s="274"/>
      <c r="I153" s="289"/>
      <c r="J153" s="274"/>
    </row>
    <row r="154" spans="1:10" ht="187.2" x14ac:dyDescent="0.3">
      <c r="A154" s="26" t="s">
        <v>465</v>
      </c>
      <c r="B154" s="27" t="s">
        <v>420</v>
      </c>
      <c r="C154" s="136">
        <v>30909</v>
      </c>
      <c r="D154" s="142">
        <v>39380</v>
      </c>
      <c r="E154" s="94" t="s">
        <v>466</v>
      </c>
      <c r="F154" s="221">
        <v>19988</v>
      </c>
      <c r="G154" s="291">
        <v>23000</v>
      </c>
      <c r="H154" s="177" t="s">
        <v>121</v>
      </c>
      <c r="I154" s="291">
        <v>52270</v>
      </c>
      <c r="J154" s="284" t="s">
        <v>610</v>
      </c>
    </row>
    <row r="155" spans="1:10" ht="72" x14ac:dyDescent="0.3">
      <c r="A155" s="26" t="s">
        <v>467</v>
      </c>
      <c r="B155" s="27" t="s">
        <v>468</v>
      </c>
      <c r="C155" s="136">
        <v>1600</v>
      </c>
      <c r="D155" s="144">
        <v>0</v>
      </c>
      <c r="E155" s="30"/>
      <c r="F155" s="184"/>
      <c r="G155" s="291"/>
      <c r="H155" s="276"/>
      <c r="I155" s="291">
        <v>5000</v>
      </c>
      <c r="J155" s="177" t="s">
        <v>469</v>
      </c>
    </row>
    <row r="156" spans="1:10" ht="158.25" customHeight="1" x14ac:dyDescent="0.3">
      <c r="A156" s="26" t="s">
        <v>470</v>
      </c>
      <c r="B156" s="27" t="s">
        <v>471</v>
      </c>
      <c r="C156" s="136">
        <v>30724</v>
      </c>
      <c r="D156" s="144">
        <v>24049</v>
      </c>
      <c r="E156" s="94" t="s">
        <v>472</v>
      </c>
      <c r="F156" s="221">
        <v>16114</v>
      </c>
      <c r="G156" s="291">
        <v>24924</v>
      </c>
      <c r="H156" s="177" t="s">
        <v>628</v>
      </c>
      <c r="I156" s="291">
        <v>35400</v>
      </c>
      <c r="J156" s="284" t="s">
        <v>601</v>
      </c>
    </row>
    <row r="157" spans="1:10" x14ac:dyDescent="0.3">
      <c r="A157" s="27"/>
      <c r="B157" s="27"/>
      <c r="C157" s="136"/>
      <c r="D157" s="144"/>
      <c r="E157" s="33"/>
      <c r="F157" s="184"/>
      <c r="G157" s="291"/>
      <c r="H157" s="276"/>
      <c r="I157" s="291"/>
      <c r="J157" s="276"/>
    </row>
    <row r="158" spans="1:10" x14ac:dyDescent="0.3">
      <c r="A158" s="75"/>
      <c r="B158" s="95" t="s">
        <v>198</v>
      </c>
      <c r="C158" s="141">
        <f>SUM(C154:C157)</f>
        <v>63233</v>
      </c>
      <c r="D158" s="151">
        <f>SUM(D154:D157)</f>
        <v>63429</v>
      </c>
      <c r="E158" s="33"/>
      <c r="F158" s="214">
        <f>SUM(F154:F157)</f>
        <v>36102</v>
      </c>
      <c r="G158" s="292">
        <f>SUM(G154:G156)</f>
        <v>47924</v>
      </c>
      <c r="H158" s="276"/>
      <c r="I158" s="292">
        <f>SUM(I154:I156)</f>
        <v>92670</v>
      </c>
      <c r="J158" s="276"/>
    </row>
    <row r="159" spans="1:10" x14ac:dyDescent="0.3">
      <c r="A159" s="101"/>
      <c r="B159" s="75"/>
      <c r="C159" s="136"/>
      <c r="D159" s="146"/>
      <c r="E159" s="33"/>
      <c r="F159" s="184"/>
      <c r="G159" s="291"/>
      <c r="H159" s="276"/>
      <c r="I159" s="291"/>
      <c r="J159" s="276"/>
    </row>
    <row r="160" spans="1:10" x14ac:dyDescent="0.3">
      <c r="A160" s="102" t="s">
        <v>473</v>
      </c>
      <c r="B160" s="112"/>
      <c r="C160" s="85"/>
      <c r="D160" s="99"/>
      <c r="E160" s="91"/>
      <c r="F160" s="219"/>
      <c r="G160" s="289"/>
      <c r="H160" s="274"/>
      <c r="I160" s="289"/>
      <c r="J160" s="274"/>
    </row>
    <row r="161" spans="1:10" ht="28.8" x14ac:dyDescent="0.3">
      <c r="A161" s="26" t="s">
        <v>474</v>
      </c>
      <c r="B161" s="27" t="s">
        <v>221</v>
      </c>
      <c r="C161" s="136">
        <v>74</v>
      </c>
      <c r="D161" s="144">
        <v>2000</v>
      </c>
      <c r="E161" s="37" t="s">
        <v>475</v>
      </c>
      <c r="F161" s="184"/>
      <c r="G161" s="291"/>
      <c r="H161" s="327" t="s">
        <v>655</v>
      </c>
      <c r="I161" s="291">
        <v>2600</v>
      </c>
      <c r="J161" s="306" t="s">
        <v>476</v>
      </c>
    </row>
    <row r="162" spans="1:10" ht="28.8" x14ac:dyDescent="0.3">
      <c r="A162" s="26" t="s">
        <v>477</v>
      </c>
      <c r="B162" s="27" t="s">
        <v>478</v>
      </c>
      <c r="C162" s="136">
        <v>2503</v>
      </c>
      <c r="D162" s="144">
        <v>4000</v>
      </c>
      <c r="E162" s="37" t="s">
        <v>475</v>
      </c>
      <c r="F162" s="184"/>
      <c r="G162" s="291"/>
      <c r="H162" s="327" t="s">
        <v>655</v>
      </c>
      <c r="I162" s="291">
        <v>4000</v>
      </c>
      <c r="J162" s="306" t="s">
        <v>475</v>
      </c>
    </row>
    <row r="163" spans="1:10" x14ac:dyDescent="0.3">
      <c r="A163" s="26" t="s">
        <v>479</v>
      </c>
      <c r="B163" s="27" t="s">
        <v>276</v>
      </c>
      <c r="C163" s="136">
        <v>2984</v>
      </c>
      <c r="D163" s="142">
        <v>1600</v>
      </c>
      <c r="E163" s="33"/>
      <c r="F163" s="184">
        <v>3801</v>
      </c>
      <c r="G163" s="291">
        <v>3801</v>
      </c>
      <c r="H163" s="276"/>
      <c r="I163" s="291">
        <v>3750</v>
      </c>
      <c r="J163" s="308" t="s">
        <v>612</v>
      </c>
    </row>
    <row r="164" spans="1:10" x14ac:dyDescent="0.3">
      <c r="A164" s="26" t="s">
        <v>480</v>
      </c>
      <c r="B164" s="27" t="s">
        <v>445</v>
      </c>
      <c r="C164" s="136">
        <v>0</v>
      </c>
      <c r="D164" s="144"/>
      <c r="E164" s="33"/>
      <c r="F164" s="184"/>
      <c r="G164" s="291"/>
      <c r="H164" s="276"/>
      <c r="I164" s="291"/>
      <c r="J164" s="276"/>
    </row>
    <row r="165" spans="1:10" x14ac:dyDescent="0.3">
      <c r="A165" s="75"/>
      <c r="B165" s="95" t="s">
        <v>198</v>
      </c>
      <c r="C165" s="141">
        <f>SUM(C161:C164)</f>
        <v>5561</v>
      </c>
      <c r="D165" s="151">
        <f>SUM(D161:D164)</f>
        <v>7600</v>
      </c>
      <c r="E165" s="33"/>
      <c r="F165" s="214">
        <f>SUM(F161:F164)</f>
        <v>3801</v>
      </c>
      <c r="G165" s="292">
        <f>SUM(G161:G164)</f>
        <v>3801</v>
      </c>
      <c r="H165" s="276"/>
      <c r="I165" s="292">
        <f>SUM(I161:I164)</f>
        <v>10350</v>
      </c>
      <c r="J165" s="276"/>
    </row>
    <row r="166" spans="1:10" x14ac:dyDescent="0.3">
      <c r="A166" s="101"/>
      <c r="B166" s="75"/>
      <c r="C166" s="136"/>
      <c r="D166" s="146"/>
      <c r="E166" s="33"/>
      <c r="F166" s="184"/>
      <c r="G166" s="291"/>
      <c r="H166" s="276"/>
      <c r="I166" s="291"/>
      <c r="J166" s="276"/>
    </row>
    <row r="167" spans="1:10" x14ac:dyDescent="0.3">
      <c r="A167" s="102" t="s">
        <v>481</v>
      </c>
      <c r="B167" s="112"/>
      <c r="C167" s="85"/>
      <c r="D167" s="99"/>
      <c r="E167" s="91"/>
      <c r="F167" s="219"/>
      <c r="G167" s="289"/>
      <c r="H167" s="274"/>
      <c r="I167" s="289"/>
      <c r="J167" s="274"/>
    </row>
    <row r="168" spans="1:10" x14ac:dyDescent="0.3">
      <c r="A168" s="157" t="s">
        <v>482</v>
      </c>
      <c r="B168" s="158" t="s">
        <v>221</v>
      </c>
      <c r="C168" s="136">
        <v>240</v>
      </c>
      <c r="D168" s="29">
        <v>1000</v>
      </c>
      <c r="E168" s="30" t="s">
        <v>483</v>
      </c>
      <c r="F168" s="184">
        <v>240</v>
      </c>
      <c r="G168" s="291">
        <v>240</v>
      </c>
      <c r="H168" s="276"/>
      <c r="I168" s="291">
        <v>1000</v>
      </c>
      <c r="J168" s="276"/>
    </row>
    <row r="169" spans="1:10" x14ac:dyDescent="0.3">
      <c r="A169" s="157" t="s">
        <v>484</v>
      </c>
      <c r="B169" s="158" t="s">
        <v>297</v>
      </c>
      <c r="C169" s="136">
        <v>375</v>
      </c>
      <c r="D169" s="29"/>
      <c r="E169" s="33"/>
      <c r="F169" s="184"/>
      <c r="G169" s="291"/>
      <c r="H169" s="276"/>
      <c r="I169" s="291"/>
      <c r="J169" s="276"/>
    </row>
    <row r="170" spans="1:10" x14ac:dyDescent="0.3">
      <c r="A170" s="157" t="s">
        <v>485</v>
      </c>
      <c r="B170" s="158" t="s">
        <v>478</v>
      </c>
      <c r="C170" s="136"/>
      <c r="D170" s="29"/>
      <c r="E170" s="33"/>
      <c r="F170" s="184"/>
      <c r="G170" s="291"/>
      <c r="H170" s="276"/>
      <c r="I170" s="291"/>
      <c r="J170" s="276"/>
    </row>
    <row r="171" spans="1:10" ht="57.6" x14ac:dyDescent="0.3">
      <c r="A171" s="26" t="s">
        <v>486</v>
      </c>
      <c r="B171" s="27" t="s">
        <v>487</v>
      </c>
      <c r="C171" s="136"/>
      <c r="D171" s="29"/>
      <c r="E171" s="33"/>
      <c r="F171" s="184"/>
      <c r="G171" s="291"/>
      <c r="H171" s="276"/>
      <c r="I171" s="291">
        <v>25000</v>
      </c>
      <c r="J171" s="320" t="s">
        <v>623</v>
      </c>
    </row>
    <row r="172" spans="1:10" x14ac:dyDescent="0.3">
      <c r="A172" s="26" t="s">
        <v>479</v>
      </c>
      <c r="B172" s="27" t="s">
        <v>276</v>
      </c>
      <c r="C172" s="136">
        <v>2541</v>
      </c>
      <c r="D172" s="29"/>
      <c r="E172" s="33"/>
      <c r="F172" s="184"/>
      <c r="G172" s="291"/>
      <c r="H172" s="276"/>
      <c r="I172" s="291">
        <v>6000</v>
      </c>
      <c r="J172" s="307" t="s">
        <v>611</v>
      </c>
    </row>
    <row r="173" spans="1:10" x14ac:dyDescent="0.3">
      <c r="A173" s="75"/>
      <c r="B173" s="95" t="s">
        <v>198</v>
      </c>
      <c r="C173" s="141">
        <f>SUM(C168:C172)</f>
        <v>3156</v>
      </c>
      <c r="D173" s="109">
        <f>SUM(D168:D172)</f>
        <v>1000</v>
      </c>
      <c r="E173" s="33"/>
      <c r="F173" s="214">
        <f>SUM(F168:F172)</f>
        <v>240</v>
      </c>
      <c r="G173" s="292">
        <f>SUM(G168:G172)</f>
        <v>240</v>
      </c>
      <c r="H173" s="276"/>
      <c r="I173" s="292">
        <f>SUM(I168:I172)</f>
        <v>32000</v>
      </c>
      <c r="J173" s="276"/>
    </row>
    <row r="174" spans="1:10" x14ac:dyDescent="0.3">
      <c r="A174" s="102" t="s">
        <v>488</v>
      </c>
      <c r="B174" s="112"/>
      <c r="C174" s="85"/>
      <c r="D174" s="99"/>
      <c r="E174" s="91"/>
      <c r="F174" s="219"/>
      <c r="G174" s="289"/>
      <c r="H174" s="274"/>
      <c r="I174" s="289"/>
      <c r="J174" s="274"/>
    </row>
    <row r="175" spans="1:10" x14ac:dyDescent="0.3">
      <c r="A175" s="26" t="s">
        <v>489</v>
      </c>
      <c r="B175" s="27" t="s">
        <v>221</v>
      </c>
      <c r="C175" s="136">
        <v>50</v>
      </c>
      <c r="D175" s="144">
        <v>150</v>
      </c>
      <c r="E175" s="33"/>
      <c r="F175" s="184">
        <v>50</v>
      </c>
      <c r="G175" s="291"/>
      <c r="H175" s="276"/>
      <c r="I175" s="291"/>
      <c r="J175" s="276"/>
    </row>
    <row r="176" spans="1:10" x14ac:dyDescent="0.3">
      <c r="A176" s="40" t="s">
        <v>490</v>
      </c>
      <c r="B176" s="41" t="s">
        <v>175</v>
      </c>
      <c r="C176" s="136">
        <v>2729</v>
      </c>
      <c r="D176" s="144"/>
      <c r="E176" s="33"/>
      <c r="F176" s="184"/>
      <c r="G176" s="291"/>
      <c r="H176" s="276"/>
      <c r="I176" s="291">
        <v>1220</v>
      </c>
      <c r="J176" s="329" t="s">
        <v>644</v>
      </c>
    </row>
    <row r="177" spans="1:10" x14ac:dyDescent="0.3">
      <c r="A177" s="26" t="s">
        <v>491</v>
      </c>
      <c r="B177" s="27" t="s">
        <v>191</v>
      </c>
      <c r="C177" s="136">
        <v>8078</v>
      </c>
      <c r="D177" s="144"/>
      <c r="E177" s="33"/>
      <c r="F177" s="184"/>
      <c r="G177" s="291"/>
      <c r="H177" s="276"/>
      <c r="I177" s="291"/>
      <c r="J177" s="308"/>
    </row>
    <row r="178" spans="1:10" ht="115.2" x14ac:dyDescent="0.3">
      <c r="A178" s="26" t="s">
        <v>492</v>
      </c>
      <c r="B178" s="27" t="s">
        <v>259</v>
      </c>
      <c r="C178" s="136">
        <v>8759</v>
      </c>
      <c r="D178" s="142">
        <v>7500</v>
      </c>
      <c r="E178" s="33"/>
      <c r="F178" s="184">
        <v>8836</v>
      </c>
      <c r="G178" s="291"/>
      <c r="H178" s="276"/>
      <c r="I178" s="290">
        <v>4075.35</v>
      </c>
      <c r="J178" s="329" t="s">
        <v>656</v>
      </c>
    </row>
    <row r="179" spans="1:10" x14ac:dyDescent="0.3">
      <c r="A179" s="26" t="s">
        <v>493</v>
      </c>
      <c r="B179" s="27" t="s">
        <v>494</v>
      </c>
      <c r="C179" s="136">
        <v>6647</v>
      </c>
      <c r="D179" s="142">
        <v>6000</v>
      </c>
      <c r="E179" s="33"/>
      <c r="F179" s="184">
        <v>9514</v>
      </c>
      <c r="G179" s="291"/>
      <c r="H179" s="276"/>
      <c r="I179" s="291">
        <v>7000</v>
      </c>
      <c r="J179" s="332" t="s">
        <v>658</v>
      </c>
    </row>
    <row r="180" spans="1:10" ht="43.2" x14ac:dyDescent="0.3">
      <c r="A180" s="26" t="s">
        <v>495</v>
      </c>
      <c r="B180" s="27" t="s">
        <v>445</v>
      </c>
      <c r="C180" s="136">
        <v>1710</v>
      </c>
      <c r="D180" s="144">
        <v>3000</v>
      </c>
      <c r="E180" s="33"/>
      <c r="F180" s="184">
        <v>1383</v>
      </c>
      <c r="G180" s="291">
        <v>2350</v>
      </c>
      <c r="H180" s="276" t="s">
        <v>496</v>
      </c>
      <c r="I180" s="291">
        <v>2500</v>
      </c>
      <c r="J180" s="306"/>
    </row>
    <row r="181" spans="1:10" ht="28.8" x14ac:dyDescent="0.3">
      <c r="A181" s="26" t="s">
        <v>497</v>
      </c>
      <c r="B181" s="27" t="s">
        <v>498</v>
      </c>
      <c r="C181" s="136">
        <v>556</v>
      </c>
      <c r="D181" s="144">
        <v>550</v>
      </c>
      <c r="E181" s="33"/>
      <c r="F181" s="184"/>
      <c r="G181" s="291"/>
      <c r="H181" s="276"/>
      <c r="I181" s="291">
        <v>1500</v>
      </c>
      <c r="J181" s="306" t="s">
        <v>609</v>
      </c>
    </row>
    <row r="182" spans="1:10" x14ac:dyDescent="0.3">
      <c r="A182" s="26" t="s">
        <v>499</v>
      </c>
      <c r="B182" s="27" t="s">
        <v>276</v>
      </c>
      <c r="C182" s="136">
        <v>1357</v>
      </c>
      <c r="D182" s="144">
        <v>1500</v>
      </c>
      <c r="E182" s="33"/>
      <c r="F182" s="184"/>
      <c r="G182" s="291"/>
      <c r="H182" s="276"/>
      <c r="I182" s="291">
        <v>1500</v>
      </c>
      <c r="J182" s="306"/>
    </row>
    <row r="183" spans="1:10" ht="28.8" x14ac:dyDescent="0.3">
      <c r="A183" s="26" t="s">
        <v>500</v>
      </c>
      <c r="B183" s="27" t="s">
        <v>501</v>
      </c>
      <c r="C183" s="136">
        <v>900</v>
      </c>
      <c r="D183" s="144">
        <v>0</v>
      </c>
      <c r="E183" s="30" t="s">
        <v>502</v>
      </c>
      <c r="F183" s="184">
        <v>500</v>
      </c>
      <c r="G183" s="291">
        <v>1500</v>
      </c>
      <c r="H183" s="276" t="s">
        <v>503</v>
      </c>
      <c r="I183" s="290">
        <v>2000</v>
      </c>
      <c r="J183" s="306" t="s">
        <v>608</v>
      </c>
    </row>
    <row r="184" spans="1:10" ht="28.8" x14ac:dyDescent="0.3">
      <c r="A184" s="40" t="s">
        <v>504</v>
      </c>
      <c r="B184" s="41" t="s">
        <v>505</v>
      </c>
      <c r="C184" s="136">
        <v>881</v>
      </c>
      <c r="D184" s="144">
        <v>0</v>
      </c>
      <c r="E184" s="33"/>
      <c r="F184" s="184"/>
      <c r="G184" s="291"/>
      <c r="H184" s="276"/>
      <c r="I184" s="291">
        <v>1000</v>
      </c>
      <c r="J184" s="307" t="s">
        <v>613</v>
      </c>
    </row>
    <row r="185" spans="1:10" x14ac:dyDescent="0.3">
      <c r="A185" s="75"/>
      <c r="B185" s="95" t="s">
        <v>198</v>
      </c>
      <c r="C185" s="141">
        <f>SUM(C175:C184)</f>
        <v>31667</v>
      </c>
      <c r="D185" s="151">
        <f>SUM(D175:D184)</f>
        <v>18700</v>
      </c>
      <c r="E185" s="33"/>
      <c r="F185" s="214">
        <f>SUM(F175:F184)</f>
        <v>20283</v>
      </c>
      <c r="G185" s="292">
        <f>SUM(G175:G184)</f>
        <v>3850</v>
      </c>
      <c r="H185" s="276"/>
      <c r="I185" s="292">
        <f>SUM(I175:I184)</f>
        <v>20795.349999999999</v>
      </c>
      <c r="J185" s="276"/>
    </row>
    <row r="186" spans="1:10" x14ac:dyDescent="0.3">
      <c r="A186" s="102" t="s">
        <v>506</v>
      </c>
      <c r="B186" s="103"/>
      <c r="C186" s="85"/>
      <c r="D186" s="99"/>
      <c r="E186" s="91"/>
      <c r="F186" s="219"/>
      <c r="G186" s="289"/>
      <c r="H186" s="274"/>
      <c r="I186" s="289"/>
      <c r="J186" s="274"/>
    </row>
    <row r="187" spans="1:10" ht="43.2" x14ac:dyDescent="0.3">
      <c r="A187" s="26" t="s">
        <v>507</v>
      </c>
      <c r="B187" s="27" t="s">
        <v>221</v>
      </c>
      <c r="C187" s="136">
        <v>10928</v>
      </c>
      <c r="D187" s="123">
        <v>12000</v>
      </c>
      <c r="E187" s="30" t="s">
        <v>508</v>
      </c>
      <c r="F187" s="184">
        <v>9281</v>
      </c>
      <c r="G187" s="291">
        <v>9500</v>
      </c>
      <c r="H187" s="276" t="s">
        <v>509</v>
      </c>
      <c r="I187" s="291">
        <v>11000</v>
      </c>
      <c r="J187" s="276" t="s">
        <v>510</v>
      </c>
    </row>
    <row r="188" spans="1:10" x14ac:dyDescent="0.3">
      <c r="A188" s="26" t="s">
        <v>511</v>
      </c>
      <c r="B188" s="27" t="s">
        <v>512</v>
      </c>
      <c r="C188" s="136">
        <v>195</v>
      </c>
      <c r="D188" s="29">
        <v>0</v>
      </c>
      <c r="E188" s="30">
        <v>0</v>
      </c>
      <c r="F188" s="184">
        <v>0</v>
      </c>
      <c r="G188" s="291">
        <v>0</v>
      </c>
      <c r="H188" s="276"/>
      <c r="I188" s="291">
        <v>0</v>
      </c>
      <c r="J188" s="276" t="s">
        <v>513</v>
      </c>
    </row>
    <row r="189" spans="1:10" ht="43.2" x14ac:dyDescent="0.3">
      <c r="A189" s="26" t="s">
        <v>514</v>
      </c>
      <c r="B189" s="27" t="s">
        <v>297</v>
      </c>
      <c r="C189" s="136">
        <v>19850</v>
      </c>
      <c r="D189" s="29">
        <v>20000</v>
      </c>
      <c r="E189" s="30" t="s">
        <v>515</v>
      </c>
      <c r="F189" s="184">
        <v>14200</v>
      </c>
      <c r="G189" s="291">
        <v>17400</v>
      </c>
      <c r="H189" s="276" t="s">
        <v>516</v>
      </c>
      <c r="I189" s="291">
        <v>18000</v>
      </c>
      <c r="J189" s="276" t="s">
        <v>517</v>
      </c>
    </row>
    <row r="190" spans="1:10" ht="43.2" x14ac:dyDescent="0.3">
      <c r="A190" s="26" t="s">
        <v>518</v>
      </c>
      <c r="B190" s="27" t="s">
        <v>478</v>
      </c>
      <c r="C190" s="136">
        <v>2331</v>
      </c>
      <c r="D190" s="123">
        <v>1740</v>
      </c>
      <c r="E190" s="30" t="s">
        <v>519</v>
      </c>
      <c r="F190" s="184">
        <v>1110</v>
      </c>
      <c r="G190" s="291">
        <v>2240</v>
      </c>
      <c r="H190" s="276" t="s">
        <v>520</v>
      </c>
      <c r="I190" s="291">
        <v>2240</v>
      </c>
      <c r="J190" s="276" t="s">
        <v>521</v>
      </c>
    </row>
    <row r="191" spans="1:10" ht="43.2" x14ac:dyDescent="0.3">
      <c r="A191" s="26" t="s">
        <v>522</v>
      </c>
      <c r="B191" s="27" t="s">
        <v>276</v>
      </c>
      <c r="C191" s="136">
        <v>19865</v>
      </c>
      <c r="D191" s="29">
        <v>26000</v>
      </c>
      <c r="E191" s="30" t="s">
        <v>523</v>
      </c>
      <c r="F191" s="184">
        <v>19145</v>
      </c>
      <c r="G191" s="291">
        <v>25200</v>
      </c>
      <c r="H191" s="276" t="s">
        <v>524</v>
      </c>
      <c r="I191" s="291">
        <v>25200</v>
      </c>
      <c r="J191" s="276" t="s">
        <v>524</v>
      </c>
    </row>
    <row r="192" spans="1:10" ht="115.2" x14ac:dyDescent="0.3">
      <c r="A192" s="26" t="s">
        <v>525</v>
      </c>
      <c r="B192" s="27" t="s">
        <v>526</v>
      </c>
      <c r="C192" s="136">
        <v>1200</v>
      </c>
      <c r="D192" s="29">
        <v>2850</v>
      </c>
      <c r="E192" s="30" t="s">
        <v>527</v>
      </c>
      <c r="F192" s="184">
        <v>488</v>
      </c>
      <c r="G192" s="291">
        <v>1125</v>
      </c>
      <c r="H192" s="276" t="s">
        <v>528</v>
      </c>
      <c r="I192" s="300">
        <v>1800</v>
      </c>
      <c r="J192" s="276" t="s">
        <v>529</v>
      </c>
    </row>
    <row r="193" spans="1:10" x14ac:dyDescent="0.3">
      <c r="A193" s="26" t="s">
        <v>530</v>
      </c>
      <c r="B193" s="27" t="s">
        <v>531</v>
      </c>
      <c r="C193" s="136">
        <v>300</v>
      </c>
      <c r="D193" s="29">
        <v>300</v>
      </c>
      <c r="E193" s="30" t="s">
        <v>532</v>
      </c>
      <c r="F193" s="184">
        <v>-106</v>
      </c>
      <c r="G193" s="291">
        <v>300</v>
      </c>
      <c r="H193" s="276"/>
      <c r="I193" s="291">
        <v>300</v>
      </c>
      <c r="J193" s="276"/>
    </row>
    <row r="194" spans="1:10" x14ac:dyDescent="0.3">
      <c r="A194" s="75"/>
      <c r="B194" s="95" t="s">
        <v>198</v>
      </c>
      <c r="C194" s="141">
        <f>SUM(C187:C193)</f>
        <v>54669</v>
      </c>
      <c r="D194" s="32">
        <f>SUM(D187:D193)</f>
        <v>62890</v>
      </c>
      <c r="E194" s="30"/>
      <c r="F194" s="214">
        <f>SUM(F187:F193)</f>
        <v>44118</v>
      </c>
      <c r="G194" s="292">
        <f>SUM(G187:G193)</f>
        <v>55765</v>
      </c>
      <c r="H194" s="276"/>
      <c r="I194" s="292">
        <f>SUM(I187:I193)</f>
        <v>58540</v>
      </c>
      <c r="J194" s="276"/>
    </row>
    <row r="195" spans="1:10" x14ac:dyDescent="0.3">
      <c r="A195" s="75"/>
      <c r="B195" s="95"/>
      <c r="C195" s="136"/>
      <c r="D195" s="32"/>
      <c r="E195" s="30"/>
      <c r="F195" s="184"/>
      <c r="G195" s="291"/>
      <c r="H195" s="276"/>
      <c r="I195" s="291"/>
      <c r="J195" s="276"/>
    </row>
    <row r="196" spans="1:10" ht="28.8" x14ac:dyDescent="0.3">
      <c r="A196" s="127" t="s">
        <v>533</v>
      </c>
      <c r="B196" s="30" t="s">
        <v>534</v>
      </c>
      <c r="C196" s="141">
        <v>117</v>
      </c>
      <c r="D196" s="65">
        <v>500</v>
      </c>
      <c r="E196" s="30" t="s">
        <v>196</v>
      </c>
      <c r="F196" s="214">
        <v>0</v>
      </c>
      <c r="G196" s="292">
        <v>0</v>
      </c>
      <c r="H196" s="276"/>
      <c r="I196" s="292">
        <v>500</v>
      </c>
      <c r="J196" s="276" t="s">
        <v>535</v>
      </c>
    </row>
    <row r="197" spans="1:10" x14ac:dyDescent="0.3">
      <c r="A197" s="102" t="s">
        <v>138</v>
      </c>
      <c r="B197" s="113"/>
      <c r="C197" s="85"/>
      <c r="D197" s="114"/>
      <c r="E197" s="91"/>
      <c r="F197" s="219"/>
      <c r="G197" s="289"/>
      <c r="H197" s="274"/>
      <c r="I197" s="289"/>
      <c r="J197" s="274"/>
    </row>
    <row r="198" spans="1:10" x14ac:dyDescent="0.3">
      <c r="A198" s="343" t="s">
        <v>662</v>
      </c>
      <c r="B198" s="342" t="s">
        <v>663</v>
      </c>
      <c r="C198" s="334"/>
      <c r="D198" s="335"/>
      <c r="E198" s="336"/>
      <c r="F198" s="337">
        <v>17802</v>
      </c>
      <c r="G198" s="338"/>
      <c r="H198" s="339"/>
      <c r="I198" s="340"/>
      <c r="J198" s="341"/>
    </row>
    <row r="199" spans="1:10" ht="273.60000000000002" x14ac:dyDescent="0.3">
      <c r="A199" s="128" t="s">
        <v>536</v>
      </c>
      <c r="B199" s="104" t="s">
        <v>537</v>
      </c>
      <c r="C199" s="136">
        <v>204000</v>
      </c>
      <c r="D199" s="29">
        <v>68000</v>
      </c>
      <c r="E199" s="30" t="s">
        <v>538</v>
      </c>
      <c r="F199" s="184">
        <v>2500</v>
      </c>
      <c r="G199" s="184">
        <v>7750</v>
      </c>
      <c r="H199" s="161" t="s">
        <v>539</v>
      </c>
      <c r="I199" s="188">
        <v>137250</v>
      </c>
      <c r="J199" s="30" t="s">
        <v>540</v>
      </c>
    </row>
    <row r="200" spans="1:10" ht="100.8" x14ac:dyDescent="0.3">
      <c r="A200" s="128" t="s">
        <v>541</v>
      </c>
      <c r="B200" s="104" t="s">
        <v>542</v>
      </c>
      <c r="C200" s="136">
        <v>0</v>
      </c>
      <c r="D200" s="53">
        <v>7800</v>
      </c>
      <c r="E200" s="124" t="s">
        <v>543</v>
      </c>
      <c r="F200" s="221"/>
      <c r="G200" s="232">
        <v>200</v>
      </c>
      <c r="H200" s="167"/>
      <c r="I200" s="213">
        <v>10300</v>
      </c>
      <c r="J200" s="164" t="s">
        <v>544</v>
      </c>
    </row>
    <row r="201" spans="1:10" ht="158.4" x14ac:dyDescent="0.3">
      <c r="A201" s="128" t="s">
        <v>545</v>
      </c>
      <c r="B201" s="104" t="s">
        <v>546</v>
      </c>
      <c r="C201" s="136"/>
      <c r="D201" s="53">
        <v>29050</v>
      </c>
      <c r="E201" s="124" t="s">
        <v>547</v>
      </c>
      <c r="F201" s="221">
        <v>488</v>
      </c>
      <c r="G201" s="232">
        <v>488</v>
      </c>
      <c r="H201" s="167" t="s">
        <v>548</v>
      </c>
      <c r="I201" s="213">
        <v>16400</v>
      </c>
      <c r="J201" s="168" t="s">
        <v>549</v>
      </c>
    </row>
    <row r="202" spans="1:10" ht="201.6" x14ac:dyDescent="0.3">
      <c r="A202" s="128" t="s">
        <v>550</v>
      </c>
      <c r="B202" s="104" t="s">
        <v>551</v>
      </c>
      <c r="C202" s="136">
        <v>0</v>
      </c>
      <c r="D202" s="53">
        <v>7000</v>
      </c>
      <c r="E202" s="124" t="s">
        <v>552</v>
      </c>
      <c r="F202" s="221">
        <v>9250</v>
      </c>
      <c r="G202" s="232" t="s">
        <v>553</v>
      </c>
      <c r="H202" s="167" t="s">
        <v>554</v>
      </c>
      <c r="I202" s="213">
        <v>26250</v>
      </c>
      <c r="J202" s="164" t="s">
        <v>555</v>
      </c>
    </row>
    <row r="203" spans="1:10" ht="28.8" x14ac:dyDescent="0.3">
      <c r="A203" s="128" t="s">
        <v>556</v>
      </c>
      <c r="B203" s="104" t="s">
        <v>538</v>
      </c>
      <c r="C203" s="136">
        <v>0</v>
      </c>
      <c r="D203" s="53">
        <v>500</v>
      </c>
      <c r="E203" s="124" t="s">
        <v>557</v>
      </c>
      <c r="F203" s="221"/>
      <c r="G203" s="232" t="s">
        <v>553</v>
      </c>
      <c r="H203" s="167" t="s">
        <v>614</v>
      </c>
      <c r="I203" s="213" t="s">
        <v>548</v>
      </c>
      <c r="J203" s="164" t="s">
        <v>548</v>
      </c>
    </row>
    <row r="204" spans="1:10" x14ac:dyDescent="0.3">
      <c r="A204" s="47"/>
      <c r="B204" s="122" t="s">
        <v>198</v>
      </c>
      <c r="C204" s="141">
        <f>SUM(C199:C203)</f>
        <v>204000</v>
      </c>
      <c r="D204" s="65">
        <f>SUM(D199:D203)</f>
        <v>112350</v>
      </c>
      <c r="E204" s="33"/>
      <c r="F204" s="214">
        <f>SUM(F199:F203)</f>
        <v>12238</v>
      </c>
      <c r="G204" s="214">
        <f t="shared" ref="G204:I204" si="0">SUM(G199:G203)</f>
        <v>8438</v>
      </c>
      <c r="H204" s="159"/>
      <c r="I204" s="214">
        <f t="shared" si="0"/>
        <v>190200</v>
      </c>
      <c r="J204" s="159"/>
    </row>
    <row r="205" spans="1:10" x14ac:dyDescent="0.3">
      <c r="A205" s="47"/>
      <c r="B205" s="115"/>
      <c r="C205" s="136"/>
      <c r="D205" s="116"/>
      <c r="E205" s="33"/>
      <c r="F205" s="184"/>
      <c r="G205" s="291"/>
      <c r="H205" s="276"/>
      <c r="I205" s="291"/>
      <c r="J205" s="276"/>
    </row>
    <row r="206" spans="1:10" x14ac:dyDescent="0.3">
      <c r="A206" s="125" t="s">
        <v>558</v>
      </c>
      <c r="B206" s="126"/>
      <c r="C206" s="85"/>
      <c r="D206" s="119"/>
      <c r="E206" s="91"/>
      <c r="F206" s="219"/>
      <c r="G206" s="289"/>
      <c r="H206" s="274"/>
      <c r="I206" s="289"/>
      <c r="J206" s="274"/>
    </row>
    <row r="207" spans="1:10" x14ac:dyDescent="0.3">
      <c r="A207" s="345" t="s">
        <v>664</v>
      </c>
      <c r="B207" s="346" t="s">
        <v>663</v>
      </c>
      <c r="C207" s="334"/>
      <c r="D207" s="344"/>
      <c r="E207" s="336"/>
      <c r="F207" s="337">
        <v>20020</v>
      </c>
      <c r="G207" s="338"/>
      <c r="H207" s="339"/>
      <c r="I207" s="340"/>
      <c r="J207" s="339"/>
    </row>
    <row r="208" spans="1:10" ht="28.8" x14ac:dyDescent="0.3">
      <c r="A208" s="127" t="s">
        <v>559</v>
      </c>
      <c r="B208" s="75" t="s">
        <v>542</v>
      </c>
      <c r="C208" s="136">
        <v>0</v>
      </c>
      <c r="D208" s="165">
        <v>6700</v>
      </c>
      <c r="E208" s="30" t="s">
        <v>560</v>
      </c>
      <c r="F208" s="184"/>
      <c r="G208" s="184" t="s">
        <v>553</v>
      </c>
      <c r="H208" s="161" t="s">
        <v>561</v>
      </c>
      <c r="I208" s="188" t="s">
        <v>548</v>
      </c>
      <c r="J208" s="161" t="s">
        <v>548</v>
      </c>
    </row>
    <row r="209" spans="1:10" ht="72" x14ac:dyDescent="0.3">
      <c r="A209" s="127" t="s">
        <v>562</v>
      </c>
      <c r="B209" s="107" t="s">
        <v>551</v>
      </c>
      <c r="C209" s="136">
        <v>1000</v>
      </c>
      <c r="D209" s="165">
        <v>12000</v>
      </c>
      <c r="E209" s="30" t="s">
        <v>563</v>
      </c>
      <c r="F209" s="184">
        <v>9250</v>
      </c>
      <c r="G209" s="233">
        <v>10250</v>
      </c>
      <c r="H209" s="163" t="s">
        <v>564</v>
      </c>
      <c r="I209" s="213">
        <v>1500</v>
      </c>
      <c r="J209" s="163" t="s">
        <v>565</v>
      </c>
    </row>
    <row r="210" spans="1:10" ht="28.8" x14ac:dyDescent="0.3">
      <c r="A210" s="127" t="s">
        <v>566</v>
      </c>
      <c r="B210" s="75" t="s">
        <v>271</v>
      </c>
      <c r="C210" s="136">
        <v>0</v>
      </c>
      <c r="D210" s="165">
        <v>11000</v>
      </c>
      <c r="E210" s="30" t="s">
        <v>567</v>
      </c>
      <c r="F210" s="184"/>
      <c r="G210" s="233">
        <v>6000</v>
      </c>
      <c r="H210" s="163" t="s">
        <v>568</v>
      </c>
      <c r="I210" s="213" t="s">
        <v>548</v>
      </c>
      <c r="J210" s="163" t="s">
        <v>548</v>
      </c>
    </row>
    <row r="211" spans="1:10" ht="28.8" x14ac:dyDescent="0.3">
      <c r="A211" s="127" t="s">
        <v>569</v>
      </c>
      <c r="B211" s="75" t="s">
        <v>570</v>
      </c>
      <c r="C211" s="136">
        <v>208</v>
      </c>
      <c r="D211" s="165">
        <v>6500</v>
      </c>
      <c r="E211" s="30" t="s">
        <v>571</v>
      </c>
      <c r="F211" s="184"/>
      <c r="G211" s="234" t="s">
        <v>553</v>
      </c>
      <c r="H211" s="164"/>
      <c r="I211" s="213">
        <v>5500</v>
      </c>
      <c r="J211" s="163" t="s">
        <v>572</v>
      </c>
    </row>
    <row r="212" spans="1:10" x14ac:dyDescent="0.3">
      <c r="A212" s="127" t="s">
        <v>573</v>
      </c>
      <c r="B212" s="75" t="s">
        <v>574</v>
      </c>
      <c r="C212" s="136">
        <v>25000</v>
      </c>
      <c r="D212" s="165">
        <v>25000</v>
      </c>
      <c r="E212" s="30" t="s">
        <v>575</v>
      </c>
      <c r="F212" s="184">
        <v>75000</v>
      </c>
      <c r="G212" s="184">
        <v>75000</v>
      </c>
      <c r="H212" s="163" t="s">
        <v>548</v>
      </c>
      <c r="I212" s="213">
        <v>25000</v>
      </c>
      <c r="J212" s="163" t="s">
        <v>576</v>
      </c>
    </row>
    <row r="213" spans="1:10" ht="28.8" x14ac:dyDescent="0.3">
      <c r="A213" s="127" t="s">
        <v>577</v>
      </c>
      <c r="B213" s="75" t="s">
        <v>546</v>
      </c>
      <c r="C213" s="136">
        <v>0</v>
      </c>
      <c r="D213" s="165">
        <v>28000</v>
      </c>
      <c r="E213" s="30" t="s">
        <v>578</v>
      </c>
      <c r="F213" s="184"/>
      <c r="G213" s="233" t="s">
        <v>553</v>
      </c>
      <c r="H213" s="163" t="s">
        <v>579</v>
      </c>
      <c r="I213" s="213" t="s">
        <v>548</v>
      </c>
      <c r="J213" s="163" t="s">
        <v>548</v>
      </c>
    </row>
    <row r="214" spans="1:10" ht="43.2" x14ac:dyDescent="0.3">
      <c r="A214" s="127" t="s">
        <v>580</v>
      </c>
      <c r="B214" s="75" t="s">
        <v>581</v>
      </c>
      <c r="C214" s="136">
        <v>188</v>
      </c>
      <c r="D214" s="165">
        <v>4900</v>
      </c>
      <c r="E214" s="30" t="s">
        <v>582</v>
      </c>
      <c r="F214" s="184"/>
      <c r="G214" s="233" t="s">
        <v>553</v>
      </c>
      <c r="H214" s="163" t="s">
        <v>583</v>
      </c>
      <c r="I214" s="213" t="s">
        <v>548</v>
      </c>
      <c r="J214" s="163" t="s">
        <v>548</v>
      </c>
    </row>
    <row r="215" spans="1:10" ht="28.8" x14ac:dyDescent="0.3">
      <c r="A215" s="129" t="s">
        <v>584</v>
      </c>
      <c r="B215" s="75" t="s">
        <v>585</v>
      </c>
      <c r="C215" s="136">
        <v>0</v>
      </c>
      <c r="D215" s="165">
        <v>4250</v>
      </c>
      <c r="E215" s="30" t="s">
        <v>571</v>
      </c>
      <c r="F215" s="184"/>
      <c r="G215" s="233" t="s">
        <v>548</v>
      </c>
      <c r="H215" s="163" t="s">
        <v>548</v>
      </c>
      <c r="I215" s="213">
        <v>4250</v>
      </c>
      <c r="J215" s="163" t="s">
        <v>586</v>
      </c>
    </row>
    <row r="216" spans="1:10" x14ac:dyDescent="0.3">
      <c r="A216" s="75"/>
      <c r="B216" s="95" t="s">
        <v>198</v>
      </c>
      <c r="C216" s="141">
        <f>SUM(C208:C215)</f>
        <v>26396</v>
      </c>
      <c r="D216" s="166">
        <f>SUM(D208:D215)</f>
        <v>98350</v>
      </c>
      <c r="E216" s="33"/>
      <c r="F216" s="195">
        <f>SUM(F208:F215)</f>
        <v>84250</v>
      </c>
      <c r="G216" s="301">
        <f>SUM(G208:G215)</f>
        <v>91250</v>
      </c>
      <c r="H216" s="276"/>
      <c r="I216" s="195">
        <f>SUM(I208:I215)</f>
        <v>36250</v>
      </c>
      <c r="J216" s="276"/>
    </row>
    <row r="217" spans="1:10" x14ac:dyDescent="0.3">
      <c r="A217" s="75"/>
      <c r="B217" s="95"/>
      <c r="C217" s="141"/>
      <c r="D217" s="166"/>
      <c r="E217" s="33"/>
      <c r="F217" s="195"/>
      <c r="G217" s="291"/>
      <c r="H217" s="276"/>
      <c r="I217" s="195"/>
      <c r="J217" s="276"/>
    </row>
    <row r="218" spans="1:10" x14ac:dyDescent="0.3">
      <c r="A218" s="125" t="s">
        <v>587</v>
      </c>
      <c r="B218" s="265"/>
      <c r="C218" s="85"/>
      <c r="D218" s="119"/>
      <c r="E218" s="91"/>
      <c r="F218" s="219"/>
      <c r="G218" s="289"/>
      <c r="H218" s="274"/>
      <c r="I218" s="302"/>
      <c r="J218" s="280"/>
    </row>
    <row r="219" spans="1:10" x14ac:dyDescent="0.3">
      <c r="A219" s="261" t="s">
        <v>588</v>
      </c>
      <c r="B219" s="260" t="s">
        <v>574</v>
      </c>
      <c r="C219" s="264"/>
      <c r="D219" s="165"/>
      <c r="E219" s="30"/>
      <c r="F219" s="184"/>
      <c r="G219" s="184"/>
      <c r="H219" s="171"/>
      <c r="I219" s="215">
        <v>2000</v>
      </c>
      <c r="J219" s="170" t="s">
        <v>589</v>
      </c>
    </row>
    <row r="220" spans="1:10" ht="72" x14ac:dyDescent="0.3">
      <c r="A220" s="262" t="s">
        <v>590</v>
      </c>
      <c r="B220" s="170" t="s">
        <v>401</v>
      </c>
      <c r="C220" s="264"/>
      <c r="D220" s="165"/>
      <c r="E220" s="30"/>
      <c r="F220" s="184"/>
      <c r="G220" s="233">
        <v>2000</v>
      </c>
      <c r="H220" s="172" t="s">
        <v>641</v>
      </c>
      <c r="I220" s="318">
        <v>5000</v>
      </c>
      <c r="J220" s="170" t="s">
        <v>642</v>
      </c>
    </row>
    <row r="221" spans="1:10" ht="72" x14ac:dyDescent="0.3">
      <c r="A221" s="263" t="s">
        <v>591</v>
      </c>
      <c r="B221" s="170" t="s">
        <v>551</v>
      </c>
      <c r="C221" s="264"/>
      <c r="D221" s="165"/>
      <c r="E221" s="30"/>
      <c r="F221" s="184"/>
      <c r="G221" s="233"/>
      <c r="H221" s="172"/>
      <c r="I221" s="215">
        <v>2500</v>
      </c>
      <c r="J221" s="170" t="s">
        <v>592</v>
      </c>
    </row>
    <row r="222" spans="1:10" x14ac:dyDescent="0.3">
      <c r="A222" s="75"/>
      <c r="B222" s="266" t="s">
        <v>198</v>
      </c>
      <c r="C222" s="136"/>
      <c r="D222" s="75"/>
      <c r="E222" s="33"/>
      <c r="F222" s="184"/>
      <c r="G222" s="291"/>
      <c r="H222" s="276"/>
      <c r="I222" s="216">
        <v>10500</v>
      </c>
      <c r="J222" s="173" t="s">
        <v>548</v>
      </c>
    </row>
    <row r="223" spans="1:10" x14ac:dyDescent="0.3">
      <c r="A223" s="75"/>
      <c r="B223" s="75"/>
      <c r="C223" s="136"/>
      <c r="D223" s="75"/>
      <c r="E223" s="33"/>
      <c r="F223" s="184"/>
      <c r="G223" s="291"/>
      <c r="H223" s="276"/>
      <c r="I223" s="217"/>
      <c r="J223" s="169"/>
    </row>
    <row r="224" spans="1:10" x14ac:dyDescent="0.3">
      <c r="A224" s="78"/>
      <c r="B224" s="73" t="s">
        <v>593</v>
      </c>
      <c r="C224" s="81">
        <f>+C11+C38+C47+C81+C92+C97+C106+C116+C121+C126+C135+C151+C158+C165+C173+C185+C194+C196+C204+C216</f>
        <v>1855767</v>
      </c>
      <c r="D224" s="152">
        <f>+D11+D38+D47+D81+D92+D97+D106+D116+D121+D126+D135+D151+D158+D165+D173+D185+D194+D196+D204+D216</f>
        <v>1543446</v>
      </c>
      <c r="E224" s="153"/>
      <c r="F224" s="231">
        <f>+F11+F38+F47+F81+F92+F97+F106+F116+F121+F126+F135+F151+F158+F165+F173+F185+F194+F196+F204+F216</f>
        <v>1074075</v>
      </c>
      <c r="G224" s="303">
        <f>+G11+G38+G47+G81+G92+G106+G116+G121+G126+G135+G151+G158+G165+G173+G185+G194+G196+G204+G216+G222</f>
        <v>1288833.77</v>
      </c>
      <c r="H224" s="282"/>
      <c r="I224" s="303">
        <f>+I11+I38+I47+I81+I92+I106+I116+I121+I126+I135+I151+I158+I165+I173+I185+I194+I196+I204+I216+I222</f>
        <v>1973697.76</v>
      </c>
      <c r="J224" s="282"/>
    </row>
  </sheetData>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9B0CA-9594-B04D-9B36-2364F31F73D7}">
  <dimension ref="A1:F12"/>
  <sheetViews>
    <sheetView tabSelected="1" workbookViewId="0">
      <selection activeCell="D5" sqref="D5"/>
    </sheetView>
  </sheetViews>
  <sheetFormatPr defaultColWidth="11.19921875" defaultRowHeight="15.6" x14ac:dyDescent="0.3"/>
  <cols>
    <col min="1" max="1" width="22.69921875" bestFit="1" customWidth="1"/>
    <col min="2" max="2" width="18.19921875" customWidth="1"/>
    <col min="3" max="3" width="20.69921875" customWidth="1"/>
    <col min="4" max="5" width="12.19921875" style="267" bestFit="1" customWidth="1"/>
    <col min="6" max="6" width="13.5" style="267" bestFit="1" customWidth="1"/>
  </cols>
  <sheetData>
    <row r="1" spans="1:6" ht="46.8" x14ac:dyDescent="0.3">
      <c r="A1" s="12"/>
      <c r="B1" s="241" t="s">
        <v>2</v>
      </c>
      <c r="C1" s="272" t="s">
        <v>3</v>
      </c>
      <c r="D1" s="268" t="s">
        <v>661</v>
      </c>
      <c r="E1" s="269" t="s">
        <v>5</v>
      </c>
      <c r="F1" s="269" t="s">
        <v>7</v>
      </c>
    </row>
    <row r="2" spans="1:6" x14ac:dyDescent="0.3">
      <c r="A2" s="130"/>
      <c r="B2" s="131"/>
      <c r="C2" s="273"/>
      <c r="D2" s="270"/>
      <c r="E2" s="270"/>
      <c r="F2" s="271"/>
    </row>
    <row r="3" spans="1:6" x14ac:dyDescent="0.3">
      <c r="A3" s="309" t="s">
        <v>168</v>
      </c>
      <c r="B3" s="310">
        <v>2367353</v>
      </c>
      <c r="C3" s="311">
        <v>1551300</v>
      </c>
      <c r="D3" s="270">
        <v>1328130</v>
      </c>
      <c r="E3" s="270">
        <v>1479250</v>
      </c>
      <c r="F3" s="312">
        <v>1975776</v>
      </c>
    </row>
    <row r="4" spans="1:6" x14ac:dyDescent="0.3">
      <c r="A4" s="313" t="s">
        <v>593</v>
      </c>
      <c r="B4" s="314">
        <v>1855767</v>
      </c>
      <c r="C4" s="311">
        <v>1543446</v>
      </c>
      <c r="D4" s="270">
        <v>1074075</v>
      </c>
      <c r="E4" s="270">
        <v>1288834</v>
      </c>
      <c r="F4" s="312">
        <v>1973698</v>
      </c>
    </row>
    <row r="5" spans="1:6" x14ac:dyDescent="0.3">
      <c r="A5" s="309" t="s">
        <v>594</v>
      </c>
      <c r="B5" s="315">
        <f>SUM(B3-B4)</f>
        <v>511586</v>
      </c>
      <c r="C5" s="316">
        <f>SUM(C3-C4)</f>
        <v>7854</v>
      </c>
      <c r="D5" s="317">
        <f>SUM(D3-D4)</f>
        <v>254055</v>
      </c>
      <c r="E5" s="317">
        <f>SUM(E3-E4)</f>
        <v>190416</v>
      </c>
      <c r="F5" s="317">
        <f>SUM(F3-F4)</f>
        <v>2078</v>
      </c>
    </row>
    <row r="12" spans="1:6" x14ac:dyDescent="0.3">
      <c r="A12" t="s">
        <v>630</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Revenue</vt:lpstr>
      <vt:lpstr>Expense</vt:lpstr>
      <vt:lpstr>Net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Bethany Hawkins</cp:lastModifiedBy>
  <cp:revision/>
  <dcterms:created xsi:type="dcterms:W3CDTF">2021-02-10T21:29:24Z</dcterms:created>
  <dcterms:modified xsi:type="dcterms:W3CDTF">2021-06-21T20:18:04Z</dcterms:modified>
  <cp:category/>
  <cp:contentStatus/>
</cp:coreProperties>
</file>