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21-22" sheetId="1" r:id="rId4"/>
    <sheet state="visible" name="Payroll costs" sheetId="2" r:id="rId5"/>
  </sheets>
  <definedNames/>
  <calcPr/>
</workbook>
</file>

<file path=xl/sharedStrings.xml><?xml version="1.0" encoding="utf-8"?>
<sst xmlns="http://schemas.openxmlformats.org/spreadsheetml/2006/main" count="164" uniqueCount="148">
  <si>
    <t>18-19</t>
  </si>
  <si>
    <t>19-20</t>
  </si>
  <si>
    <t>20-21</t>
  </si>
  <si>
    <t>21-22</t>
  </si>
  <si>
    <t>Account Name</t>
  </si>
  <si>
    <t>Actual</t>
  </si>
  <si>
    <t>Budget</t>
  </si>
  <si>
    <t>Actual (July-apr)</t>
  </si>
  <si>
    <t>Annualized</t>
  </si>
  <si>
    <t>Donations</t>
  </si>
  <si>
    <t>Christmas Dream Shop</t>
  </si>
  <si>
    <t>School Dream Shop</t>
  </si>
  <si>
    <t>Thanksgiving Dinner</t>
  </si>
  <si>
    <t>Church Support</t>
  </si>
  <si>
    <t>I Am Enough Sales</t>
  </si>
  <si>
    <t>Housing Initiative - moms</t>
  </si>
  <si>
    <t>Dream Housing Donations</t>
  </si>
  <si>
    <t>Capital Donations</t>
  </si>
  <si>
    <t>Utility Benevolence</t>
  </si>
  <si>
    <t>Private Grants</t>
  </si>
  <si>
    <t>Fundraising Events</t>
  </si>
  <si>
    <t xml:space="preserve">   WNDC 5k Run</t>
  </si>
  <si>
    <t xml:space="preserve">   Night Under the Stars</t>
  </si>
  <si>
    <t xml:space="preserve">   Taste of WN</t>
  </si>
  <si>
    <t xml:space="preserve">   EOY Campaign</t>
  </si>
  <si>
    <t xml:space="preserve">   Golf Tournament</t>
  </si>
  <si>
    <t xml:space="preserve">   Big Payback</t>
  </si>
  <si>
    <t xml:space="preserve">   Anchor Dinner(gala)</t>
  </si>
  <si>
    <t xml:space="preserve">   Fish Fry</t>
  </si>
  <si>
    <t xml:space="preserve">   Summer Writers Round</t>
  </si>
  <si>
    <t xml:space="preserve">   Taco Crawl</t>
  </si>
  <si>
    <t>Merchandise</t>
  </si>
  <si>
    <t>Interest Earned</t>
  </si>
  <si>
    <t>Other Revenue</t>
  </si>
  <si>
    <t>Salaries &amp; Benefits</t>
  </si>
  <si>
    <t xml:space="preserve">   Salaries</t>
  </si>
  <si>
    <t xml:space="preserve">   Social Security &amp; Medicare</t>
  </si>
  <si>
    <t xml:space="preserve">   Employee Benefits</t>
  </si>
  <si>
    <t xml:space="preserve">   Insurance - Worker's Comp</t>
  </si>
  <si>
    <t xml:space="preserve">   Worship Payroll</t>
  </si>
  <si>
    <t xml:space="preserve">   Contract Labor - misc</t>
  </si>
  <si>
    <t xml:space="preserve">   Contract Labor - Facilities</t>
  </si>
  <si>
    <t xml:space="preserve">   Contract Labor - Security</t>
  </si>
  <si>
    <t xml:space="preserve">   Contract Labor - IT</t>
  </si>
  <si>
    <t>Total Wages &amp; Benefits</t>
  </si>
  <si>
    <t>Facilities</t>
  </si>
  <si>
    <t xml:space="preserve">   Lease Payments</t>
  </si>
  <si>
    <t xml:space="preserve">   Property Tax</t>
  </si>
  <si>
    <t xml:space="preserve">   Capital Expenditures</t>
  </si>
  <si>
    <t xml:space="preserve">   Maintenance &amp; Repairs</t>
  </si>
  <si>
    <t xml:space="preserve">   Utilities - Telephone &amp; Internet</t>
  </si>
  <si>
    <t xml:space="preserve">   Utilities - Gas, Electric &amp; Water</t>
  </si>
  <si>
    <t xml:space="preserve">   General facility costs</t>
  </si>
  <si>
    <t xml:space="preserve">   Commercial Insurance</t>
  </si>
  <si>
    <t xml:space="preserve">   Security</t>
  </si>
  <si>
    <t xml:space="preserve">   Misc</t>
  </si>
  <si>
    <t>Total Facilities</t>
  </si>
  <si>
    <t>Other Supporting Expenses</t>
  </si>
  <si>
    <t>Online Giving Fees</t>
  </si>
  <si>
    <t>Other Fees</t>
  </si>
  <si>
    <t>Professional Services</t>
  </si>
  <si>
    <t>Marketing &amp; Advertising</t>
  </si>
  <si>
    <t>Staff Development and Training</t>
  </si>
  <si>
    <t>Office Supplies</t>
  </si>
  <si>
    <t>Computer Equipment &amp; Software</t>
  </si>
  <si>
    <t>Printing</t>
  </si>
  <si>
    <t>Postage</t>
  </si>
  <si>
    <t>Equipment</t>
  </si>
  <si>
    <t>Meals &amp; Entertainment</t>
  </si>
  <si>
    <t>Gas/Mileage</t>
  </si>
  <si>
    <t>Automobile</t>
  </si>
  <si>
    <t>Depreciation Expense</t>
  </si>
  <si>
    <t>Total Other Supporting Expenses</t>
  </si>
  <si>
    <t>Total Supporting Services</t>
  </si>
  <si>
    <t>Ministry Programs &amp; Activities</t>
  </si>
  <si>
    <t>Dream Streets</t>
  </si>
  <si>
    <t>Benevolence</t>
  </si>
  <si>
    <t>Metro Cares</t>
  </si>
  <si>
    <t>Single Mom's assistance</t>
  </si>
  <si>
    <t>Program Meals</t>
  </si>
  <si>
    <t>Summer Camp</t>
  </si>
  <si>
    <t>Counseling</t>
  </si>
  <si>
    <t>Food Distribution</t>
  </si>
  <si>
    <t>Pencil Partner</t>
  </si>
  <si>
    <t>Special Program Events</t>
  </si>
  <si>
    <t>Community Events</t>
  </si>
  <si>
    <t xml:space="preserve">   Christmas Dream Shop</t>
  </si>
  <si>
    <t xml:space="preserve">   School Dream Shop</t>
  </si>
  <si>
    <t xml:space="preserve">   Thanksgiving Dinner</t>
  </si>
  <si>
    <t>I am Enough Expenses</t>
  </si>
  <si>
    <t xml:space="preserve">   5K</t>
  </si>
  <si>
    <t xml:space="preserve">   Anchor Dinner Expenses</t>
  </si>
  <si>
    <t>Volunteer Appreciation</t>
  </si>
  <si>
    <t>Programming and supplies</t>
  </si>
  <si>
    <t>Training</t>
  </si>
  <si>
    <t>Miscellaneous</t>
  </si>
  <si>
    <t>Total Ministry Programs &amp; Activities</t>
  </si>
  <si>
    <t>Total Expenses</t>
  </si>
  <si>
    <t>3 percent cost of living raise-for all current employees</t>
  </si>
  <si>
    <t>Position</t>
  </si>
  <si>
    <t>Employee</t>
  </si>
  <si>
    <t>Notes</t>
  </si>
  <si>
    <t>Hours</t>
  </si>
  <si>
    <t>Salary</t>
  </si>
  <si>
    <t>% of year</t>
  </si>
  <si>
    <t>Adjusted Salary</t>
  </si>
  <si>
    <t>Taxes</t>
  </si>
  <si>
    <t>Benefits</t>
  </si>
  <si>
    <t>3% Match</t>
  </si>
  <si>
    <t>Executive Director</t>
  </si>
  <si>
    <t>TJ Fletcher</t>
  </si>
  <si>
    <t>Development Dir</t>
  </si>
  <si>
    <t>Katie Kines</t>
  </si>
  <si>
    <t>Marketing Director</t>
  </si>
  <si>
    <t>Miranda Telford</t>
  </si>
  <si>
    <t>Ministries Coordinator</t>
  </si>
  <si>
    <t>Elle Sanders</t>
  </si>
  <si>
    <t>Resource Coordinator</t>
  </si>
  <si>
    <t>Haley Trusler</t>
  </si>
  <si>
    <t>Marketing Support</t>
  </si>
  <si>
    <t>Stephanie Rarig</t>
  </si>
  <si>
    <t>North Nashville Coordinator</t>
  </si>
  <si>
    <t>Thomas</t>
  </si>
  <si>
    <t>21/22 Salary and benefits costs with existing staff</t>
  </si>
  <si>
    <t>Grand Total of Existing Staff</t>
  </si>
  <si>
    <t>ADDITIONS REQUESTED</t>
  </si>
  <si>
    <t xml:space="preserve">    Assumed benefits and family HSA contribution for new people 30+ hours and Thomas if he moves to FT</t>
  </si>
  <si>
    <t>Counselor</t>
  </si>
  <si>
    <t>not hired</t>
  </si>
  <si>
    <t>grant</t>
  </si>
  <si>
    <t>Student Ministries Director</t>
  </si>
  <si>
    <t>Ashley</t>
  </si>
  <si>
    <t>Housing coordinator</t>
  </si>
  <si>
    <t>Haley</t>
  </si>
  <si>
    <t>Part time assistant to TJ</t>
  </si>
  <si>
    <t>North Nashville-move to full time</t>
  </si>
  <si>
    <t>IRA match here is based on this position being Thomas and so the total salary would be $45k</t>
  </si>
  <si>
    <t>Additional costs for 21/22 salary and benefits of new staff</t>
  </si>
  <si>
    <t>Grand Total of New positions</t>
  </si>
  <si>
    <t>Total of Existing Staff and New Hires</t>
  </si>
  <si>
    <t>Insurance per employee (single coverage):</t>
  </si>
  <si>
    <t>Dental</t>
  </si>
  <si>
    <t>Medical</t>
  </si>
  <si>
    <t>Monthly</t>
  </si>
  <si>
    <t>Annual Premiums</t>
  </si>
  <si>
    <t>H.S.A. contribution</t>
  </si>
  <si>
    <t>Additional family H.S.A.</t>
  </si>
  <si>
    <t>Benefit costs for emp with fam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</si>
</sst>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_);_(&quot;$&quot;* \(#,##0\);_(&quot;$&quot;* &quot;-&quot;??_);_(@_)"/>
    <numFmt numFmtId="165" formatCode="&quot;$&quot;#,##0"/>
    <numFmt numFmtId="166" formatCode="&quot;$&quot;#,##0_);[Red]\(&quot;$&quot;#,##0\)"/>
  </numFmts>
  <fonts count="5">
    <font>
      <sz val="11.0"/>
      <color rgb="FF000000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sz val="11.0"/>
      <color theme="1"/>
      <name val="Calibri"/>
    </font>
    <font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E06666"/>
        <bgColor rgb="FFE06666"/>
      </patternFill>
    </fill>
    <fill>
      <patternFill patternType="solid">
        <fgColor rgb="FFEA9999"/>
        <bgColor rgb="FFEA9999"/>
      </patternFill>
    </fill>
  </fills>
  <borders count="9">
    <border/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bottom style="thick">
        <color rgb="FF000000"/>
      </bottom>
    </border>
    <border>
      <bottom style="thin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1" fillId="3" fontId="1" numFmtId="0" xfId="0" applyAlignment="1" applyBorder="1" applyFill="1" applyFont="1">
      <alignment horizontal="center"/>
    </xf>
    <xf borderId="1" fillId="2" fontId="2" numFmtId="164" xfId="0" applyAlignment="1" applyBorder="1" applyFont="1" applyNumberFormat="1">
      <alignment horizontal="center"/>
    </xf>
    <xf borderId="1" fillId="3" fontId="1" numFmtId="0" xfId="0" applyBorder="1" applyFont="1"/>
    <xf borderId="1" fillId="3" fontId="1" numFmtId="164" xfId="0" applyAlignment="1" applyBorder="1" applyFont="1" applyNumberFormat="1">
      <alignment horizontal="center"/>
    </xf>
    <xf borderId="1" fillId="3" fontId="1" numFmtId="164" xfId="0" applyAlignment="1" applyBorder="1" applyFont="1" applyNumberFormat="1">
      <alignment horizontal="center" readingOrder="0"/>
    </xf>
    <xf borderId="0" fillId="0" fontId="3" numFmtId="0" xfId="0" applyFont="1"/>
    <xf borderId="0" fillId="0" fontId="3" numFmtId="0" xfId="0" applyAlignment="1" applyFont="1">
      <alignment readingOrder="0"/>
    </xf>
    <xf borderId="0" fillId="0" fontId="3" numFmtId="164" xfId="0" applyFont="1" applyNumberFormat="1"/>
    <xf borderId="0" fillId="0" fontId="0" numFmtId="164" xfId="0" applyAlignment="1" applyFont="1" applyNumberFormat="1">
      <alignment horizontal="right" readingOrder="0"/>
    </xf>
    <xf borderId="0" fillId="0" fontId="0" numFmtId="164" xfId="0" applyAlignment="1" applyFont="1" applyNumberFormat="1">
      <alignment horizontal="right"/>
    </xf>
    <xf borderId="0" fillId="0" fontId="0" numFmtId="0" xfId="0" applyAlignment="1" applyFont="1">
      <alignment readingOrder="0"/>
    </xf>
    <xf borderId="0" fillId="0" fontId="3" numFmtId="3" xfId="0" applyFont="1" applyNumberFormat="1"/>
    <xf borderId="0" fillId="0" fontId="0" numFmtId="3" xfId="0" applyAlignment="1" applyFont="1" applyNumberFormat="1">
      <alignment horizontal="right"/>
    </xf>
    <xf borderId="0" fillId="0" fontId="0" numFmtId="3" xfId="0" applyAlignment="1" applyFont="1" applyNumberFormat="1">
      <alignment horizontal="right" readingOrder="0"/>
    </xf>
    <xf borderId="0" fillId="0" fontId="0" numFmtId="0" xfId="0" applyFont="1"/>
    <xf borderId="0" fillId="0" fontId="3" numFmtId="3" xfId="0" applyAlignment="1" applyFont="1" applyNumberFormat="1">
      <alignment readingOrder="0"/>
    </xf>
    <xf borderId="0" fillId="0" fontId="2" numFmtId="0" xfId="0" applyFont="1"/>
    <xf borderId="0" fillId="0" fontId="1" numFmtId="3" xfId="0" applyFont="1" applyNumberFormat="1"/>
    <xf borderId="0" fillId="0" fontId="3" numFmtId="3" xfId="0" applyAlignment="1" applyFont="1" applyNumberFormat="1">
      <alignment horizontal="right"/>
    </xf>
    <xf borderId="0" fillId="0" fontId="3" numFmtId="3" xfId="0" applyAlignment="1" applyFont="1" applyNumberFormat="1">
      <alignment horizontal="right" readingOrder="0"/>
    </xf>
    <xf borderId="2" fillId="0" fontId="1" numFmtId="3" xfId="0" applyAlignment="1" applyBorder="1" applyFont="1" applyNumberFormat="1">
      <alignment horizontal="right"/>
    </xf>
    <xf borderId="3" fillId="3" fontId="1" numFmtId="3" xfId="0" applyAlignment="1" applyBorder="1" applyFont="1" applyNumberFormat="1">
      <alignment horizontal="right"/>
    </xf>
    <xf borderId="0" fillId="0" fontId="0" numFmtId="3" xfId="0" applyFont="1" applyNumberFormat="1"/>
    <xf borderId="0" fillId="0" fontId="0" numFmtId="3" xfId="0" applyAlignment="1" applyFont="1" applyNumberFormat="1">
      <alignment readingOrder="0"/>
    </xf>
    <xf borderId="4" fillId="0" fontId="3" numFmtId="3" xfId="0" applyAlignment="1" applyBorder="1" applyFont="1" applyNumberFormat="1">
      <alignment horizontal="right"/>
    </xf>
    <xf borderId="5" fillId="3" fontId="0" numFmtId="3" xfId="0" applyAlignment="1" applyBorder="1" applyFont="1" applyNumberFormat="1">
      <alignment horizontal="right"/>
    </xf>
    <xf borderId="4" fillId="0" fontId="1" numFmtId="3" xfId="0" applyAlignment="1" applyBorder="1" applyFont="1" applyNumberFormat="1">
      <alignment horizontal="right"/>
    </xf>
    <xf borderId="5" fillId="3" fontId="2" numFmtId="3" xfId="0" applyAlignment="1" applyBorder="1" applyFont="1" applyNumberFormat="1">
      <alignment horizontal="right"/>
    </xf>
    <xf borderId="0" fillId="0" fontId="0" numFmtId="10" xfId="0" applyAlignment="1" applyFont="1" applyNumberFormat="1">
      <alignment horizontal="right" readingOrder="0"/>
    </xf>
    <xf borderId="0" fillId="0" fontId="0" numFmtId="10" xfId="0" applyAlignment="1" applyFont="1" applyNumberFormat="1">
      <alignment horizontal="right"/>
    </xf>
    <xf borderId="0" fillId="3" fontId="0" numFmtId="3" xfId="0" applyAlignment="1" applyFont="1" applyNumberFormat="1">
      <alignment horizontal="right"/>
    </xf>
    <xf borderId="0" fillId="0" fontId="1" numFmtId="3" xfId="0" applyAlignment="1" applyFont="1" applyNumberFormat="1">
      <alignment horizontal="right"/>
    </xf>
    <xf borderId="1" fillId="3" fontId="2" numFmtId="3" xfId="0" applyAlignment="1" applyBorder="1" applyFont="1" applyNumberFormat="1">
      <alignment horizontal="right"/>
    </xf>
    <xf borderId="0" fillId="0" fontId="1" numFmtId="0" xfId="0" applyFont="1"/>
    <xf borderId="2" fillId="0" fontId="1" numFmtId="164" xfId="0" applyAlignment="1" applyBorder="1" applyFont="1" applyNumberFormat="1">
      <alignment horizontal="right"/>
    </xf>
    <xf borderId="0" fillId="0" fontId="2" numFmtId="3" xfId="0" applyAlignment="1" applyFont="1" applyNumberFormat="1">
      <alignment horizontal="right" readingOrder="0"/>
    </xf>
    <xf borderId="0" fillId="0" fontId="3" numFmtId="164" xfId="0" applyAlignment="1" applyFont="1" applyNumberFormat="1">
      <alignment readingOrder="0"/>
    </xf>
    <xf borderId="0" fillId="0" fontId="4" numFmtId="165" xfId="0" applyFont="1" applyNumberFormat="1"/>
    <xf borderId="0" fillId="4" fontId="0" numFmtId="0" xfId="0" applyAlignment="1" applyFill="1" applyFont="1">
      <alignment readingOrder="0" shrinkToFit="0" wrapText="1"/>
    </xf>
    <xf borderId="1" fillId="0" fontId="0" numFmtId="0" xfId="0" applyBorder="1" applyFont="1"/>
    <xf borderId="6" fillId="0" fontId="2" numFmtId="0" xfId="0" applyAlignment="1" applyBorder="1" applyFont="1">
      <alignment horizontal="center" shrinkToFit="0" wrapText="1"/>
    </xf>
    <xf borderId="6" fillId="0" fontId="2" numFmtId="165" xfId="0" applyAlignment="1" applyBorder="1" applyFont="1" applyNumberFormat="1">
      <alignment horizontal="center" shrinkToFit="0" wrapText="1"/>
    </xf>
    <xf borderId="0" fillId="0" fontId="0" numFmtId="0" xfId="0" applyAlignment="1" applyFont="1">
      <alignment shrinkToFit="0" wrapText="1"/>
    </xf>
    <xf borderId="0" fillId="0" fontId="0" numFmtId="0" xfId="0" applyAlignment="1" applyFont="1">
      <alignment horizontal="right" shrinkToFit="0" wrapText="1"/>
    </xf>
    <xf borderId="0" fillId="0" fontId="0" numFmtId="165" xfId="0" applyAlignment="1" applyFont="1" applyNumberFormat="1">
      <alignment horizontal="right" readingOrder="0" shrinkToFit="0" wrapText="1"/>
    </xf>
    <xf borderId="0" fillId="0" fontId="0" numFmtId="9" xfId="0" applyAlignment="1" applyFont="1" applyNumberFormat="1">
      <alignment horizontal="right" shrinkToFit="0" wrapText="1"/>
    </xf>
    <xf borderId="0" fillId="0" fontId="0" numFmtId="166" xfId="0" applyAlignment="1" applyFont="1" applyNumberFormat="1">
      <alignment horizontal="right" shrinkToFit="0" wrapText="1"/>
    </xf>
    <xf borderId="0" fillId="0" fontId="3" numFmtId="166" xfId="0" applyFont="1" applyNumberFormat="1"/>
    <xf borderId="0" fillId="0" fontId="0" numFmtId="165" xfId="0" applyAlignment="1" applyFont="1" applyNumberFormat="1">
      <alignment horizontal="right" shrinkToFit="0" wrapText="1"/>
    </xf>
    <xf borderId="0" fillId="0" fontId="3" numFmtId="166" xfId="0" applyAlignment="1" applyFont="1" applyNumberFormat="1">
      <alignment horizontal="right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readingOrder="0" shrinkToFit="0" wrapText="1"/>
    </xf>
    <xf borderId="0" fillId="0" fontId="3" numFmtId="0" xfId="0" applyAlignment="1" applyFont="1">
      <alignment horizontal="right" shrinkToFit="0" wrapText="1"/>
    </xf>
    <xf borderId="0" fillId="0" fontId="3" numFmtId="165" xfId="0" applyAlignment="1" applyFont="1" applyNumberFormat="1">
      <alignment horizontal="right" readingOrder="0" shrinkToFit="0" wrapText="1"/>
    </xf>
    <xf borderId="0" fillId="0" fontId="3" numFmtId="9" xfId="0" applyAlignment="1" applyFont="1" applyNumberFormat="1">
      <alignment horizontal="right" shrinkToFit="0" wrapText="1"/>
    </xf>
    <xf borderId="0" fillId="0" fontId="3" numFmtId="166" xfId="0" applyAlignment="1" applyFont="1" applyNumberFormat="1">
      <alignment horizontal="right" shrinkToFit="0" wrapText="1"/>
    </xf>
    <xf borderId="0" fillId="0" fontId="0" numFmtId="0" xfId="0" applyAlignment="1" applyFont="1">
      <alignment readingOrder="0" shrinkToFit="0" wrapText="1"/>
    </xf>
    <xf borderId="0" fillId="0" fontId="0" numFmtId="0" xfId="0" applyAlignment="1" applyFont="1">
      <alignment horizontal="right" readingOrder="0" shrinkToFit="0" wrapText="1"/>
    </xf>
    <xf borderId="0" fillId="0" fontId="3" numFmtId="165" xfId="0" applyAlignment="1" applyFont="1" applyNumberFormat="1">
      <alignment horizontal="right" shrinkToFit="0" wrapText="1"/>
    </xf>
    <xf borderId="0" fillId="0" fontId="3" numFmtId="0" xfId="0" applyAlignment="1" applyFont="1">
      <alignment horizontal="right" readingOrder="0" shrinkToFit="0" wrapText="1"/>
    </xf>
    <xf borderId="0" fillId="5" fontId="3" numFmtId="0" xfId="0" applyAlignment="1" applyFill="1" applyFont="1">
      <alignment readingOrder="0" shrinkToFit="0" wrapText="0"/>
    </xf>
    <xf borderId="0" fillId="5" fontId="3" numFmtId="0" xfId="0" applyAlignment="1" applyFont="1">
      <alignment shrinkToFit="0" wrapText="1"/>
    </xf>
    <xf borderId="0" fillId="5" fontId="3" numFmtId="0" xfId="0" applyAlignment="1" applyFont="1">
      <alignment horizontal="right" shrinkToFit="0" wrapText="1"/>
    </xf>
    <xf borderId="0" fillId="5" fontId="0" numFmtId="165" xfId="0" applyAlignment="1" applyFont="1" applyNumberFormat="1">
      <alignment horizontal="right" shrinkToFit="0" wrapText="1"/>
    </xf>
    <xf borderId="0" fillId="5" fontId="0" numFmtId="0" xfId="0" applyAlignment="1" applyFont="1">
      <alignment shrinkToFit="0" wrapText="1"/>
    </xf>
    <xf borderId="0" fillId="5" fontId="0" numFmtId="166" xfId="0" applyAlignment="1" applyFont="1" applyNumberFormat="1">
      <alignment horizontal="right" shrinkToFit="0" wrapText="1"/>
    </xf>
    <xf borderId="0" fillId="5" fontId="4" numFmtId="166" xfId="0" applyFont="1" applyNumberFormat="1"/>
    <xf borderId="0" fillId="5" fontId="4" numFmtId="0" xfId="0" applyAlignment="1" applyFont="1">
      <alignment readingOrder="0"/>
    </xf>
    <xf borderId="0" fillId="6" fontId="0" numFmtId="0" xfId="0" applyAlignment="1" applyFill="1" applyFont="1">
      <alignment readingOrder="0" shrinkToFit="0" wrapText="1"/>
    </xf>
    <xf borderId="0" fillId="6" fontId="0" numFmtId="0" xfId="0" applyAlignment="1" applyFont="1">
      <alignment shrinkToFit="0" wrapText="1"/>
    </xf>
    <xf borderId="0" fillId="0" fontId="0" numFmtId="165" xfId="0" applyAlignment="1" applyFont="1" applyNumberFormat="1">
      <alignment shrinkToFit="0" wrapText="1"/>
    </xf>
    <xf borderId="0" fillId="6" fontId="4" numFmtId="0" xfId="0" applyAlignment="1" applyFont="1">
      <alignment readingOrder="0"/>
    </xf>
    <xf borderId="0" fillId="6" fontId="3" numFmtId="0" xfId="0" applyAlignment="1" applyFont="1">
      <alignment shrinkToFit="0" wrapText="1"/>
    </xf>
    <xf borderId="0" fillId="6" fontId="3" numFmtId="0" xfId="0" applyAlignment="1" applyFont="1">
      <alignment horizontal="right" shrinkToFit="0" wrapText="1"/>
    </xf>
    <xf borderId="0" fillId="7" fontId="3" numFmtId="165" xfId="0" applyAlignment="1" applyFill="1" applyFont="1" applyNumberFormat="1">
      <alignment horizontal="right" shrinkToFit="0" wrapText="1"/>
    </xf>
    <xf borderId="0" fillId="6" fontId="4" numFmtId="0" xfId="0" applyFont="1"/>
    <xf borderId="0" fillId="7" fontId="4" numFmtId="0" xfId="0" applyFont="1"/>
    <xf borderId="0" fillId="7" fontId="0" numFmtId="165" xfId="0" applyAlignment="1" applyFont="1" applyNumberFormat="1">
      <alignment readingOrder="0" shrinkToFit="0" wrapText="1"/>
    </xf>
    <xf borderId="0" fillId="7" fontId="0" numFmtId="165" xfId="0" applyAlignment="1" applyFont="1" applyNumberFormat="1">
      <alignment shrinkToFit="0" wrapText="1"/>
    </xf>
    <xf borderId="0" fillId="0" fontId="0" numFmtId="0" xfId="0" applyAlignment="1" applyFont="1">
      <alignment readingOrder="0" shrinkToFit="0" wrapText="0"/>
    </xf>
    <xf borderId="0" fillId="5" fontId="0" numFmtId="0" xfId="0" applyAlignment="1" applyFont="1">
      <alignment readingOrder="0" shrinkToFit="0" wrapText="0"/>
    </xf>
    <xf borderId="0" fillId="5" fontId="0" numFmtId="165" xfId="0" applyAlignment="1" applyFont="1" applyNumberFormat="1">
      <alignment shrinkToFit="0" wrapText="1"/>
    </xf>
    <xf borderId="7" fillId="5" fontId="0" numFmtId="165" xfId="0" applyAlignment="1" applyBorder="1" applyFont="1" applyNumberFormat="1">
      <alignment shrinkToFit="0" wrapText="1"/>
    </xf>
    <xf borderId="8" fillId="0" fontId="0" numFmtId="165" xfId="0" applyAlignment="1" applyBorder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30.86"/>
    <col customWidth="1" hidden="1" min="2" max="2" width="15.29"/>
    <col customWidth="1" hidden="1" min="3" max="6" width="16.14"/>
    <col customWidth="1" min="7" max="7" width="16.14"/>
    <col customWidth="1" min="8" max="8" width="10.71"/>
    <col customWidth="1" min="9" max="10" width="8.71"/>
  </cols>
  <sheetData>
    <row r="1">
      <c r="A1" s="1"/>
      <c r="B1" s="2" t="s">
        <v>0</v>
      </c>
      <c r="C1" s="3" t="s">
        <v>1</v>
      </c>
      <c r="D1" s="3" t="s">
        <v>2</v>
      </c>
      <c r="E1" s="3" t="s">
        <v>2</v>
      </c>
      <c r="F1" s="3"/>
      <c r="G1" s="3" t="s">
        <v>3</v>
      </c>
    </row>
    <row r="2">
      <c r="A2" s="4" t="s">
        <v>4</v>
      </c>
      <c r="B2" s="2" t="s">
        <v>5</v>
      </c>
      <c r="C2" s="2" t="s">
        <v>5</v>
      </c>
      <c r="D2" s="5" t="s">
        <v>6</v>
      </c>
      <c r="E2" s="6" t="s">
        <v>7</v>
      </c>
      <c r="F2" s="6" t="s">
        <v>8</v>
      </c>
      <c r="G2" s="5" t="s">
        <v>6</v>
      </c>
      <c r="H2" s="7"/>
    </row>
    <row r="3">
      <c r="A3" s="8" t="s">
        <v>9</v>
      </c>
      <c r="B3" s="9">
        <f>273389+19045</f>
        <v>292434</v>
      </c>
      <c r="C3" s="10">
        <v>333394.0</v>
      </c>
      <c r="D3" s="11">
        <f>275000+368+5384+20000</f>
        <v>300752</v>
      </c>
      <c r="E3" s="10">
        <f>321477+51193</f>
        <v>372670</v>
      </c>
      <c r="F3" s="10">
        <f>(E3/10)*12</f>
        <v>447204</v>
      </c>
      <c r="G3" s="10">
        <f>472718+2000+3541</f>
        <v>478259</v>
      </c>
      <c r="H3" s="9"/>
    </row>
    <row r="4">
      <c r="A4" s="12" t="s">
        <v>10</v>
      </c>
      <c r="B4" s="13"/>
      <c r="C4" s="14"/>
      <c r="D4" s="14">
        <v>7000.0</v>
      </c>
      <c r="E4" s="14"/>
      <c r="F4" s="15"/>
      <c r="G4" s="15">
        <v>7000.0</v>
      </c>
      <c r="H4" s="9"/>
      <c r="I4" s="16"/>
      <c r="J4" s="16"/>
    </row>
    <row r="5">
      <c r="A5" s="12" t="s">
        <v>11</v>
      </c>
      <c r="B5" s="13"/>
      <c r="C5" s="14"/>
      <c r="D5" s="14">
        <v>3000.0</v>
      </c>
      <c r="E5" s="14"/>
      <c r="F5" s="15"/>
      <c r="G5" s="15">
        <v>3000.0</v>
      </c>
      <c r="H5" s="9"/>
      <c r="I5" s="16"/>
      <c r="J5" s="16"/>
    </row>
    <row r="6">
      <c r="A6" s="8" t="s">
        <v>12</v>
      </c>
      <c r="B6" s="13">
        <v>12270.0</v>
      </c>
      <c r="C6" s="14">
        <v>12372.67</v>
      </c>
      <c r="D6" s="14">
        <v>12000.0</v>
      </c>
      <c r="E6" s="15">
        <v>13783.0</v>
      </c>
      <c r="F6" s="15">
        <f>E6</f>
        <v>13783</v>
      </c>
      <c r="G6" s="15">
        <v>12000.0</v>
      </c>
      <c r="H6" s="9"/>
    </row>
    <row r="7">
      <c r="A7" s="8" t="s">
        <v>13</v>
      </c>
      <c r="B7" s="17">
        <v>28550.0</v>
      </c>
      <c r="C7" s="15">
        <v>24000.0</v>
      </c>
      <c r="D7" s="15">
        <v>39000.0</v>
      </c>
      <c r="E7" s="15">
        <v>50000.0</v>
      </c>
      <c r="F7" s="10">
        <v>54000.0</v>
      </c>
      <c r="G7" s="15">
        <v>54000.0</v>
      </c>
      <c r="H7" s="9"/>
    </row>
    <row r="8">
      <c r="A8" s="8" t="s">
        <v>14</v>
      </c>
      <c r="B8" s="17">
        <v>400.0</v>
      </c>
      <c r="C8" s="14"/>
      <c r="D8" s="14"/>
      <c r="E8" s="15">
        <v>2797.0</v>
      </c>
      <c r="F8" s="10">
        <f>(E8/10)*12</f>
        <v>3356.4</v>
      </c>
      <c r="G8" s="15">
        <v>5000.0</v>
      </c>
      <c r="H8" s="9"/>
    </row>
    <row r="9">
      <c r="A9" s="8" t="s">
        <v>15</v>
      </c>
      <c r="B9" s="13"/>
      <c r="C9" s="14"/>
      <c r="D9" s="14"/>
      <c r="E9" s="15">
        <v>200.0</v>
      </c>
      <c r="F9" s="10"/>
      <c r="G9" s="15"/>
      <c r="H9" s="9"/>
    </row>
    <row r="10">
      <c r="A10" s="8" t="s">
        <v>16</v>
      </c>
      <c r="B10" s="13"/>
      <c r="C10" s="15"/>
      <c r="D10" s="14"/>
      <c r="E10" s="15">
        <v>50590.0</v>
      </c>
      <c r="F10" s="15"/>
      <c r="G10" s="15"/>
      <c r="H10" s="9"/>
    </row>
    <row r="11">
      <c r="A11" s="7" t="s">
        <v>17</v>
      </c>
      <c r="B11" s="13">
        <v>33941.0</v>
      </c>
      <c r="C11" s="15">
        <v>397630.0</v>
      </c>
      <c r="D11" s="14">
        <v>0.0</v>
      </c>
      <c r="E11" s="15">
        <v>6270.0</v>
      </c>
      <c r="F11" s="15">
        <v>6270.0</v>
      </c>
      <c r="G11" s="15"/>
      <c r="H11" s="9"/>
    </row>
    <row r="12">
      <c r="A12" s="8" t="s">
        <v>18</v>
      </c>
      <c r="B12" s="13"/>
      <c r="C12" s="14"/>
      <c r="D12" s="14"/>
      <c r="E12" s="15">
        <v>19735.0</v>
      </c>
      <c r="F12" s="15">
        <v>19735.0</v>
      </c>
      <c r="G12" s="14"/>
      <c r="H12" s="9"/>
    </row>
    <row r="13">
      <c r="A13" s="7" t="s">
        <v>19</v>
      </c>
      <c r="B13" s="13">
        <v>26000.0</v>
      </c>
      <c r="C13" s="15">
        <v>77300.0</v>
      </c>
      <c r="D13" s="14">
        <v>105000.0</v>
      </c>
      <c r="E13" s="15">
        <v>177813.0</v>
      </c>
      <c r="F13" s="15">
        <f>142313+75000+30000</f>
        <v>247313</v>
      </c>
      <c r="G13" s="15">
        <v>150000.0</v>
      </c>
      <c r="H13" s="9"/>
    </row>
    <row r="14">
      <c r="A14" s="18" t="s">
        <v>20</v>
      </c>
      <c r="B14" s="19"/>
      <c r="C14" s="14"/>
      <c r="D14" s="14"/>
      <c r="E14" s="14"/>
      <c r="F14" s="14"/>
      <c r="G14" s="14"/>
      <c r="H14" s="9"/>
    </row>
    <row r="15">
      <c r="A15" s="7" t="s">
        <v>21</v>
      </c>
      <c r="B15" s="13">
        <v>18647.0</v>
      </c>
      <c r="C15" s="14">
        <v>18064.33</v>
      </c>
      <c r="D15" s="14">
        <v>18000.0</v>
      </c>
      <c r="E15" s="15">
        <v>11663.0</v>
      </c>
      <c r="F15" s="15">
        <v>11663.0</v>
      </c>
      <c r="G15" s="15">
        <v>20000.0</v>
      </c>
      <c r="H15" s="9"/>
    </row>
    <row r="16">
      <c r="A16" s="7" t="s">
        <v>22</v>
      </c>
      <c r="B16" s="13"/>
      <c r="C16" s="14"/>
      <c r="D16" s="14">
        <v>30000.0</v>
      </c>
      <c r="E16" s="15">
        <v>22847.0</v>
      </c>
      <c r="F16" s="15">
        <v>22847.0</v>
      </c>
      <c r="G16" s="15">
        <v>30000.0</v>
      </c>
      <c r="H16" s="9"/>
    </row>
    <row r="17">
      <c r="A17" s="7" t="s">
        <v>23</v>
      </c>
      <c r="B17" s="13">
        <v>15081.0</v>
      </c>
      <c r="C17" s="14">
        <v>12362.28</v>
      </c>
      <c r="D17" s="14">
        <v>13000.0</v>
      </c>
      <c r="E17" s="15">
        <v>9238.0</v>
      </c>
      <c r="F17" s="15">
        <v>9238.0</v>
      </c>
      <c r="G17" s="15">
        <v>15000.0</v>
      </c>
      <c r="H17" s="9"/>
    </row>
    <row r="18">
      <c r="A18" s="16" t="s">
        <v>24</v>
      </c>
      <c r="B18" s="13">
        <v>25716.0</v>
      </c>
      <c r="C18" s="14">
        <v>3695.0</v>
      </c>
      <c r="D18" s="14">
        <v>30000.0</v>
      </c>
      <c r="E18" s="15">
        <v>70639.0</v>
      </c>
      <c r="F18" s="15">
        <v>70639.0</v>
      </c>
      <c r="G18" s="15">
        <v>30000.0</v>
      </c>
      <c r="H18" s="9"/>
    </row>
    <row r="19">
      <c r="A19" s="16" t="s">
        <v>25</v>
      </c>
      <c r="B19" s="13">
        <v>27222.0</v>
      </c>
      <c r="C19" s="14">
        <v>25511.72</v>
      </c>
      <c r="D19" s="14">
        <v>25000.0</v>
      </c>
      <c r="E19" s="15">
        <v>24187.0</v>
      </c>
      <c r="F19" s="15">
        <v>24187.0</v>
      </c>
      <c r="G19" s="15">
        <v>25000.0</v>
      </c>
      <c r="H19" s="9"/>
      <c r="I19" s="16"/>
      <c r="J19" s="16"/>
    </row>
    <row r="20">
      <c r="A20" s="16" t="s">
        <v>26</v>
      </c>
      <c r="B20" s="13">
        <v>14133.0</v>
      </c>
      <c r="C20" s="15">
        <v>13229.0</v>
      </c>
      <c r="D20" s="14">
        <v>20000.0</v>
      </c>
      <c r="E20" s="15">
        <v>1075.0</v>
      </c>
      <c r="F20" s="15"/>
      <c r="G20" s="15">
        <v>20000.0</v>
      </c>
      <c r="H20" s="9"/>
      <c r="I20" s="16"/>
      <c r="J20" s="16"/>
    </row>
    <row r="21">
      <c r="A21" s="16" t="s">
        <v>27</v>
      </c>
      <c r="B21" s="13"/>
      <c r="C21" s="14">
        <v>16460.0</v>
      </c>
      <c r="D21" s="14">
        <v>20000.0</v>
      </c>
      <c r="E21" s="15">
        <v>27740.0</v>
      </c>
      <c r="F21" s="15">
        <v>27740.0</v>
      </c>
      <c r="G21" s="15">
        <v>29000.0</v>
      </c>
      <c r="H21" s="9"/>
      <c r="I21" s="16"/>
      <c r="J21" s="16"/>
    </row>
    <row r="22" ht="15.75" customHeight="1">
      <c r="A22" s="12" t="s">
        <v>28</v>
      </c>
      <c r="B22" s="13"/>
      <c r="C22" s="14"/>
      <c r="D22" s="14"/>
      <c r="E22" s="14"/>
      <c r="F22" s="15"/>
      <c r="G22" s="15">
        <v>5000.0</v>
      </c>
      <c r="H22" s="9"/>
      <c r="I22" s="16"/>
      <c r="J22" s="16"/>
    </row>
    <row r="23" ht="15.75" customHeight="1">
      <c r="A23" s="12" t="s">
        <v>29</v>
      </c>
      <c r="B23" s="13"/>
      <c r="C23" s="14"/>
      <c r="D23" s="14"/>
      <c r="E23" s="14"/>
      <c r="F23" s="15"/>
      <c r="G23" s="15">
        <v>5000.0</v>
      </c>
      <c r="H23" s="9"/>
      <c r="I23" s="16"/>
      <c r="J23" s="16"/>
    </row>
    <row r="24" ht="15.75" customHeight="1">
      <c r="A24" s="8" t="s">
        <v>30</v>
      </c>
      <c r="B24" s="20"/>
      <c r="C24" s="14"/>
      <c r="D24" s="14"/>
      <c r="E24" s="15"/>
      <c r="F24" s="15"/>
      <c r="G24" s="15">
        <v>5000.0</v>
      </c>
      <c r="H24" s="9"/>
    </row>
    <row r="25" ht="15.75" customHeight="1">
      <c r="A25" s="8" t="s">
        <v>31</v>
      </c>
      <c r="B25" s="20"/>
      <c r="C25" s="14"/>
      <c r="D25" s="14"/>
      <c r="E25" s="15">
        <v>539.0</v>
      </c>
      <c r="F25" s="15">
        <v>529.0</v>
      </c>
      <c r="G25" s="15">
        <v>0.0</v>
      </c>
      <c r="H25" s="9"/>
    </row>
    <row r="26" ht="15.75" customHeight="1">
      <c r="A26" s="7" t="s">
        <v>32</v>
      </c>
      <c r="B26" s="20">
        <v>2940.0</v>
      </c>
      <c r="C26" s="15">
        <v>5465.0</v>
      </c>
      <c r="D26" s="14">
        <v>3000.0</v>
      </c>
      <c r="E26" s="15">
        <v>157.0</v>
      </c>
      <c r="F26" s="15">
        <v>200.0</v>
      </c>
      <c r="G26" s="15">
        <v>500.0</v>
      </c>
      <c r="H26" s="9"/>
    </row>
    <row r="27" ht="15.75" customHeight="1">
      <c r="A27" s="7" t="s">
        <v>33</v>
      </c>
      <c r="B27" s="21">
        <v>900.0</v>
      </c>
      <c r="C27" s="15">
        <v>2085.0</v>
      </c>
      <c r="D27" s="14"/>
      <c r="E27" s="15">
        <v>40543.0</v>
      </c>
      <c r="F27" s="15">
        <v>40543.0</v>
      </c>
      <c r="G27" s="15">
        <v>0.0</v>
      </c>
      <c r="H27" s="9"/>
    </row>
    <row r="28" ht="15.75" customHeight="1">
      <c r="A28" s="16"/>
      <c r="B28" s="22">
        <f t="shared" ref="B28:C28" si="1">SUM(B3:B27)</f>
        <v>498234</v>
      </c>
      <c r="C28" s="22">
        <f t="shared" si="1"/>
        <v>941569</v>
      </c>
      <c r="D28" s="23">
        <f>SUM(D3:D26)</f>
        <v>625752</v>
      </c>
      <c r="E28" s="23">
        <f t="shared" ref="E28:G28" si="2">SUM(E3:E27)</f>
        <v>902486</v>
      </c>
      <c r="F28" s="23">
        <f t="shared" si="2"/>
        <v>999247.4</v>
      </c>
      <c r="G28" s="23">
        <f t="shared" si="2"/>
        <v>893759</v>
      </c>
      <c r="H28" s="9"/>
    </row>
    <row r="29" ht="15.75" customHeight="1">
      <c r="A29" s="18" t="s">
        <v>34</v>
      </c>
      <c r="B29" s="20"/>
      <c r="C29" s="24"/>
      <c r="D29" s="24"/>
      <c r="E29" s="24"/>
      <c r="F29" s="24"/>
      <c r="G29" s="24"/>
      <c r="H29" s="9"/>
    </row>
    <row r="30" ht="15.75" customHeight="1">
      <c r="A30" s="7" t="s">
        <v>35</v>
      </c>
      <c r="B30" s="20">
        <v>161386.0</v>
      </c>
      <c r="C30" s="25">
        <v>214272.0</v>
      </c>
      <c r="D30" s="24">
        <v>325372.0</v>
      </c>
      <c r="E30" s="25">
        <v>234484.0</v>
      </c>
      <c r="F30" s="24"/>
      <c r="G30" s="24">
        <f>+'Payroll costs'!G33</f>
        <v>435512</v>
      </c>
      <c r="H30" s="9"/>
    </row>
    <row r="31" ht="15.75" customHeight="1">
      <c r="A31" s="7" t="s">
        <v>36</v>
      </c>
      <c r="B31" s="13">
        <v>11234.0</v>
      </c>
      <c r="C31" s="15">
        <v>15496.0</v>
      </c>
      <c r="D31" s="14">
        <v>24891.0</v>
      </c>
      <c r="E31" s="15">
        <v>17114.0</v>
      </c>
      <c r="F31" s="14"/>
      <c r="G31" s="14">
        <f>+'Payroll costs'!H33</f>
        <v>30256.668</v>
      </c>
      <c r="H31" s="9"/>
    </row>
    <row r="32" ht="15.75" customHeight="1">
      <c r="A32" s="7" t="s">
        <v>37</v>
      </c>
      <c r="B32" s="20">
        <v>14602.0</v>
      </c>
      <c r="C32" s="15">
        <v>27514.0</v>
      </c>
      <c r="D32" s="14">
        <v>42689.0</v>
      </c>
      <c r="E32" s="15">
        <v>28911.0</v>
      </c>
      <c r="F32" s="14"/>
      <c r="G32" s="14">
        <f>+'Payroll costs'!I33+'Payroll costs'!J33</f>
        <v>64293.28</v>
      </c>
      <c r="H32" s="9"/>
    </row>
    <row r="33" ht="15.75" customHeight="1">
      <c r="A33" s="7" t="s">
        <v>38</v>
      </c>
      <c r="B33" s="20">
        <v>836.5</v>
      </c>
      <c r="C33" s="15">
        <v>775.0</v>
      </c>
      <c r="D33" s="14">
        <v>2500.0</v>
      </c>
      <c r="E33" s="15">
        <v>2313.0</v>
      </c>
      <c r="F33" s="14"/>
      <c r="G33" s="14">
        <v>3000.0</v>
      </c>
      <c r="H33" s="9"/>
    </row>
    <row r="34" ht="15.75" customHeight="1">
      <c r="A34" s="7" t="s">
        <v>39</v>
      </c>
      <c r="B34" s="20">
        <v>350.0</v>
      </c>
      <c r="C34" s="14"/>
      <c r="D34" s="14"/>
      <c r="E34" s="14"/>
      <c r="F34" s="14"/>
      <c r="G34" s="14"/>
      <c r="H34" s="9"/>
    </row>
    <row r="35" ht="15.75" customHeight="1">
      <c r="B35" s="13"/>
      <c r="C35" s="14"/>
      <c r="D35" s="14"/>
      <c r="E35" s="14"/>
      <c r="F35" s="14"/>
      <c r="G35" s="14"/>
      <c r="H35" s="9"/>
    </row>
    <row r="36" ht="15.75" customHeight="1">
      <c r="B36" s="13"/>
      <c r="C36" s="14"/>
      <c r="D36" s="14"/>
      <c r="E36" s="14"/>
      <c r="F36" s="14"/>
      <c r="G36" s="14"/>
      <c r="H36" s="9"/>
    </row>
    <row r="37" ht="15.75" customHeight="1">
      <c r="A37" s="16"/>
      <c r="B37" s="26">
        <f>SUM(B30:B34)</f>
        <v>188408.5</v>
      </c>
      <c r="C37" s="26">
        <f>SUM(C29:C34)</f>
        <v>258057</v>
      </c>
      <c r="D37" s="27">
        <f t="shared" ref="D37:E37" si="3">SUM(D30:D36)</f>
        <v>395452</v>
      </c>
      <c r="E37" s="27">
        <f t="shared" si="3"/>
        <v>282822</v>
      </c>
      <c r="F37" s="27"/>
      <c r="G37" s="27">
        <f>SUM(G30:G36)</f>
        <v>533061.948</v>
      </c>
      <c r="H37" s="9"/>
    </row>
    <row r="38" ht="15.75" customHeight="1">
      <c r="A38" s="7" t="s">
        <v>40</v>
      </c>
      <c r="B38" s="20">
        <v>0.0</v>
      </c>
      <c r="C38" s="14">
        <v>640.0</v>
      </c>
      <c r="D38" s="20">
        <f>1000+2500</f>
        <v>3500</v>
      </c>
      <c r="E38" s="21">
        <v>3622.0</v>
      </c>
      <c r="F38" s="20"/>
      <c r="G38" s="20">
        <f>1000+2500</f>
        <v>3500</v>
      </c>
      <c r="H38" s="9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ht="15.75" customHeight="1">
      <c r="A39" s="7" t="s">
        <v>41</v>
      </c>
      <c r="B39" s="20">
        <v>80.0</v>
      </c>
      <c r="C39" s="15">
        <v>85.0</v>
      </c>
      <c r="D39" s="20">
        <v>1000.0</v>
      </c>
      <c r="E39" s="20"/>
      <c r="F39" s="20"/>
      <c r="G39" s="20">
        <v>1000.0</v>
      </c>
      <c r="H39" s="9"/>
    </row>
    <row r="40" ht="15.75" customHeight="1">
      <c r="A40" s="16" t="s">
        <v>42</v>
      </c>
      <c r="B40" s="20">
        <v>4276.0</v>
      </c>
      <c r="C40" s="15">
        <v>9289.0</v>
      </c>
      <c r="D40" s="20">
        <v>10000.0</v>
      </c>
      <c r="E40" s="21">
        <v>2610.0</v>
      </c>
      <c r="F40" s="20"/>
      <c r="G40" s="21">
        <v>15000.0</v>
      </c>
      <c r="H40" s="9"/>
    </row>
    <row r="41" ht="15.75" customHeight="1">
      <c r="A41" s="16" t="s">
        <v>43</v>
      </c>
      <c r="B41" s="20">
        <v>0.0</v>
      </c>
      <c r="C41" s="14">
        <v>1000.0</v>
      </c>
      <c r="D41" s="20">
        <v>500.0</v>
      </c>
      <c r="E41" s="20"/>
      <c r="F41" s="20"/>
      <c r="G41" s="21">
        <v>1500.0</v>
      </c>
      <c r="H41" s="9"/>
    </row>
    <row r="42" ht="15.75" customHeight="1">
      <c r="A42" s="16"/>
      <c r="B42" s="26">
        <f t="shared" ref="B42:E42" si="4">SUM(B38:B41)</f>
        <v>4356</v>
      </c>
      <c r="C42" s="26">
        <f t="shared" si="4"/>
        <v>11014</v>
      </c>
      <c r="D42" s="27">
        <f t="shared" si="4"/>
        <v>15000</v>
      </c>
      <c r="E42" s="27">
        <f t="shared" si="4"/>
        <v>6232</v>
      </c>
      <c r="F42" s="27"/>
      <c r="G42" s="27">
        <f>SUM(G38:G41)</f>
        <v>21000</v>
      </c>
      <c r="H42" s="9"/>
    </row>
    <row r="43" ht="15.75" customHeight="1">
      <c r="A43" s="18" t="s">
        <v>44</v>
      </c>
      <c r="B43" s="28">
        <f>B42+B37</f>
        <v>192764.5</v>
      </c>
      <c r="C43" s="28">
        <f>+C42+C37</f>
        <v>269071</v>
      </c>
      <c r="D43" s="29">
        <f t="shared" ref="D43:E43" si="5">D42+D37</f>
        <v>410452</v>
      </c>
      <c r="E43" s="29">
        <f t="shared" si="5"/>
        <v>289054</v>
      </c>
      <c r="F43" s="29"/>
      <c r="G43" s="29">
        <f>G42+G37</f>
        <v>554061.948</v>
      </c>
      <c r="H43" s="9"/>
    </row>
    <row r="44" ht="15.75" customHeight="1">
      <c r="A44" s="16"/>
      <c r="B44" s="13"/>
      <c r="C44" s="24"/>
      <c r="D44" s="24"/>
      <c r="E44" s="24"/>
      <c r="F44" s="24"/>
      <c r="G44" s="24"/>
      <c r="H44" s="9"/>
    </row>
    <row r="45" ht="15.75" customHeight="1">
      <c r="A45" s="18" t="s">
        <v>45</v>
      </c>
      <c r="B45" s="20"/>
      <c r="C45" s="14"/>
      <c r="D45" s="14"/>
      <c r="E45" s="14"/>
      <c r="F45" s="14"/>
      <c r="G45" s="14"/>
      <c r="H45" s="9"/>
    </row>
    <row r="46" ht="15.75" customHeight="1">
      <c r="A46" s="7" t="s">
        <v>46</v>
      </c>
      <c r="B46" s="20">
        <v>7137.0</v>
      </c>
      <c r="C46" s="15">
        <v>51506.0</v>
      </c>
      <c r="D46" s="14">
        <f>(4000*12)+(100*12)</f>
        <v>49200</v>
      </c>
      <c r="E46" s="15">
        <v>41028.0</v>
      </c>
      <c r="F46" s="10">
        <f>(E46/10)*12</f>
        <v>49233.6</v>
      </c>
      <c r="G46" s="15">
        <v>88000.0</v>
      </c>
      <c r="H46" s="9"/>
    </row>
    <row r="47" ht="15.75" customHeight="1">
      <c r="A47" s="7" t="s">
        <v>47</v>
      </c>
      <c r="B47" s="20"/>
      <c r="C47" s="14"/>
      <c r="D47" s="14"/>
      <c r="E47" s="15">
        <v>5339.0</v>
      </c>
      <c r="F47" s="14"/>
      <c r="G47" s="14">
        <v>5500.0</v>
      </c>
      <c r="H47" s="9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ht="15.75" customHeight="1">
      <c r="A48" s="7" t="s">
        <v>48</v>
      </c>
      <c r="B48" s="20">
        <v>15500.0</v>
      </c>
      <c r="C48" s="15">
        <v>27926.0</v>
      </c>
      <c r="D48" s="14"/>
      <c r="E48" s="15">
        <v>10912.0</v>
      </c>
      <c r="F48" s="14"/>
      <c r="G48" s="15">
        <v>5000.0</v>
      </c>
      <c r="H48" s="9"/>
    </row>
    <row r="49" ht="15.75" customHeight="1">
      <c r="A49" s="16" t="s">
        <v>49</v>
      </c>
      <c r="B49" s="20">
        <v>0.0</v>
      </c>
      <c r="C49" s="14"/>
      <c r="D49" s="14">
        <v>4000.0</v>
      </c>
      <c r="E49" s="15">
        <v>2333.0</v>
      </c>
      <c r="F49" s="15"/>
      <c r="G49" s="15">
        <v>5000.0</v>
      </c>
      <c r="H49" s="9"/>
    </row>
    <row r="50" ht="15.75" customHeight="1">
      <c r="A50" s="7" t="s">
        <v>50</v>
      </c>
      <c r="B50" s="20">
        <v>4739.0</v>
      </c>
      <c r="C50" s="15">
        <v>5800.0</v>
      </c>
      <c r="D50" s="14">
        <f>500*12</f>
        <v>6000</v>
      </c>
      <c r="E50" s="15">
        <v>5310.0</v>
      </c>
      <c r="F50" s="14"/>
      <c r="G50" s="15">
        <v>7200.0</v>
      </c>
      <c r="H50" s="9"/>
    </row>
    <row r="51" ht="15.75" customHeight="1">
      <c r="A51" s="16" t="s">
        <v>51</v>
      </c>
      <c r="B51" s="20">
        <v>1624.0</v>
      </c>
      <c r="C51" s="15">
        <v>3727.0</v>
      </c>
      <c r="D51" s="14">
        <v>6000.0</v>
      </c>
      <c r="E51" s="15">
        <v>11883.0</v>
      </c>
      <c r="F51" s="10">
        <f>(E51/9)*12</f>
        <v>15844</v>
      </c>
      <c r="G51" s="15">
        <v>21000.0</v>
      </c>
      <c r="H51" s="9"/>
    </row>
    <row r="52" ht="15.75" customHeight="1">
      <c r="A52" s="12" t="s">
        <v>52</v>
      </c>
      <c r="B52" s="20">
        <f>533+525</f>
        <v>1058</v>
      </c>
      <c r="C52" s="15">
        <f>209+169+336</f>
        <v>714</v>
      </c>
      <c r="D52" s="14">
        <v>3000.0</v>
      </c>
      <c r="E52" s="15">
        <f>4040+1434+2576</f>
        <v>8050</v>
      </c>
      <c r="F52" s="15"/>
      <c r="G52" s="15">
        <v>9000.0</v>
      </c>
      <c r="H52" s="9"/>
    </row>
    <row r="53" ht="15.75" customHeight="1">
      <c r="A53" s="7" t="s">
        <v>53</v>
      </c>
      <c r="B53" s="20">
        <v>5151.0</v>
      </c>
      <c r="C53" s="15">
        <v>9857.0</v>
      </c>
      <c r="D53" s="14">
        <v>10300.0</v>
      </c>
      <c r="E53" s="15">
        <v>9752.0</v>
      </c>
      <c r="F53" s="10">
        <f>(E53/9)*12</f>
        <v>13002.66667</v>
      </c>
      <c r="G53" s="15">
        <v>18000.0</v>
      </c>
      <c r="H53" s="9"/>
    </row>
    <row r="54" ht="15.75" customHeight="1">
      <c r="A54" s="7" t="s">
        <v>54</v>
      </c>
      <c r="B54" s="20"/>
      <c r="C54" s="15"/>
      <c r="D54" s="14">
        <v>1000.0</v>
      </c>
      <c r="E54" s="15"/>
      <c r="F54" s="15"/>
      <c r="G54" s="15"/>
      <c r="H54" s="9"/>
    </row>
    <row r="55" ht="15.75" customHeight="1">
      <c r="A55" s="8" t="s">
        <v>55</v>
      </c>
      <c r="B55" s="21"/>
      <c r="C55" s="15"/>
      <c r="D55" s="14"/>
      <c r="E55" s="15"/>
      <c r="F55" s="14"/>
      <c r="G55" s="15">
        <v>500.0</v>
      </c>
      <c r="H55" s="9"/>
    </row>
    <row r="56" ht="15.75" customHeight="1">
      <c r="A56" s="16"/>
      <c r="B56" s="13"/>
      <c r="C56" s="14"/>
      <c r="D56" s="14"/>
      <c r="E56" s="14"/>
      <c r="F56" s="14"/>
      <c r="G56" s="14"/>
      <c r="H56" s="9"/>
      <c r="I56" s="16"/>
      <c r="J56" s="16"/>
    </row>
    <row r="57" ht="15.75" customHeight="1">
      <c r="A57" s="18" t="s">
        <v>56</v>
      </c>
      <c r="B57" s="26">
        <f>SUM(B46:B55)</f>
        <v>35209</v>
      </c>
      <c r="C57" s="26">
        <f>SUM(C45:C55)</f>
        <v>99530</v>
      </c>
      <c r="D57" s="27">
        <f t="shared" ref="D57:E57" si="6">SUM(D46:D55)</f>
        <v>79500</v>
      </c>
      <c r="E57" s="27">
        <f t="shared" si="6"/>
        <v>94607</v>
      </c>
      <c r="F57" s="27"/>
      <c r="G57" s="27">
        <f>SUM(G46:G55)</f>
        <v>159200</v>
      </c>
      <c r="H57" s="9"/>
    </row>
    <row r="58" ht="15.75" customHeight="1">
      <c r="A58" s="16"/>
      <c r="B58" s="20"/>
      <c r="C58" s="14"/>
      <c r="D58" s="14"/>
      <c r="E58" s="30"/>
      <c r="F58" s="14"/>
      <c r="G58" s="14"/>
      <c r="H58" s="9"/>
    </row>
    <row r="59" ht="15.75" customHeight="1">
      <c r="A59" s="18" t="s">
        <v>57</v>
      </c>
      <c r="B59" s="31"/>
      <c r="C59" s="31"/>
      <c r="D59" s="14"/>
      <c r="E59" s="31"/>
      <c r="F59" s="14"/>
      <c r="G59" s="14"/>
      <c r="H59" s="9"/>
    </row>
    <row r="60" ht="15.75" customHeight="1">
      <c r="A60" s="16" t="s">
        <v>58</v>
      </c>
      <c r="B60" s="13">
        <v>6998.0</v>
      </c>
      <c r="C60" s="15">
        <v>8725.0</v>
      </c>
      <c r="D60" s="14">
        <v>7000.0</v>
      </c>
      <c r="E60" s="15">
        <v>8119.0</v>
      </c>
      <c r="F60" s="14"/>
      <c r="G60" s="14">
        <f>0.025*G3-88</f>
        <v>11868.475</v>
      </c>
      <c r="H60" s="9"/>
    </row>
    <row r="61" ht="15.75" customHeight="1">
      <c r="A61" s="16" t="s">
        <v>59</v>
      </c>
      <c r="B61" s="17">
        <v>2678.0</v>
      </c>
      <c r="C61" s="15">
        <v>3002.0</v>
      </c>
      <c r="D61" s="14">
        <v>2500.0</v>
      </c>
      <c r="E61" s="15">
        <f>7537-E47</f>
        <v>2198</v>
      </c>
      <c r="F61" s="14"/>
      <c r="G61" s="15">
        <v>3000.0</v>
      </c>
      <c r="H61" s="9"/>
      <c r="I61" s="7"/>
    </row>
    <row r="62" ht="15.75" customHeight="1">
      <c r="A62" s="16" t="s">
        <v>60</v>
      </c>
      <c r="B62" s="13">
        <v>18328.0</v>
      </c>
      <c r="C62" s="15">
        <v>14005.0</v>
      </c>
      <c r="D62" s="14">
        <f>14200+2000</f>
        <v>16200</v>
      </c>
      <c r="E62" s="15">
        <v>11438.0</v>
      </c>
      <c r="F62" s="10"/>
      <c r="G62" s="15">
        <v>18000.0</v>
      </c>
      <c r="H62" s="9"/>
    </row>
    <row r="63" ht="15.75" customHeight="1">
      <c r="A63" s="16" t="s">
        <v>61</v>
      </c>
      <c r="B63" s="13">
        <v>2536.0</v>
      </c>
      <c r="C63" s="15">
        <v>2301.0</v>
      </c>
      <c r="D63" s="14">
        <v>3000.0</v>
      </c>
      <c r="E63" s="15">
        <v>1015.0</v>
      </c>
      <c r="F63" s="14"/>
      <c r="G63" s="14">
        <v>3000.0</v>
      </c>
      <c r="H63" s="9"/>
    </row>
    <row r="64" ht="15.75" customHeight="1">
      <c r="A64" s="7" t="s">
        <v>62</v>
      </c>
      <c r="B64" s="13">
        <v>1650.0</v>
      </c>
      <c r="C64" s="15">
        <v>3031.0</v>
      </c>
      <c r="D64" s="14">
        <v>2500.0</v>
      </c>
      <c r="E64" s="15">
        <v>3468.0</v>
      </c>
      <c r="F64" s="14"/>
      <c r="G64" s="15">
        <v>4000.0</v>
      </c>
      <c r="H64" s="9"/>
    </row>
    <row r="65" ht="15.75" customHeight="1">
      <c r="A65" s="16" t="s">
        <v>63</v>
      </c>
      <c r="B65" s="17">
        <v>1910.0</v>
      </c>
      <c r="C65" s="15">
        <v>1466.0</v>
      </c>
      <c r="D65" s="14">
        <v>2000.0</v>
      </c>
      <c r="E65" s="15">
        <v>1186.0</v>
      </c>
      <c r="F65" s="14"/>
      <c r="G65" s="15">
        <v>3000.0</v>
      </c>
      <c r="H65" s="9"/>
    </row>
    <row r="66" ht="15.75" customHeight="1">
      <c r="A66" s="16" t="s">
        <v>64</v>
      </c>
      <c r="B66" s="13">
        <v>3130.0</v>
      </c>
      <c r="C66" s="15">
        <v>3842.0</v>
      </c>
      <c r="D66" s="14">
        <v>3000.0</v>
      </c>
      <c r="E66" s="15">
        <v>6075.0</v>
      </c>
      <c r="F66" s="14"/>
      <c r="G66" s="15">
        <v>5000.0</v>
      </c>
      <c r="H66" s="9"/>
    </row>
    <row r="67" ht="15.75" customHeight="1">
      <c r="A67" s="7" t="s">
        <v>65</v>
      </c>
      <c r="B67" s="13">
        <v>1236.0</v>
      </c>
      <c r="C67" s="15">
        <v>1850.0</v>
      </c>
      <c r="D67" s="14">
        <v>1500.0</v>
      </c>
      <c r="E67" s="15">
        <v>1431.0</v>
      </c>
      <c r="F67" s="14"/>
      <c r="G67" s="15">
        <v>2000.0</v>
      </c>
      <c r="H67" s="9"/>
    </row>
    <row r="68" ht="15.75" customHeight="1">
      <c r="A68" s="7" t="s">
        <v>66</v>
      </c>
      <c r="B68" s="13">
        <v>1170.0</v>
      </c>
      <c r="C68" s="15">
        <v>1423.0</v>
      </c>
      <c r="D68" s="14">
        <v>1000.0</v>
      </c>
      <c r="E68" s="15">
        <v>796.0</v>
      </c>
      <c r="F68" s="14"/>
      <c r="G68" s="15">
        <v>1200.0</v>
      </c>
      <c r="H68" s="9"/>
    </row>
    <row r="69" ht="15.75" customHeight="1">
      <c r="A69" s="16" t="s">
        <v>67</v>
      </c>
      <c r="B69" s="13">
        <v>1188.0</v>
      </c>
      <c r="C69" s="14">
        <v>343.16</v>
      </c>
      <c r="D69" s="14">
        <v>500.0</v>
      </c>
      <c r="E69" s="15">
        <v>1508.0</v>
      </c>
      <c r="F69" s="14"/>
      <c r="G69" s="14"/>
      <c r="H69" s="9"/>
    </row>
    <row r="70" ht="15.75" customHeight="1">
      <c r="A70" s="7" t="s">
        <v>68</v>
      </c>
      <c r="B70" s="13">
        <v>1478.0</v>
      </c>
      <c r="C70" s="15">
        <v>1210.0</v>
      </c>
      <c r="D70" s="14">
        <v>1500.0</v>
      </c>
      <c r="E70" s="15">
        <v>1088.0</v>
      </c>
      <c r="F70" s="14"/>
      <c r="G70" s="14">
        <v>1500.0</v>
      </c>
      <c r="H70" s="9"/>
    </row>
    <row r="71" ht="15.75" customHeight="1">
      <c r="A71" s="7" t="s">
        <v>69</v>
      </c>
      <c r="B71" s="13">
        <v>2243.0</v>
      </c>
      <c r="C71" s="15">
        <v>1882.0</v>
      </c>
      <c r="D71" s="14">
        <v>2000.0</v>
      </c>
      <c r="E71" s="15">
        <v>2652.0</v>
      </c>
      <c r="F71" s="14"/>
      <c r="G71" s="15">
        <v>3500.0</v>
      </c>
      <c r="H71" s="9"/>
      <c r="I71" s="16"/>
      <c r="J71" s="16"/>
    </row>
    <row r="72" ht="15.75" customHeight="1">
      <c r="A72" s="7" t="s">
        <v>70</v>
      </c>
      <c r="B72" s="13">
        <v>6710.0</v>
      </c>
      <c r="C72" s="15">
        <v>6784.0</v>
      </c>
      <c r="D72" s="14">
        <v>7000.0</v>
      </c>
      <c r="E72" s="15">
        <v>3184.0</v>
      </c>
      <c r="F72" s="14"/>
      <c r="G72" s="15">
        <v>5000.0</v>
      </c>
      <c r="H72" s="9"/>
      <c r="I72" s="16"/>
      <c r="J72" s="16"/>
    </row>
    <row r="73" ht="15.75" customHeight="1">
      <c r="A73" s="12" t="s">
        <v>71</v>
      </c>
      <c r="B73" s="21">
        <v>2786.0</v>
      </c>
      <c r="C73" s="21">
        <v>9427.0</v>
      </c>
      <c r="D73" s="32"/>
      <c r="E73" s="32"/>
      <c r="F73" s="32"/>
      <c r="G73" s="32"/>
      <c r="H73" s="9"/>
      <c r="I73" s="16"/>
      <c r="J73" s="16"/>
    </row>
    <row r="74" ht="15.75" customHeight="1">
      <c r="A74" s="18" t="s">
        <v>72</v>
      </c>
      <c r="B74" s="26">
        <f t="shared" ref="B74:C74" si="7">SUM(B60:B73)</f>
        <v>54041</v>
      </c>
      <c r="C74" s="26">
        <f t="shared" si="7"/>
        <v>59291.16</v>
      </c>
      <c r="D74" s="27">
        <f t="shared" ref="D74:E74" si="8">SUM(D60:D72)</f>
        <v>49700</v>
      </c>
      <c r="E74" s="27">
        <f t="shared" si="8"/>
        <v>44158</v>
      </c>
      <c r="F74" s="27"/>
      <c r="G74" s="27">
        <f>SUM(G60:G72)</f>
        <v>61068.475</v>
      </c>
      <c r="H74" s="9"/>
      <c r="I74" s="16"/>
      <c r="J74" s="12"/>
    </row>
    <row r="75" ht="15.75" customHeight="1">
      <c r="A75" s="18" t="s">
        <v>73</v>
      </c>
      <c r="B75" s="33">
        <f>B74+B57</f>
        <v>89250</v>
      </c>
      <c r="C75" s="33">
        <f>C57+C74</f>
        <v>158821.16</v>
      </c>
      <c r="D75" s="34">
        <f t="shared" ref="D75:E75" si="9">D74+D57</f>
        <v>129200</v>
      </c>
      <c r="E75" s="34">
        <f t="shared" si="9"/>
        <v>138765</v>
      </c>
      <c r="F75" s="34"/>
      <c r="G75" s="34">
        <f>G74+G57</f>
        <v>220268.475</v>
      </c>
      <c r="H75" s="9"/>
    </row>
    <row r="76" ht="15.75" customHeight="1">
      <c r="A76" s="18"/>
      <c r="B76" s="20"/>
      <c r="C76" s="14"/>
      <c r="D76" s="14"/>
      <c r="E76" s="14"/>
      <c r="F76" s="14"/>
      <c r="G76" s="14"/>
      <c r="H76" s="9"/>
    </row>
    <row r="77" ht="15.75" customHeight="1">
      <c r="A77" s="18" t="s">
        <v>74</v>
      </c>
      <c r="B77" s="20"/>
      <c r="C77" s="14"/>
      <c r="D77" s="14"/>
      <c r="E77" s="14"/>
      <c r="F77" s="14"/>
      <c r="G77" s="14"/>
      <c r="H77" s="9"/>
    </row>
    <row r="78" ht="15.75" customHeight="1">
      <c r="A78" s="8" t="s">
        <v>75</v>
      </c>
      <c r="B78" s="13">
        <v>436.0</v>
      </c>
      <c r="C78" s="14">
        <v>797.33</v>
      </c>
      <c r="D78" s="14">
        <v>900.0</v>
      </c>
      <c r="E78" s="15"/>
      <c r="F78" s="15"/>
      <c r="G78" s="15"/>
      <c r="H78" s="9"/>
    </row>
    <row r="79" ht="15.75" customHeight="1">
      <c r="A79" s="16" t="s">
        <v>76</v>
      </c>
      <c r="B79" s="13">
        <v>1048.0</v>
      </c>
      <c r="C79" s="21">
        <v>10690.0</v>
      </c>
      <c r="D79" s="14">
        <v>2500.0</v>
      </c>
      <c r="E79" s="15">
        <v>11117.0</v>
      </c>
      <c r="F79" s="15"/>
      <c r="G79" s="15">
        <v>10000.0</v>
      </c>
      <c r="H79" s="9"/>
    </row>
    <row r="80" ht="15.75" customHeight="1">
      <c r="A80" s="8" t="s">
        <v>18</v>
      </c>
      <c r="B80" s="13"/>
      <c r="C80" s="20"/>
      <c r="D80" s="14"/>
      <c r="E80" s="15">
        <v>21029.0</v>
      </c>
      <c r="F80" s="15"/>
      <c r="G80" s="15">
        <v>0.0</v>
      </c>
      <c r="H80" s="9"/>
    </row>
    <row r="81" ht="15.75" customHeight="1">
      <c r="A81" s="8" t="s">
        <v>77</v>
      </c>
      <c r="B81" s="13"/>
      <c r="C81" s="20"/>
      <c r="D81" s="14"/>
      <c r="E81" s="15">
        <v>25152.0</v>
      </c>
      <c r="F81" s="15"/>
      <c r="G81" s="15">
        <v>0.0</v>
      </c>
      <c r="H81" s="9"/>
    </row>
    <row r="82" ht="15.75" customHeight="1">
      <c r="A82" s="8" t="s">
        <v>78</v>
      </c>
      <c r="B82" s="13"/>
      <c r="C82" s="20"/>
      <c r="D82" s="14"/>
      <c r="E82" s="15">
        <v>16503.0</v>
      </c>
      <c r="F82" s="15"/>
      <c r="G82" s="15">
        <v>0.0</v>
      </c>
      <c r="H82" s="9"/>
    </row>
    <row r="83" ht="15.75" customHeight="1">
      <c r="A83" s="7" t="s">
        <v>79</v>
      </c>
      <c r="B83" s="13">
        <v>3614.0</v>
      </c>
      <c r="C83" s="21">
        <v>2130.0</v>
      </c>
      <c r="D83" s="14">
        <v>3500.0</v>
      </c>
      <c r="E83" s="15">
        <v>2791.0</v>
      </c>
      <c r="F83" s="15"/>
      <c r="G83" s="15">
        <v>4000.0</v>
      </c>
      <c r="H83" s="9"/>
    </row>
    <row r="84" ht="15.75" customHeight="1">
      <c r="A84" s="7" t="s">
        <v>31</v>
      </c>
      <c r="B84" s="13">
        <v>455.0</v>
      </c>
      <c r="C84" s="20">
        <v>743.12</v>
      </c>
      <c r="D84" s="14">
        <v>2500.0</v>
      </c>
      <c r="E84" s="15">
        <v>2023.0</v>
      </c>
      <c r="F84" s="14"/>
      <c r="G84" s="15">
        <v>10000.0</v>
      </c>
      <c r="H84" s="9"/>
    </row>
    <row r="85" ht="15.75" customHeight="1">
      <c r="A85" s="7" t="s">
        <v>80</v>
      </c>
      <c r="B85" s="13">
        <v>1550.0</v>
      </c>
      <c r="C85" s="21">
        <v>1322.0</v>
      </c>
      <c r="D85" s="14">
        <v>2500.0</v>
      </c>
      <c r="E85" s="15">
        <v>0.0</v>
      </c>
      <c r="F85" s="14"/>
      <c r="G85" s="14">
        <v>2500.0</v>
      </c>
      <c r="H85" s="9"/>
    </row>
    <row r="86" ht="15.75" customHeight="1">
      <c r="A86" s="7" t="s">
        <v>81</v>
      </c>
      <c r="B86" s="17">
        <v>60.0</v>
      </c>
      <c r="C86" s="20"/>
      <c r="D86" s="14">
        <v>1000.0</v>
      </c>
      <c r="E86" s="15">
        <v>0.0</v>
      </c>
      <c r="F86" s="14"/>
      <c r="G86" s="15">
        <v>1000.0</v>
      </c>
      <c r="H86" s="9"/>
    </row>
    <row r="87" ht="15.75" customHeight="1">
      <c r="A87" s="7" t="s">
        <v>82</v>
      </c>
      <c r="B87" s="13">
        <v>627.0</v>
      </c>
      <c r="C87" s="21">
        <v>39957.0</v>
      </c>
      <c r="D87" s="14">
        <v>1500.0</v>
      </c>
      <c r="E87" s="15">
        <v>15202.0</v>
      </c>
      <c r="F87" s="14"/>
      <c r="G87" s="14"/>
      <c r="H87" s="9"/>
    </row>
    <row r="88" ht="15.75" customHeight="1">
      <c r="A88" s="7" t="s">
        <v>83</v>
      </c>
      <c r="B88" s="13">
        <v>3052.0</v>
      </c>
      <c r="C88" s="20">
        <v>1497.39</v>
      </c>
      <c r="D88" s="14">
        <v>1500.0</v>
      </c>
      <c r="E88" s="15">
        <v>320.0</v>
      </c>
      <c r="F88" s="14"/>
      <c r="G88" s="14">
        <v>1500.0</v>
      </c>
      <c r="H88" s="9"/>
      <c r="I88" s="16"/>
      <c r="J88" s="16"/>
    </row>
    <row r="89" ht="15.75" customHeight="1">
      <c r="A89" s="8" t="s">
        <v>84</v>
      </c>
      <c r="B89" s="13">
        <v>8824.0</v>
      </c>
      <c r="C89" s="15">
        <v>4344.0</v>
      </c>
      <c r="D89" s="14">
        <v>5000.0</v>
      </c>
      <c r="E89" s="15">
        <v>2406.0</v>
      </c>
      <c r="F89" s="14"/>
      <c r="G89" s="15">
        <v>7500.0</v>
      </c>
      <c r="H89" s="9"/>
    </row>
    <row r="90" ht="15.75" customHeight="1">
      <c r="A90" s="35" t="s">
        <v>85</v>
      </c>
      <c r="B90" s="19"/>
      <c r="C90" s="14"/>
      <c r="D90" s="14"/>
      <c r="E90" s="15">
        <v>170.0</v>
      </c>
      <c r="F90" s="14"/>
      <c r="G90" s="14"/>
      <c r="H90" s="9"/>
      <c r="I90" s="16"/>
      <c r="J90" s="16"/>
    </row>
    <row r="91" ht="15.75" customHeight="1">
      <c r="A91" s="7" t="s">
        <v>86</v>
      </c>
      <c r="B91" s="13">
        <v>0.0</v>
      </c>
      <c r="C91" s="14"/>
      <c r="D91" s="14">
        <v>7000.0</v>
      </c>
      <c r="E91" s="15">
        <v>0.0</v>
      </c>
      <c r="F91" s="14"/>
      <c r="G91" s="14">
        <v>7000.0</v>
      </c>
      <c r="H91" s="9"/>
      <c r="I91" s="16"/>
      <c r="J91" s="12"/>
    </row>
    <row r="92" ht="15.75" customHeight="1">
      <c r="A92" s="7" t="s">
        <v>87</v>
      </c>
      <c r="B92" s="13">
        <v>0.0</v>
      </c>
      <c r="C92" s="14"/>
      <c r="D92" s="14">
        <v>3000.0</v>
      </c>
      <c r="E92" s="15">
        <v>0.0</v>
      </c>
      <c r="F92" s="14"/>
      <c r="G92" s="14">
        <v>3000.0</v>
      </c>
      <c r="H92" s="9"/>
    </row>
    <row r="93" ht="15.75" customHeight="1">
      <c r="A93" s="7" t="s">
        <v>88</v>
      </c>
      <c r="B93" s="13">
        <v>12491.0</v>
      </c>
      <c r="C93" s="14">
        <v>12143.21</v>
      </c>
      <c r="D93" s="14">
        <v>12000.0</v>
      </c>
      <c r="E93" s="15">
        <v>12270.0</v>
      </c>
      <c r="F93" s="14"/>
      <c r="G93" s="14">
        <v>12000.0</v>
      </c>
      <c r="H93" s="9"/>
      <c r="I93" s="16"/>
      <c r="J93" s="16"/>
    </row>
    <row r="94" ht="15.75" customHeight="1">
      <c r="A94" s="12" t="s">
        <v>89</v>
      </c>
      <c r="B94" s="19"/>
      <c r="C94" s="14"/>
      <c r="D94" s="14"/>
      <c r="E94" s="15">
        <v>1222.0</v>
      </c>
      <c r="F94" s="15"/>
      <c r="G94" s="15">
        <v>500.0</v>
      </c>
      <c r="H94" s="9"/>
      <c r="I94" s="16"/>
      <c r="J94" s="16"/>
    </row>
    <row r="95" ht="15.75" customHeight="1">
      <c r="A95" s="18" t="s">
        <v>20</v>
      </c>
      <c r="B95" s="19"/>
      <c r="C95" s="14"/>
      <c r="D95" s="14"/>
      <c r="E95" s="14"/>
      <c r="F95" s="14"/>
      <c r="G95" s="14"/>
      <c r="H95" s="9"/>
      <c r="I95" s="16"/>
      <c r="J95" s="16"/>
    </row>
    <row r="96" ht="15.75" customHeight="1">
      <c r="A96" s="7" t="s">
        <v>90</v>
      </c>
      <c r="B96" s="13">
        <v>11759.0</v>
      </c>
      <c r="C96" s="14">
        <v>8488.01</v>
      </c>
      <c r="D96" s="14">
        <v>8500.0</v>
      </c>
      <c r="E96" s="15">
        <v>2735.0</v>
      </c>
      <c r="F96" s="14"/>
      <c r="G96" s="14">
        <v>8500.0</v>
      </c>
      <c r="H96" s="9"/>
      <c r="I96" s="16"/>
      <c r="J96" s="16"/>
    </row>
    <row r="97" ht="15.75" customHeight="1">
      <c r="A97" s="7" t="s">
        <v>22</v>
      </c>
      <c r="B97" s="13"/>
      <c r="C97" s="14">
        <v>1365.27</v>
      </c>
      <c r="D97" s="14">
        <v>2500.0</v>
      </c>
      <c r="E97" s="15">
        <v>3499.0</v>
      </c>
      <c r="F97" s="14"/>
      <c r="G97" s="14">
        <v>2500.0</v>
      </c>
      <c r="H97" s="9"/>
      <c r="I97" s="16"/>
      <c r="J97" s="16"/>
    </row>
    <row r="98" ht="15.75" customHeight="1">
      <c r="A98" s="8" t="s">
        <v>28</v>
      </c>
      <c r="B98" s="13"/>
      <c r="C98" s="14"/>
      <c r="D98" s="14"/>
      <c r="E98" s="15"/>
      <c r="F98" s="15"/>
      <c r="G98" s="15">
        <v>3000.0</v>
      </c>
      <c r="H98" s="9"/>
      <c r="I98" s="16"/>
      <c r="J98" s="16"/>
    </row>
    <row r="99" ht="15.75" customHeight="1">
      <c r="A99" s="7" t="s">
        <v>23</v>
      </c>
      <c r="B99" s="13">
        <v>6431.0</v>
      </c>
      <c r="C99" s="15">
        <v>4018.0</v>
      </c>
      <c r="D99" s="14">
        <v>4000.0</v>
      </c>
      <c r="E99" s="15">
        <v>3949.0</v>
      </c>
      <c r="F99" s="14"/>
      <c r="G99" s="14">
        <v>4000.0</v>
      </c>
      <c r="H99" s="9"/>
      <c r="I99" s="16"/>
      <c r="J99" s="16"/>
    </row>
    <row r="100" ht="15.75" customHeight="1">
      <c r="A100" s="7" t="s">
        <v>24</v>
      </c>
      <c r="B100" s="13">
        <v>1136.0</v>
      </c>
      <c r="C100" s="14">
        <v>462.96</v>
      </c>
      <c r="D100" s="14">
        <v>600.0</v>
      </c>
      <c r="E100" s="15">
        <v>1261.0</v>
      </c>
      <c r="F100" s="14"/>
      <c r="G100" s="15">
        <v>1000.0</v>
      </c>
      <c r="H100" s="9"/>
      <c r="I100" s="16"/>
      <c r="J100" s="16"/>
    </row>
    <row r="101" ht="15.75" customHeight="1">
      <c r="A101" s="7" t="s">
        <v>25</v>
      </c>
      <c r="B101" s="13">
        <v>17173.0</v>
      </c>
      <c r="C101" s="14">
        <v>6410.19</v>
      </c>
      <c r="D101" s="14">
        <v>7000.0</v>
      </c>
      <c r="E101" s="15">
        <v>7906.0</v>
      </c>
      <c r="F101" s="14"/>
      <c r="G101" s="15">
        <v>8000.0</v>
      </c>
      <c r="H101" s="9"/>
    </row>
    <row r="102" ht="15.75" customHeight="1">
      <c r="A102" s="7" t="s">
        <v>26</v>
      </c>
      <c r="B102" s="13">
        <v>144.0</v>
      </c>
      <c r="C102" s="15">
        <v>52.0</v>
      </c>
      <c r="D102" s="14">
        <v>100.0</v>
      </c>
      <c r="E102" s="15">
        <v>140.0</v>
      </c>
      <c r="F102" s="14"/>
      <c r="G102" s="15">
        <v>150.0</v>
      </c>
      <c r="H102" s="9"/>
    </row>
    <row r="103" ht="15.75" customHeight="1">
      <c r="A103" s="7" t="s">
        <v>91</v>
      </c>
      <c r="B103" s="13"/>
      <c r="C103" s="14">
        <v>8280.81</v>
      </c>
      <c r="D103" s="14">
        <v>4000.0</v>
      </c>
      <c r="E103" s="15">
        <v>8159.0</v>
      </c>
      <c r="F103" s="14"/>
      <c r="G103" s="15">
        <v>8000.0</v>
      </c>
      <c r="H103" s="9"/>
    </row>
    <row r="104" ht="15.75" customHeight="1">
      <c r="A104" s="8" t="s">
        <v>30</v>
      </c>
      <c r="B104" s="13"/>
      <c r="C104" s="14"/>
      <c r="D104" s="14"/>
      <c r="E104" s="15"/>
      <c r="F104" s="15"/>
      <c r="G104" s="15">
        <v>500.0</v>
      </c>
      <c r="H104" s="9"/>
    </row>
    <row r="105" ht="15.75" customHeight="1">
      <c r="A105" s="8" t="s">
        <v>29</v>
      </c>
      <c r="B105" s="13"/>
      <c r="C105" s="14"/>
      <c r="D105" s="14"/>
      <c r="E105" s="15"/>
      <c r="F105" s="15"/>
      <c r="G105" s="15">
        <v>500.0</v>
      </c>
      <c r="H105" s="9"/>
    </row>
    <row r="106" ht="15.75" customHeight="1">
      <c r="A106" s="7" t="s">
        <v>92</v>
      </c>
      <c r="B106" s="13">
        <v>2156.0</v>
      </c>
      <c r="C106" s="15">
        <v>2363.0</v>
      </c>
      <c r="D106" s="14">
        <v>3000.0</v>
      </c>
      <c r="E106" s="15">
        <v>1813.0</v>
      </c>
      <c r="F106" s="14"/>
      <c r="G106" s="15">
        <v>2500.0</v>
      </c>
      <c r="H106" s="9"/>
    </row>
    <row r="107" ht="15.75" customHeight="1">
      <c r="A107" s="7" t="s">
        <v>93</v>
      </c>
      <c r="B107" s="13">
        <v>11123.0</v>
      </c>
      <c r="C107" s="15">
        <v>5523.0</v>
      </c>
      <c r="D107" s="14">
        <v>12000.0</v>
      </c>
      <c r="E107" s="15">
        <v>10933.0</v>
      </c>
      <c r="F107" s="14"/>
      <c r="G107" s="15">
        <v>21000.0</v>
      </c>
      <c r="H107" s="9"/>
    </row>
    <row r="108" ht="15.75" customHeight="1">
      <c r="A108" s="16" t="s">
        <v>94</v>
      </c>
      <c r="B108" s="13">
        <v>350.0</v>
      </c>
      <c r="C108" s="14"/>
      <c r="D108" s="14">
        <v>1000.0</v>
      </c>
      <c r="E108" s="15">
        <v>0.0</v>
      </c>
      <c r="F108" s="14"/>
      <c r="G108" s="14"/>
      <c r="H108" s="9"/>
    </row>
    <row r="109" ht="15.75" customHeight="1">
      <c r="A109" s="7" t="s">
        <v>95</v>
      </c>
      <c r="B109" s="13">
        <v>3410.0</v>
      </c>
      <c r="C109" s="15">
        <v>712.0</v>
      </c>
      <c r="D109" s="14">
        <v>500.0</v>
      </c>
      <c r="E109" s="15">
        <v>1582.0</v>
      </c>
      <c r="F109" s="14"/>
      <c r="G109" s="15">
        <v>1000.0</v>
      </c>
      <c r="H109" s="9"/>
    </row>
    <row r="110" ht="15.75" customHeight="1">
      <c r="A110" s="18" t="s">
        <v>96</v>
      </c>
      <c r="B110" s="26">
        <f t="shared" ref="B110:E110" si="10">SUM(B78:B109)</f>
        <v>85839</v>
      </c>
      <c r="C110" s="26">
        <f t="shared" si="10"/>
        <v>111299.29</v>
      </c>
      <c r="D110" s="26">
        <f t="shared" si="10"/>
        <v>86100</v>
      </c>
      <c r="E110" s="26">
        <f t="shared" si="10"/>
        <v>152182</v>
      </c>
      <c r="F110" s="26"/>
      <c r="G110" s="26">
        <f>SUM(G78:G109)</f>
        <v>119650</v>
      </c>
      <c r="H110" s="9"/>
    </row>
    <row r="111" ht="15.75" customHeight="1">
      <c r="A111" s="18" t="s">
        <v>97</v>
      </c>
      <c r="B111" s="22">
        <f>B110+B75+B43</f>
        <v>367853.5</v>
      </c>
      <c r="C111" s="22">
        <f t="shared" ref="C111:E111" si="11">C43+C75+C110</f>
        <v>539191.45</v>
      </c>
      <c r="D111" s="22">
        <f t="shared" si="11"/>
        <v>625752</v>
      </c>
      <c r="E111" s="22">
        <f t="shared" si="11"/>
        <v>580001</v>
      </c>
      <c r="F111" s="22"/>
      <c r="G111" s="22">
        <f>G43+G75+G110</f>
        <v>893980.423</v>
      </c>
      <c r="H111" s="9"/>
    </row>
    <row r="112" ht="15.75" customHeight="1">
      <c r="A112" s="16"/>
      <c r="B112" s="36"/>
      <c r="C112" s="36"/>
      <c r="D112" s="36"/>
      <c r="E112" s="36"/>
      <c r="F112" s="36"/>
      <c r="G112" s="36"/>
      <c r="H112" s="9"/>
    </row>
    <row r="113" ht="15.75" customHeight="1">
      <c r="B113" s="7"/>
      <c r="C113" s="37"/>
      <c r="D113" s="14"/>
      <c r="E113" s="14"/>
      <c r="F113" s="14"/>
      <c r="G113" s="14"/>
    </row>
    <row r="114" ht="15.75" customHeight="1">
      <c r="B114" s="7"/>
      <c r="C114" s="9"/>
      <c r="D114" s="9"/>
      <c r="E114" s="9"/>
      <c r="F114" s="9"/>
      <c r="G114" s="9"/>
    </row>
    <row r="115" ht="15.75" customHeight="1">
      <c r="A115" s="35"/>
      <c r="B115" s="7"/>
      <c r="C115" s="9"/>
      <c r="D115" s="9"/>
      <c r="E115" s="9"/>
      <c r="F115" s="9"/>
      <c r="G115" s="9"/>
    </row>
    <row r="116" ht="15.75" customHeight="1">
      <c r="A116" s="7"/>
      <c r="B116" s="13"/>
      <c r="C116" s="13"/>
      <c r="D116" s="13"/>
      <c r="E116" s="13"/>
      <c r="F116" s="13"/>
      <c r="G116" s="17"/>
    </row>
    <row r="117" ht="15.75" customHeight="1">
      <c r="A117" s="7"/>
      <c r="B117" s="13"/>
      <c r="C117" s="13"/>
      <c r="D117" s="13"/>
      <c r="E117" s="13"/>
      <c r="F117" s="13"/>
      <c r="G117" s="13"/>
    </row>
    <row r="118" ht="15.75" customHeight="1">
      <c r="A118" s="7"/>
      <c r="B118" s="13"/>
      <c r="C118" s="13"/>
      <c r="D118" s="13"/>
      <c r="E118" s="13"/>
      <c r="F118" s="13"/>
      <c r="G118" s="13"/>
    </row>
    <row r="119" ht="15.75" customHeight="1">
      <c r="A119" s="7"/>
      <c r="B119" s="13"/>
      <c r="C119" s="13"/>
      <c r="D119" s="13"/>
      <c r="E119" s="13"/>
      <c r="F119" s="13"/>
      <c r="G119" s="13"/>
    </row>
    <row r="120" ht="15.75" customHeight="1">
      <c r="A120" s="7"/>
      <c r="B120" s="13"/>
      <c r="C120" s="13"/>
      <c r="D120" s="13"/>
      <c r="E120" s="13"/>
      <c r="F120" s="13"/>
      <c r="G120" s="13"/>
    </row>
    <row r="121" ht="15.75" customHeight="1">
      <c r="B121" s="7"/>
      <c r="C121" s="9"/>
      <c r="D121" s="38"/>
      <c r="E121" s="9"/>
      <c r="F121" s="38"/>
      <c r="G121" s="38"/>
    </row>
    <row r="122" ht="15.75" customHeight="1">
      <c r="B122" s="7"/>
      <c r="C122" s="9"/>
      <c r="D122" s="9"/>
      <c r="E122" s="9"/>
      <c r="F122" s="38"/>
      <c r="G122" s="38"/>
    </row>
    <row r="123" ht="15.75" customHeight="1">
      <c r="B123" s="7"/>
      <c r="C123" s="9"/>
      <c r="D123" s="9"/>
      <c r="E123" s="9"/>
      <c r="F123" s="9"/>
      <c r="G123" s="9"/>
    </row>
    <row r="124" ht="15.75" customHeight="1">
      <c r="B124" s="7"/>
      <c r="C124" s="9"/>
      <c r="D124" s="9"/>
      <c r="E124" s="9"/>
      <c r="F124" s="9"/>
      <c r="G124" s="9"/>
    </row>
    <row r="125" ht="15.75" customHeight="1">
      <c r="B125" s="7"/>
      <c r="C125" s="9"/>
      <c r="D125" s="9"/>
      <c r="E125" s="9"/>
      <c r="F125" s="9"/>
      <c r="G125" s="9"/>
    </row>
    <row r="126" ht="15.75" customHeight="1">
      <c r="B126" s="7"/>
      <c r="C126" s="9"/>
      <c r="D126" s="9"/>
      <c r="E126" s="9"/>
      <c r="F126" s="9"/>
      <c r="G126" s="9"/>
    </row>
    <row r="127" ht="15.75" customHeight="1">
      <c r="B127" s="7"/>
      <c r="C127" s="9"/>
      <c r="D127" s="9"/>
      <c r="E127" s="9"/>
      <c r="F127" s="9"/>
      <c r="G127" s="9"/>
    </row>
    <row r="128" ht="15.75" customHeight="1">
      <c r="B128" s="7"/>
      <c r="C128" s="9"/>
      <c r="D128" s="9"/>
      <c r="E128" s="9"/>
      <c r="F128" s="9"/>
      <c r="G128" s="9"/>
    </row>
    <row r="129" ht="15.75" customHeight="1">
      <c r="B129" s="7"/>
      <c r="C129" s="9"/>
      <c r="D129" s="9"/>
      <c r="E129" s="9"/>
      <c r="F129" s="9"/>
      <c r="G129" s="9"/>
    </row>
    <row r="130" ht="15.75" customHeight="1">
      <c r="B130" s="7"/>
      <c r="C130" s="9"/>
      <c r="D130" s="9"/>
      <c r="E130" s="9"/>
      <c r="F130" s="9"/>
      <c r="G130" s="9"/>
    </row>
    <row r="131" ht="15.75" customHeight="1">
      <c r="B131" s="7"/>
      <c r="C131" s="9"/>
      <c r="D131" s="9"/>
      <c r="E131" s="9"/>
      <c r="F131" s="9"/>
      <c r="G131" s="9"/>
    </row>
    <row r="132" ht="15.75" customHeight="1">
      <c r="B132" s="7"/>
      <c r="C132" s="9"/>
      <c r="D132" s="9"/>
      <c r="E132" s="9"/>
      <c r="F132" s="9"/>
      <c r="G132" s="9"/>
    </row>
    <row r="133" ht="15.75" customHeight="1">
      <c r="B133" s="7"/>
      <c r="C133" s="9"/>
      <c r="D133" s="9"/>
      <c r="E133" s="9"/>
      <c r="F133" s="9"/>
      <c r="G133" s="9"/>
    </row>
    <row r="134" ht="15.75" customHeight="1">
      <c r="B134" s="7"/>
      <c r="C134" s="9"/>
      <c r="D134" s="9"/>
      <c r="E134" s="9"/>
      <c r="F134" s="9"/>
      <c r="G134" s="9"/>
    </row>
    <row r="135" ht="15.75" customHeight="1">
      <c r="B135" s="7"/>
      <c r="C135" s="9"/>
      <c r="D135" s="9"/>
      <c r="E135" s="9"/>
      <c r="F135" s="9"/>
      <c r="G135" s="9"/>
    </row>
    <row r="136" ht="15.75" customHeight="1">
      <c r="B136" s="7"/>
      <c r="C136" s="9"/>
      <c r="D136" s="9"/>
      <c r="E136" s="9"/>
      <c r="F136" s="9"/>
      <c r="G136" s="9"/>
    </row>
    <row r="137" ht="15.75" customHeight="1">
      <c r="B137" s="7"/>
      <c r="C137" s="9"/>
      <c r="D137" s="9"/>
      <c r="E137" s="9"/>
      <c r="F137" s="9"/>
      <c r="G137" s="9"/>
    </row>
    <row r="138" ht="15.75" customHeight="1">
      <c r="B138" s="7"/>
      <c r="C138" s="9"/>
      <c r="D138" s="9"/>
      <c r="E138" s="9"/>
      <c r="F138" s="9"/>
      <c r="G138" s="9"/>
    </row>
    <row r="139" ht="15.75" customHeight="1">
      <c r="B139" s="7"/>
      <c r="C139" s="9"/>
      <c r="D139" s="9"/>
      <c r="E139" s="9"/>
      <c r="F139" s="9"/>
      <c r="G139" s="9"/>
    </row>
    <row r="140" ht="15.75" customHeight="1">
      <c r="B140" s="7"/>
      <c r="C140" s="9"/>
      <c r="D140" s="9"/>
      <c r="E140" s="9"/>
      <c r="F140" s="9"/>
      <c r="G140" s="9"/>
    </row>
    <row r="141" ht="15.75" customHeight="1">
      <c r="B141" s="7"/>
      <c r="C141" s="9"/>
      <c r="D141" s="9"/>
      <c r="E141" s="9"/>
      <c r="F141" s="9"/>
      <c r="G141" s="9"/>
    </row>
    <row r="142" ht="15.75" customHeight="1">
      <c r="B142" s="7"/>
      <c r="C142" s="9"/>
      <c r="D142" s="9"/>
      <c r="E142" s="9"/>
      <c r="F142" s="9"/>
      <c r="G142" s="9"/>
    </row>
    <row r="143" ht="15.75" customHeight="1">
      <c r="B143" s="7"/>
      <c r="C143" s="9"/>
      <c r="D143" s="9"/>
      <c r="E143" s="9"/>
      <c r="F143" s="9"/>
      <c r="G143" s="9"/>
    </row>
    <row r="144" ht="15.75" customHeight="1">
      <c r="B144" s="7"/>
      <c r="C144" s="9"/>
      <c r="D144" s="9"/>
      <c r="E144" s="9"/>
      <c r="F144" s="9"/>
      <c r="G144" s="9"/>
    </row>
    <row r="145" ht="15.75" customHeight="1">
      <c r="B145" s="7"/>
      <c r="C145" s="9"/>
      <c r="D145" s="9"/>
      <c r="E145" s="9"/>
      <c r="F145" s="9"/>
      <c r="G145" s="9"/>
    </row>
    <row r="146" ht="15.75" customHeight="1">
      <c r="B146" s="7"/>
      <c r="C146" s="9"/>
      <c r="D146" s="9"/>
      <c r="E146" s="9"/>
      <c r="F146" s="9"/>
      <c r="G146" s="9"/>
    </row>
    <row r="147" ht="15.75" customHeight="1">
      <c r="B147" s="7"/>
      <c r="C147" s="9"/>
      <c r="D147" s="9"/>
      <c r="E147" s="9"/>
      <c r="F147" s="9"/>
      <c r="G147" s="9"/>
    </row>
    <row r="148" ht="15.75" customHeight="1">
      <c r="B148" s="7"/>
      <c r="C148" s="9"/>
      <c r="D148" s="9"/>
      <c r="E148" s="9"/>
      <c r="F148" s="9"/>
      <c r="G148" s="9"/>
    </row>
    <row r="149" ht="15.75" customHeight="1">
      <c r="B149" s="7"/>
      <c r="C149" s="9"/>
      <c r="D149" s="9"/>
      <c r="E149" s="9"/>
      <c r="F149" s="9"/>
      <c r="G149" s="9"/>
    </row>
    <row r="150" ht="15.75" customHeight="1">
      <c r="B150" s="7"/>
      <c r="C150" s="9"/>
      <c r="D150" s="9"/>
      <c r="E150" s="9"/>
      <c r="F150" s="9"/>
      <c r="G150" s="9"/>
    </row>
    <row r="151" ht="15.75" customHeight="1">
      <c r="B151" s="7"/>
      <c r="C151" s="9"/>
      <c r="D151" s="9"/>
      <c r="E151" s="9"/>
      <c r="F151" s="9"/>
      <c r="G151" s="9"/>
    </row>
    <row r="152" ht="15.75" customHeight="1">
      <c r="B152" s="7"/>
      <c r="C152" s="9"/>
      <c r="D152" s="9"/>
      <c r="E152" s="9"/>
      <c r="F152" s="9"/>
      <c r="G152" s="9"/>
    </row>
    <row r="153" ht="15.75" customHeight="1">
      <c r="B153" s="7"/>
      <c r="C153" s="9"/>
      <c r="D153" s="9"/>
      <c r="E153" s="9"/>
      <c r="F153" s="9"/>
      <c r="G153" s="9"/>
    </row>
    <row r="154" ht="15.75" customHeight="1">
      <c r="B154" s="7"/>
      <c r="C154" s="9"/>
      <c r="D154" s="9"/>
      <c r="E154" s="9"/>
      <c r="F154" s="9"/>
      <c r="G154" s="9"/>
    </row>
    <row r="155" ht="15.75" customHeight="1">
      <c r="B155" s="7"/>
      <c r="C155" s="9"/>
      <c r="D155" s="9"/>
      <c r="E155" s="9"/>
      <c r="F155" s="9"/>
      <c r="G155" s="9"/>
    </row>
    <row r="156" ht="15.75" customHeight="1">
      <c r="B156" s="7"/>
      <c r="C156" s="9"/>
      <c r="D156" s="9"/>
      <c r="E156" s="9"/>
      <c r="F156" s="9"/>
      <c r="G156" s="9"/>
    </row>
    <row r="157" ht="15.75" customHeight="1">
      <c r="B157" s="7"/>
      <c r="C157" s="9"/>
      <c r="D157" s="9"/>
      <c r="E157" s="9"/>
      <c r="F157" s="9"/>
      <c r="G157" s="9"/>
    </row>
    <row r="158" ht="15.75" customHeight="1">
      <c r="B158" s="7"/>
      <c r="C158" s="9"/>
      <c r="D158" s="9"/>
      <c r="E158" s="9"/>
      <c r="F158" s="9"/>
      <c r="G158" s="9"/>
    </row>
    <row r="159" ht="15.75" customHeight="1">
      <c r="B159" s="7"/>
      <c r="C159" s="9"/>
      <c r="D159" s="9"/>
      <c r="E159" s="9"/>
      <c r="F159" s="9"/>
      <c r="G159" s="9"/>
    </row>
    <row r="160" ht="15.75" customHeight="1">
      <c r="B160" s="7"/>
      <c r="C160" s="9"/>
      <c r="D160" s="9"/>
      <c r="E160" s="9"/>
      <c r="F160" s="9"/>
      <c r="G160" s="9"/>
    </row>
    <row r="161" ht="15.75" customHeight="1">
      <c r="B161" s="7"/>
      <c r="C161" s="9"/>
      <c r="D161" s="9"/>
      <c r="E161" s="9"/>
      <c r="F161" s="9"/>
      <c r="G161" s="9"/>
    </row>
    <row r="162" ht="15.75" customHeight="1">
      <c r="B162" s="7"/>
      <c r="C162" s="9"/>
      <c r="D162" s="9"/>
      <c r="E162" s="9"/>
      <c r="F162" s="9"/>
      <c r="G162" s="9"/>
    </row>
    <row r="163" ht="15.75" customHeight="1">
      <c r="B163" s="7"/>
      <c r="C163" s="9"/>
      <c r="D163" s="9"/>
      <c r="E163" s="9"/>
      <c r="F163" s="9"/>
      <c r="G163" s="9"/>
    </row>
    <row r="164" ht="15.75" customHeight="1">
      <c r="B164" s="7"/>
      <c r="C164" s="9"/>
      <c r="D164" s="9"/>
      <c r="E164" s="9"/>
      <c r="F164" s="9"/>
      <c r="G164" s="9"/>
    </row>
    <row r="165" ht="15.75" customHeight="1">
      <c r="B165" s="7"/>
      <c r="C165" s="9"/>
      <c r="D165" s="9"/>
      <c r="E165" s="9"/>
      <c r="F165" s="9"/>
      <c r="G165" s="9"/>
    </row>
    <row r="166" ht="15.75" customHeight="1">
      <c r="B166" s="7"/>
      <c r="C166" s="9"/>
      <c r="D166" s="9"/>
      <c r="E166" s="9"/>
      <c r="F166" s="9"/>
      <c r="G166" s="9"/>
    </row>
    <row r="167" ht="15.75" customHeight="1">
      <c r="B167" s="7"/>
      <c r="C167" s="9"/>
      <c r="D167" s="9"/>
      <c r="E167" s="9"/>
      <c r="F167" s="9"/>
      <c r="G167" s="9"/>
    </row>
    <row r="168" ht="15.75" customHeight="1">
      <c r="C168" s="9"/>
      <c r="D168" s="9"/>
      <c r="E168" s="9"/>
      <c r="F168" s="9"/>
      <c r="G168" s="9"/>
    </row>
    <row r="169" ht="15.75" customHeight="1">
      <c r="C169" s="9"/>
      <c r="D169" s="9"/>
      <c r="E169" s="9"/>
      <c r="F169" s="9"/>
      <c r="G169" s="9"/>
    </row>
    <row r="170" ht="15.75" customHeight="1">
      <c r="C170" s="9"/>
      <c r="D170" s="9"/>
      <c r="E170" s="9"/>
      <c r="F170" s="9"/>
      <c r="G170" s="9"/>
    </row>
    <row r="171" ht="15.75" customHeight="1">
      <c r="C171" s="9"/>
      <c r="D171" s="9"/>
      <c r="E171" s="9"/>
      <c r="F171" s="9"/>
      <c r="G171" s="9"/>
    </row>
    <row r="172" ht="15.75" customHeight="1">
      <c r="C172" s="9"/>
      <c r="D172" s="9"/>
      <c r="E172" s="9"/>
      <c r="F172" s="9"/>
      <c r="G172" s="9"/>
    </row>
    <row r="173" ht="15.75" customHeight="1">
      <c r="C173" s="9"/>
      <c r="D173" s="9"/>
      <c r="E173" s="9"/>
      <c r="F173" s="9"/>
      <c r="G173" s="9"/>
    </row>
    <row r="174" ht="15.75" customHeight="1">
      <c r="C174" s="9"/>
      <c r="D174" s="9"/>
      <c r="E174" s="9"/>
      <c r="F174" s="9"/>
      <c r="G174" s="9"/>
    </row>
    <row r="175" ht="15.75" customHeight="1">
      <c r="C175" s="9"/>
      <c r="D175" s="9"/>
      <c r="E175" s="9"/>
      <c r="F175" s="9"/>
      <c r="G175" s="9"/>
    </row>
    <row r="176" ht="15.75" customHeight="1">
      <c r="C176" s="9"/>
      <c r="D176" s="9"/>
      <c r="E176" s="9"/>
      <c r="F176" s="9"/>
      <c r="G176" s="9"/>
    </row>
    <row r="177" ht="15.75" customHeight="1">
      <c r="C177" s="9"/>
      <c r="D177" s="9"/>
      <c r="E177" s="9"/>
      <c r="F177" s="9"/>
      <c r="G177" s="9"/>
    </row>
    <row r="178" ht="15.75" customHeight="1">
      <c r="C178" s="9"/>
      <c r="D178" s="9"/>
      <c r="E178" s="9"/>
      <c r="F178" s="9"/>
      <c r="G178" s="9"/>
    </row>
    <row r="179" ht="15.75" customHeight="1">
      <c r="C179" s="9"/>
      <c r="D179" s="9"/>
      <c r="E179" s="9"/>
      <c r="F179" s="9"/>
      <c r="G179" s="9"/>
    </row>
    <row r="180" ht="15.75" customHeight="1">
      <c r="C180" s="9"/>
      <c r="D180" s="9"/>
      <c r="E180" s="9"/>
      <c r="F180" s="9"/>
      <c r="G180" s="9"/>
    </row>
    <row r="181" ht="15.75" customHeight="1">
      <c r="C181" s="9"/>
      <c r="D181" s="9"/>
      <c r="E181" s="9"/>
      <c r="F181" s="9"/>
      <c r="G181" s="9"/>
    </row>
    <row r="182" ht="15.75" customHeight="1">
      <c r="C182" s="9"/>
      <c r="D182" s="9"/>
      <c r="E182" s="9"/>
      <c r="F182" s="9"/>
      <c r="G182" s="9"/>
    </row>
    <row r="183" ht="15.75" customHeight="1">
      <c r="C183" s="9"/>
      <c r="D183" s="9"/>
      <c r="E183" s="9"/>
      <c r="F183" s="9"/>
      <c r="G183" s="9"/>
    </row>
    <row r="184" ht="15.75" customHeight="1">
      <c r="C184" s="9"/>
      <c r="D184" s="9"/>
      <c r="E184" s="9"/>
      <c r="F184" s="9"/>
      <c r="G184" s="9"/>
    </row>
    <row r="185" ht="15.75" customHeight="1">
      <c r="C185" s="9"/>
      <c r="D185" s="9"/>
      <c r="E185" s="9"/>
      <c r="F185" s="9"/>
      <c r="G185" s="9"/>
    </row>
    <row r="186" ht="15.75" customHeight="1">
      <c r="C186" s="9"/>
      <c r="D186" s="9"/>
      <c r="E186" s="9"/>
      <c r="F186" s="9"/>
      <c r="G186" s="9"/>
    </row>
    <row r="187" ht="15.75" customHeight="1">
      <c r="C187" s="9"/>
      <c r="D187" s="9"/>
      <c r="E187" s="9"/>
      <c r="F187" s="9"/>
      <c r="G187" s="9"/>
    </row>
    <row r="188" ht="15.75" customHeight="1">
      <c r="C188" s="9"/>
      <c r="D188" s="9"/>
      <c r="E188" s="9"/>
      <c r="F188" s="9"/>
      <c r="G188" s="9"/>
    </row>
    <row r="189" ht="15.75" customHeight="1">
      <c r="C189" s="9"/>
      <c r="D189" s="9"/>
      <c r="E189" s="9"/>
      <c r="F189" s="9"/>
      <c r="G189" s="9"/>
    </row>
    <row r="190" ht="15.75" customHeight="1">
      <c r="C190" s="9"/>
      <c r="D190" s="9"/>
      <c r="E190" s="9"/>
      <c r="F190" s="9"/>
      <c r="G190" s="9"/>
    </row>
    <row r="191" ht="15.75" customHeight="1">
      <c r="C191" s="9"/>
      <c r="D191" s="9"/>
      <c r="E191" s="9"/>
      <c r="F191" s="9"/>
      <c r="G191" s="9"/>
    </row>
    <row r="192" ht="15.75" customHeight="1">
      <c r="C192" s="9"/>
      <c r="D192" s="9"/>
      <c r="E192" s="9"/>
      <c r="F192" s="9"/>
      <c r="G192" s="9"/>
    </row>
    <row r="193" ht="15.75" customHeight="1">
      <c r="C193" s="9"/>
      <c r="D193" s="9"/>
      <c r="E193" s="9"/>
      <c r="F193" s="9"/>
      <c r="G193" s="9"/>
    </row>
    <row r="194" ht="15.75" customHeight="1">
      <c r="C194" s="9"/>
      <c r="D194" s="9"/>
      <c r="E194" s="9"/>
      <c r="F194" s="9"/>
      <c r="G194" s="9"/>
    </row>
    <row r="195" ht="15.75" customHeight="1">
      <c r="C195" s="9"/>
      <c r="D195" s="9"/>
      <c r="E195" s="9"/>
      <c r="F195" s="9"/>
      <c r="G195" s="9"/>
    </row>
    <row r="196" ht="15.75" customHeight="1">
      <c r="C196" s="9"/>
      <c r="D196" s="9"/>
      <c r="E196" s="9"/>
      <c r="F196" s="9"/>
      <c r="G196" s="9"/>
    </row>
    <row r="197" ht="15.75" customHeight="1">
      <c r="C197" s="9"/>
      <c r="D197" s="9"/>
      <c r="E197" s="9"/>
      <c r="F197" s="9"/>
      <c r="G197" s="9"/>
    </row>
    <row r="198" ht="15.75" customHeight="1">
      <c r="C198" s="9"/>
      <c r="D198" s="9"/>
      <c r="E198" s="9"/>
      <c r="F198" s="9"/>
      <c r="G198" s="9"/>
    </row>
    <row r="199" ht="15.75" customHeight="1">
      <c r="C199" s="9"/>
      <c r="D199" s="9"/>
      <c r="E199" s="9"/>
      <c r="F199" s="9"/>
      <c r="G199" s="9"/>
    </row>
    <row r="200" ht="15.75" customHeight="1">
      <c r="C200" s="9"/>
      <c r="D200" s="9"/>
      <c r="E200" s="9"/>
      <c r="F200" s="9"/>
      <c r="G200" s="9"/>
    </row>
    <row r="201" ht="15.75" customHeight="1">
      <c r="C201" s="9"/>
      <c r="D201" s="9"/>
      <c r="E201" s="9"/>
      <c r="F201" s="9"/>
      <c r="G201" s="9"/>
    </row>
    <row r="202" ht="15.75" customHeight="1">
      <c r="C202" s="9"/>
      <c r="D202" s="9"/>
      <c r="E202" s="9"/>
      <c r="F202" s="9"/>
      <c r="G202" s="9"/>
    </row>
    <row r="203" ht="15.75" customHeight="1">
      <c r="C203" s="9"/>
      <c r="D203" s="9"/>
      <c r="E203" s="9"/>
      <c r="F203" s="9"/>
      <c r="G203" s="9"/>
    </row>
    <row r="204" ht="15.75" customHeight="1">
      <c r="C204" s="9"/>
      <c r="D204" s="9"/>
      <c r="E204" s="9"/>
      <c r="F204" s="9"/>
      <c r="G204" s="9"/>
    </row>
    <row r="205" ht="15.75" customHeight="1">
      <c r="C205" s="9"/>
      <c r="D205" s="9"/>
      <c r="E205" s="9"/>
      <c r="F205" s="9"/>
      <c r="G205" s="9"/>
    </row>
    <row r="206" ht="15.75" customHeight="1">
      <c r="C206" s="9"/>
      <c r="D206" s="9"/>
      <c r="E206" s="9"/>
      <c r="F206" s="9"/>
      <c r="G206" s="9"/>
    </row>
    <row r="207" ht="15.75" customHeight="1">
      <c r="C207" s="9"/>
      <c r="D207" s="9"/>
      <c r="E207" s="9"/>
      <c r="F207" s="9"/>
      <c r="G207" s="9"/>
    </row>
    <row r="208" ht="15.75" customHeight="1">
      <c r="C208" s="9"/>
      <c r="D208" s="9"/>
      <c r="E208" s="9"/>
      <c r="F208" s="9"/>
      <c r="G208" s="9"/>
    </row>
    <row r="209" ht="15.75" customHeight="1">
      <c r="C209" s="9"/>
      <c r="D209" s="9"/>
      <c r="E209" s="9"/>
      <c r="F209" s="9"/>
      <c r="G209" s="9"/>
    </row>
    <row r="210" ht="15.75" customHeight="1">
      <c r="C210" s="9"/>
      <c r="D210" s="9"/>
      <c r="E210" s="9"/>
      <c r="F210" s="9"/>
      <c r="G210" s="9"/>
    </row>
    <row r="211" ht="15.75" customHeight="1">
      <c r="C211" s="9"/>
      <c r="D211" s="9"/>
      <c r="E211" s="9"/>
      <c r="F211" s="9"/>
      <c r="G211" s="9"/>
    </row>
    <row r="212" ht="15.75" customHeight="1">
      <c r="C212" s="9"/>
      <c r="D212" s="9"/>
      <c r="E212" s="9"/>
      <c r="F212" s="9"/>
      <c r="G212" s="9"/>
    </row>
    <row r="213" ht="15.75" customHeight="1">
      <c r="C213" s="9"/>
      <c r="D213" s="9"/>
      <c r="E213" s="9"/>
      <c r="F213" s="9"/>
      <c r="G213" s="9"/>
    </row>
    <row r="214" ht="15.75" customHeight="1">
      <c r="C214" s="9"/>
      <c r="D214" s="9"/>
      <c r="E214" s="9"/>
      <c r="F214" s="9"/>
      <c r="G214" s="9"/>
    </row>
    <row r="215" ht="15.75" customHeight="1">
      <c r="C215" s="9"/>
      <c r="D215" s="9"/>
      <c r="E215" s="9"/>
      <c r="F215" s="9"/>
      <c r="G215" s="9"/>
    </row>
    <row r="216" ht="15.75" customHeight="1">
      <c r="C216" s="9"/>
      <c r="D216" s="9"/>
      <c r="E216" s="9"/>
      <c r="F216" s="9"/>
      <c r="G216" s="9"/>
    </row>
    <row r="217" ht="15.75" customHeight="1">
      <c r="C217" s="9"/>
      <c r="D217" s="9"/>
      <c r="E217" s="9"/>
      <c r="F217" s="9"/>
      <c r="G217" s="9"/>
    </row>
    <row r="218" ht="15.75" customHeight="1">
      <c r="C218" s="9"/>
      <c r="D218" s="9"/>
      <c r="E218" s="9"/>
      <c r="F218" s="9"/>
      <c r="G218" s="9"/>
    </row>
    <row r="219" ht="15.75" customHeight="1">
      <c r="C219" s="9"/>
      <c r="D219" s="9"/>
      <c r="E219" s="9"/>
      <c r="F219" s="9"/>
      <c r="G219" s="9"/>
    </row>
    <row r="220" ht="15.75" customHeight="1">
      <c r="C220" s="9"/>
      <c r="D220" s="9"/>
      <c r="E220" s="9"/>
      <c r="F220" s="9"/>
      <c r="G220" s="9"/>
    </row>
    <row r="221" ht="15.75" customHeight="1">
      <c r="C221" s="9"/>
      <c r="D221" s="9"/>
      <c r="E221" s="9"/>
      <c r="F221" s="9"/>
      <c r="G221" s="9"/>
    </row>
    <row r="222" ht="15.75" customHeight="1">
      <c r="C222" s="9"/>
      <c r="D222" s="9"/>
      <c r="E222" s="9"/>
      <c r="F222" s="9"/>
      <c r="G222" s="9"/>
    </row>
    <row r="223" ht="15.75" customHeight="1">
      <c r="C223" s="9"/>
      <c r="D223" s="9"/>
      <c r="E223" s="9"/>
      <c r="F223" s="9"/>
      <c r="G223" s="9"/>
    </row>
    <row r="224" ht="15.75" customHeight="1">
      <c r="C224" s="9"/>
      <c r="D224" s="9"/>
      <c r="E224" s="9"/>
      <c r="F224" s="9"/>
      <c r="G224" s="9"/>
    </row>
    <row r="225" ht="15.75" customHeight="1">
      <c r="C225" s="9"/>
      <c r="D225" s="9"/>
      <c r="E225" s="9"/>
      <c r="F225" s="9"/>
      <c r="G225" s="9"/>
    </row>
    <row r="226" ht="15.75" customHeight="1">
      <c r="C226" s="9"/>
      <c r="D226" s="9"/>
      <c r="E226" s="9"/>
      <c r="F226" s="9"/>
      <c r="G226" s="9"/>
    </row>
    <row r="227" ht="15.75" customHeight="1">
      <c r="C227" s="9"/>
      <c r="D227" s="9"/>
      <c r="E227" s="9"/>
      <c r="F227" s="9"/>
      <c r="G227" s="9"/>
    </row>
    <row r="228" ht="15.75" customHeight="1">
      <c r="C228" s="9"/>
      <c r="D228" s="9"/>
      <c r="E228" s="9"/>
      <c r="F228" s="9"/>
      <c r="G228" s="9"/>
    </row>
    <row r="229" ht="15.75" customHeight="1">
      <c r="C229" s="9"/>
      <c r="D229" s="9"/>
      <c r="E229" s="9"/>
      <c r="F229" s="9"/>
      <c r="G229" s="9"/>
    </row>
    <row r="230" ht="15.75" customHeight="1">
      <c r="C230" s="9"/>
      <c r="D230" s="9"/>
      <c r="E230" s="9"/>
      <c r="F230" s="9"/>
      <c r="G230" s="9"/>
    </row>
    <row r="231" ht="15.75" customHeight="1">
      <c r="C231" s="9"/>
      <c r="D231" s="9"/>
      <c r="E231" s="9"/>
      <c r="F231" s="9"/>
      <c r="G231" s="9"/>
    </row>
    <row r="232" ht="15.75" customHeight="1">
      <c r="C232" s="9"/>
      <c r="D232" s="9"/>
      <c r="E232" s="9"/>
      <c r="F232" s="9"/>
      <c r="G232" s="9"/>
    </row>
    <row r="233" ht="15.75" customHeight="1">
      <c r="C233" s="9"/>
      <c r="D233" s="9"/>
      <c r="E233" s="9"/>
      <c r="F233" s="9"/>
      <c r="G233" s="9"/>
    </row>
    <row r="234" ht="15.75" customHeight="1">
      <c r="C234" s="9"/>
      <c r="D234" s="9"/>
      <c r="E234" s="9"/>
      <c r="F234" s="9"/>
      <c r="G234" s="9"/>
    </row>
    <row r="235" ht="15.75" customHeight="1">
      <c r="C235" s="9"/>
      <c r="D235" s="9"/>
      <c r="E235" s="9"/>
      <c r="F235" s="9"/>
      <c r="G235" s="9"/>
    </row>
    <row r="236" ht="15.75" customHeight="1">
      <c r="C236" s="9"/>
      <c r="D236" s="9"/>
      <c r="E236" s="9"/>
      <c r="F236" s="9"/>
      <c r="G236" s="9"/>
    </row>
    <row r="237" ht="15.75" customHeight="1">
      <c r="C237" s="9"/>
      <c r="D237" s="9"/>
      <c r="E237" s="9"/>
      <c r="F237" s="9"/>
      <c r="G237" s="9"/>
    </row>
    <row r="238" ht="15.75" customHeight="1">
      <c r="C238" s="9"/>
      <c r="D238" s="9"/>
      <c r="E238" s="9"/>
      <c r="F238" s="9"/>
      <c r="G238" s="9"/>
    </row>
    <row r="239" ht="15.75" customHeight="1">
      <c r="C239" s="9"/>
      <c r="D239" s="9"/>
      <c r="E239" s="9"/>
      <c r="F239" s="9"/>
      <c r="G239" s="9"/>
    </row>
    <row r="240" ht="15.75" customHeight="1">
      <c r="C240" s="9"/>
      <c r="D240" s="9"/>
      <c r="E240" s="9"/>
      <c r="F240" s="9"/>
      <c r="G240" s="9"/>
    </row>
    <row r="241" ht="15.75" customHeight="1">
      <c r="C241" s="9"/>
      <c r="D241" s="9"/>
      <c r="E241" s="9"/>
      <c r="F241" s="9"/>
      <c r="G241" s="9"/>
    </row>
    <row r="242" ht="15.75" customHeight="1">
      <c r="C242" s="9"/>
      <c r="D242" s="9"/>
      <c r="E242" s="9"/>
      <c r="F242" s="9"/>
      <c r="G242" s="9"/>
    </row>
    <row r="243" ht="15.75" customHeight="1">
      <c r="C243" s="9"/>
      <c r="D243" s="9"/>
      <c r="E243" s="9"/>
      <c r="F243" s="9"/>
      <c r="G243" s="9"/>
    </row>
    <row r="244" ht="15.75" customHeight="1">
      <c r="C244" s="9"/>
      <c r="D244" s="9"/>
      <c r="E244" s="9"/>
      <c r="F244" s="9"/>
      <c r="G244" s="9"/>
    </row>
    <row r="245" ht="15.75" customHeight="1">
      <c r="C245" s="9"/>
      <c r="D245" s="9"/>
      <c r="E245" s="9"/>
      <c r="F245" s="9"/>
      <c r="G245" s="9"/>
    </row>
    <row r="246" ht="15.75" customHeight="1">
      <c r="C246" s="9"/>
      <c r="D246" s="9"/>
      <c r="E246" s="9"/>
      <c r="F246" s="9"/>
      <c r="G246" s="9"/>
    </row>
    <row r="247" ht="15.75" customHeight="1">
      <c r="C247" s="9"/>
      <c r="D247" s="9"/>
      <c r="E247" s="9"/>
      <c r="F247" s="9"/>
      <c r="G247" s="9"/>
    </row>
    <row r="248" ht="15.75" customHeight="1">
      <c r="C248" s="9"/>
      <c r="D248" s="9"/>
      <c r="E248" s="9"/>
      <c r="F248" s="9"/>
      <c r="G248" s="9"/>
    </row>
    <row r="249" ht="15.75" customHeight="1">
      <c r="C249" s="9"/>
      <c r="D249" s="9"/>
      <c r="E249" s="9"/>
      <c r="F249" s="9"/>
      <c r="G249" s="9"/>
    </row>
    <row r="250" ht="15.75" customHeight="1">
      <c r="C250" s="9"/>
      <c r="D250" s="9"/>
      <c r="E250" s="9"/>
      <c r="F250" s="9"/>
      <c r="G250" s="9"/>
    </row>
    <row r="251" ht="15.75" customHeight="1">
      <c r="C251" s="9"/>
      <c r="D251" s="9"/>
      <c r="E251" s="9"/>
      <c r="F251" s="9"/>
      <c r="G251" s="9"/>
    </row>
    <row r="252" ht="15.75" customHeight="1">
      <c r="C252" s="9"/>
      <c r="D252" s="9"/>
      <c r="E252" s="9"/>
      <c r="F252" s="9"/>
      <c r="G252" s="9"/>
    </row>
    <row r="253" ht="15.75" customHeight="1">
      <c r="C253" s="9"/>
      <c r="D253" s="9"/>
      <c r="E253" s="9"/>
      <c r="F253" s="9"/>
      <c r="G253" s="9"/>
    </row>
    <row r="254" ht="15.75" customHeight="1">
      <c r="C254" s="9"/>
      <c r="D254" s="9"/>
      <c r="E254" s="9"/>
      <c r="F254" s="9"/>
      <c r="G254" s="9"/>
    </row>
    <row r="255" ht="15.75" customHeight="1">
      <c r="C255" s="9"/>
      <c r="D255" s="9"/>
      <c r="E255" s="9"/>
      <c r="F255" s="9"/>
      <c r="G255" s="9"/>
    </row>
    <row r="256" ht="15.75" customHeight="1">
      <c r="C256" s="9"/>
      <c r="D256" s="9"/>
      <c r="E256" s="9"/>
      <c r="F256" s="9"/>
      <c r="G256" s="9"/>
    </row>
    <row r="257" ht="15.75" customHeight="1">
      <c r="C257" s="9"/>
      <c r="D257" s="9"/>
      <c r="E257" s="9"/>
      <c r="F257" s="9"/>
      <c r="G257" s="9"/>
    </row>
    <row r="258" ht="15.75" customHeight="1">
      <c r="C258" s="9"/>
      <c r="D258" s="9"/>
      <c r="E258" s="9"/>
      <c r="F258" s="9"/>
      <c r="G258" s="9"/>
    </row>
    <row r="259" ht="15.75" customHeight="1">
      <c r="C259" s="9"/>
      <c r="D259" s="9"/>
      <c r="E259" s="9"/>
      <c r="F259" s="9"/>
      <c r="G259" s="9"/>
    </row>
    <row r="260" ht="15.75" customHeight="1">
      <c r="C260" s="9"/>
      <c r="D260" s="9"/>
      <c r="E260" s="9"/>
      <c r="F260" s="9"/>
      <c r="G260" s="9"/>
    </row>
    <row r="261" ht="15.75" customHeight="1">
      <c r="C261" s="9"/>
      <c r="D261" s="9"/>
      <c r="E261" s="9"/>
      <c r="F261" s="9"/>
      <c r="G261" s="9"/>
    </row>
    <row r="262" ht="15.75" customHeight="1">
      <c r="C262" s="9"/>
      <c r="D262" s="9"/>
      <c r="E262" s="9"/>
      <c r="F262" s="9"/>
      <c r="G262" s="9"/>
    </row>
    <row r="263" ht="15.75" customHeight="1">
      <c r="C263" s="9"/>
      <c r="D263" s="9"/>
      <c r="E263" s="9"/>
      <c r="F263" s="9"/>
      <c r="G263" s="9"/>
    </row>
    <row r="264" ht="15.75" customHeight="1">
      <c r="C264" s="9"/>
      <c r="D264" s="9"/>
      <c r="E264" s="9"/>
      <c r="F264" s="9"/>
      <c r="G264" s="9"/>
    </row>
    <row r="265" ht="15.75" customHeight="1">
      <c r="C265" s="9"/>
      <c r="D265" s="9"/>
      <c r="E265" s="9"/>
      <c r="F265" s="9"/>
      <c r="G265" s="9"/>
    </row>
    <row r="266" ht="15.75" customHeight="1">
      <c r="C266" s="9"/>
      <c r="D266" s="9"/>
      <c r="E266" s="9"/>
      <c r="F266" s="9"/>
      <c r="G266" s="9"/>
    </row>
    <row r="267" ht="15.75" customHeight="1">
      <c r="C267" s="9"/>
      <c r="D267" s="9"/>
      <c r="E267" s="9"/>
      <c r="F267" s="9"/>
      <c r="G267" s="9"/>
    </row>
    <row r="268" ht="15.75" customHeight="1">
      <c r="C268" s="9"/>
      <c r="D268" s="9"/>
      <c r="E268" s="9"/>
      <c r="F268" s="9"/>
      <c r="G268" s="9"/>
    </row>
    <row r="269" ht="15.75" customHeight="1">
      <c r="C269" s="9"/>
      <c r="D269" s="9"/>
      <c r="E269" s="9"/>
      <c r="F269" s="9"/>
      <c r="G269" s="9"/>
    </row>
    <row r="270" ht="15.75" customHeight="1">
      <c r="C270" s="9"/>
      <c r="D270" s="9"/>
      <c r="E270" s="9"/>
      <c r="F270" s="9"/>
      <c r="G270" s="9"/>
    </row>
    <row r="271" ht="15.75" customHeight="1">
      <c r="C271" s="9"/>
      <c r="D271" s="9"/>
      <c r="E271" s="9"/>
      <c r="F271" s="9"/>
      <c r="G271" s="9"/>
    </row>
    <row r="272" ht="15.75" customHeight="1">
      <c r="C272" s="9"/>
      <c r="D272" s="9"/>
      <c r="E272" s="9"/>
      <c r="F272" s="9"/>
      <c r="G272" s="9"/>
    </row>
    <row r="273" ht="15.75" customHeight="1">
      <c r="C273" s="9"/>
      <c r="D273" s="9"/>
      <c r="E273" s="9"/>
      <c r="F273" s="9"/>
      <c r="G273" s="9"/>
    </row>
    <row r="274" ht="15.75" customHeight="1">
      <c r="C274" s="9"/>
      <c r="D274" s="9"/>
      <c r="E274" s="9"/>
      <c r="F274" s="9"/>
      <c r="G274" s="9"/>
    </row>
    <row r="275" ht="15.75" customHeight="1">
      <c r="C275" s="9"/>
      <c r="D275" s="9"/>
      <c r="E275" s="9"/>
      <c r="F275" s="9"/>
      <c r="G275" s="9"/>
    </row>
    <row r="276" ht="15.75" customHeight="1">
      <c r="C276" s="9"/>
      <c r="D276" s="9"/>
      <c r="E276" s="9"/>
      <c r="F276" s="9"/>
      <c r="G276" s="9"/>
    </row>
    <row r="277" ht="15.75" customHeight="1">
      <c r="C277" s="9"/>
      <c r="D277" s="9"/>
      <c r="E277" s="9"/>
      <c r="F277" s="9"/>
      <c r="G277" s="9"/>
    </row>
    <row r="278" ht="15.75" customHeight="1">
      <c r="C278" s="9"/>
      <c r="D278" s="9"/>
      <c r="E278" s="9"/>
      <c r="F278" s="9"/>
      <c r="G278" s="9"/>
    </row>
    <row r="279" ht="15.75" customHeight="1">
      <c r="C279" s="9"/>
      <c r="D279" s="9"/>
      <c r="E279" s="9"/>
      <c r="F279" s="9"/>
      <c r="G279" s="9"/>
    </row>
    <row r="280" ht="15.75" customHeight="1">
      <c r="C280" s="9"/>
      <c r="D280" s="9"/>
      <c r="E280" s="9"/>
      <c r="F280" s="9"/>
      <c r="G280" s="9"/>
    </row>
    <row r="281" ht="15.75" customHeight="1">
      <c r="C281" s="9"/>
      <c r="D281" s="9"/>
      <c r="E281" s="9"/>
      <c r="F281" s="9"/>
      <c r="G281" s="9"/>
    </row>
    <row r="282" ht="15.75" customHeight="1">
      <c r="C282" s="9"/>
      <c r="D282" s="9"/>
      <c r="E282" s="9"/>
      <c r="F282" s="9"/>
      <c r="G282" s="9"/>
    </row>
    <row r="283" ht="15.75" customHeight="1">
      <c r="C283" s="9"/>
      <c r="D283" s="9"/>
      <c r="E283" s="9"/>
      <c r="F283" s="9"/>
      <c r="G283" s="9"/>
    </row>
    <row r="284" ht="15.75" customHeight="1">
      <c r="C284" s="9"/>
      <c r="D284" s="9"/>
      <c r="E284" s="9"/>
      <c r="F284" s="9"/>
      <c r="G284" s="9"/>
    </row>
    <row r="285" ht="15.75" customHeight="1">
      <c r="C285" s="9"/>
      <c r="D285" s="9"/>
      <c r="E285" s="9"/>
      <c r="F285" s="9"/>
      <c r="G285" s="9"/>
    </row>
    <row r="286" ht="15.75" customHeight="1">
      <c r="C286" s="9"/>
      <c r="D286" s="9"/>
      <c r="E286" s="9"/>
      <c r="F286" s="9"/>
      <c r="G286" s="9"/>
    </row>
    <row r="287" ht="15.75" customHeight="1">
      <c r="C287" s="9"/>
      <c r="D287" s="9"/>
      <c r="E287" s="9"/>
      <c r="F287" s="9"/>
      <c r="G287" s="9"/>
    </row>
    <row r="288" ht="15.75" customHeight="1">
      <c r="C288" s="9"/>
      <c r="D288" s="9"/>
      <c r="E288" s="9"/>
      <c r="F288" s="9"/>
      <c r="G288" s="9"/>
    </row>
    <row r="289" ht="15.75" customHeight="1">
      <c r="C289" s="9"/>
      <c r="D289" s="9"/>
      <c r="E289" s="9"/>
      <c r="F289" s="9"/>
      <c r="G289" s="9"/>
    </row>
    <row r="290" ht="15.75" customHeight="1">
      <c r="C290" s="9"/>
      <c r="D290" s="9"/>
      <c r="E290" s="9"/>
      <c r="F290" s="9"/>
      <c r="G290" s="9"/>
    </row>
    <row r="291" ht="15.75" customHeight="1">
      <c r="C291" s="9"/>
      <c r="D291" s="9"/>
      <c r="E291" s="9"/>
      <c r="F291" s="9"/>
      <c r="G291" s="9"/>
    </row>
    <row r="292" ht="15.75" customHeight="1">
      <c r="C292" s="9"/>
      <c r="D292" s="9"/>
      <c r="E292" s="9"/>
      <c r="F292" s="9"/>
      <c r="G292" s="9"/>
    </row>
    <row r="293" ht="15.75" customHeight="1">
      <c r="C293" s="9"/>
      <c r="D293" s="9"/>
      <c r="E293" s="9"/>
      <c r="F293" s="9"/>
      <c r="G293" s="9"/>
    </row>
    <row r="294" ht="15.75" customHeight="1">
      <c r="C294" s="9"/>
      <c r="D294" s="9"/>
      <c r="E294" s="9"/>
      <c r="F294" s="9"/>
      <c r="G294" s="9"/>
    </row>
    <row r="295" ht="15.75" customHeight="1">
      <c r="C295" s="9"/>
      <c r="D295" s="9"/>
      <c r="E295" s="9"/>
      <c r="F295" s="9"/>
      <c r="G295" s="9"/>
    </row>
    <row r="296" ht="15.75" customHeight="1">
      <c r="C296" s="9"/>
      <c r="D296" s="9"/>
      <c r="E296" s="9"/>
      <c r="F296" s="9"/>
      <c r="G296" s="9"/>
    </row>
    <row r="297" ht="15.75" customHeight="1">
      <c r="C297" s="9"/>
      <c r="D297" s="9"/>
      <c r="E297" s="9"/>
      <c r="F297" s="9"/>
      <c r="G297" s="9"/>
    </row>
    <row r="298" ht="15.75" customHeight="1">
      <c r="C298" s="9"/>
      <c r="D298" s="9"/>
      <c r="E298" s="9"/>
      <c r="F298" s="9"/>
      <c r="G298" s="9"/>
    </row>
    <row r="299" ht="15.75" customHeight="1">
      <c r="C299" s="9"/>
      <c r="D299" s="9"/>
      <c r="E299" s="9"/>
      <c r="F299" s="9"/>
      <c r="G299" s="9"/>
    </row>
    <row r="300" ht="15.75" customHeight="1">
      <c r="C300" s="9"/>
      <c r="D300" s="9"/>
      <c r="E300" s="9"/>
      <c r="F300" s="9"/>
      <c r="G300" s="9"/>
    </row>
    <row r="301" ht="15.75" customHeight="1">
      <c r="C301" s="9"/>
      <c r="D301" s="9"/>
      <c r="E301" s="9"/>
      <c r="F301" s="9"/>
      <c r="G301" s="9"/>
    </row>
    <row r="302" ht="15.75" customHeight="1">
      <c r="C302" s="9"/>
      <c r="D302" s="9"/>
      <c r="E302" s="9"/>
      <c r="F302" s="9"/>
      <c r="G302" s="9"/>
    </row>
    <row r="303" ht="15.75" customHeight="1">
      <c r="C303" s="9"/>
      <c r="D303" s="9"/>
      <c r="E303" s="9"/>
      <c r="F303" s="9"/>
      <c r="G303" s="9"/>
    </row>
    <row r="304" ht="15.75" customHeight="1">
      <c r="C304" s="9"/>
      <c r="D304" s="9"/>
      <c r="E304" s="9"/>
      <c r="F304" s="9"/>
      <c r="G304" s="9"/>
    </row>
    <row r="305" ht="15.75" customHeight="1">
      <c r="C305" s="9"/>
      <c r="D305" s="9"/>
      <c r="E305" s="9"/>
      <c r="F305" s="9"/>
      <c r="G305" s="9"/>
    </row>
    <row r="306" ht="15.75" customHeight="1">
      <c r="C306" s="9"/>
      <c r="D306" s="9"/>
      <c r="E306" s="9"/>
      <c r="F306" s="9"/>
      <c r="G306" s="9"/>
    </row>
    <row r="307" ht="15.75" customHeight="1">
      <c r="C307" s="9"/>
      <c r="D307" s="9"/>
      <c r="E307" s="9"/>
      <c r="F307" s="9"/>
      <c r="G307" s="9"/>
    </row>
    <row r="308" ht="15.75" customHeight="1">
      <c r="C308" s="9"/>
      <c r="D308" s="9"/>
      <c r="E308" s="9"/>
      <c r="F308" s="9"/>
      <c r="G308" s="9"/>
    </row>
    <row r="309" ht="15.75" customHeight="1">
      <c r="C309" s="9"/>
      <c r="D309" s="9"/>
      <c r="E309" s="9"/>
      <c r="F309" s="9"/>
      <c r="G309" s="9"/>
    </row>
    <row r="310" ht="15.75" customHeight="1">
      <c r="C310" s="9"/>
      <c r="D310" s="9"/>
      <c r="E310" s="9"/>
      <c r="F310" s="9"/>
      <c r="G310" s="9"/>
    </row>
    <row r="311" ht="15.75" customHeight="1">
      <c r="C311" s="9"/>
      <c r="D311" s="9"/>
      <c r="E311" s="9"/>
      <c r="F311" s="9"/>
      <c r="G311" s="9"/>
    </row>
    <row r="312" ht="15.75" customHeight="1">
      <c r="C312" s="9"/>
      <c r="D312" s="9"/>
      <c r="E312" s="9"/>
      <c r="F312" s="9"/>
      <c r="G312" s="9"/>
    </row>
    <row r="313" ht="15.75" customHeight="1">
      <c r="C313" s="9"/>
      <c r="D313" s="9"/>
      <c r="E313" s="9"/>
      <c r="F313" s="9"/>
      <c r="G313" s="9"/>
    </row>
    <row r="314" ht="15.75" customHeight="1">
      <c r="C314" s="9"/>
      <c r="D314" s="9"/>
      <c r="E314" s="9"/>
      <c r="F314" s="9"/>
      <c r="G314" s="9"/>
    </row>
    <row r="315" ht="15.75" customHeight="1">
      <c r="C315" s="9"/>
      <c r="D315" s="9"/>
      <c r="E315" s="9"/>
      <c r="F315" s="9"/>
      <c r="G315" s="9"/>
    </row>
    <row r="316" ht="15.75" customHeight="1">
      <c r="C316" s="9"/>
      <c r="D316" s="9"/>
      <c r="E316" s="9"/>
      <c r="F316" s="9"/>
      <c r="G316" s="9"/>
    </row>
    <row r="317" ht="15.75" customHeight="1">
      <c r="C317" s="9"/>
      <c r="D317" s="9"/>
      <c r="E317" s="9"/>
      <c r="F317" s="9"/>
      <c r="G317" s="9"/>
    </row>
    <row r="318" ht="15.75" customHeight="1">
      <c r="C318" s="9"/>
      <c r="D318" s="9"/>
      <c r="E318" s="9"/>
      <c r="F318" s="9"/>
      <c r="G318" s="9"/>
    </row>
    <row r="319" ht="15.75" customHeight="1">
      <c r="C319" s="9"/>
      <c r="D319" s="9"/>
      <c r="E319" s="9"/>
      <c r="F319" s="9"/>
      <c r="G319" s="9"/>
    </row>
    <row r="320" ht="15.75" customHeight="1">
      <c r="C320" s="9"/>
      <c r="D320" s="9"/>
      <c r="E320" s="9"/>
      <c r="F320" s="9"/>
      <c r="G320" s="9"/>
    </row>
    <row r="321" ht="15.75" customHeight="1">
      <c r="D321" s="16"/>
      <c r="E321" s="16"/>
    </row>
    <row r="322" ht="15.75" customHeight="1">
      <c r="D322" s="16"/>
      <c r="E322" s="16"/>
    </row>
    <row r="323" ht="15.75" customHeight="1">
      <c r="D323" s="16"/>
      <c r="E323" s="16"/>
    </row>
    <row r="324" ht="15.75" customHeight="1">
      <c r="D324" s="16"/>
      <c r="E324" s="16"/>
    </row>
    <row r="325" ht="15.75" customHeight="1">
      <c r="D325" s="16"/>
      <c r="E325" s="16"/>
    </row>
    <row r="326" ht="15.75" customHeight="1">
      <c r="D326" s="16"/>
      <c r="E326" s="16"/>
    </row>
    <row r="327" ht="15.75" customHeight="1">
      <c r="D327" s="16"/>
      <c r="E327" s="16"/>
    </row>
    <row r="328" ht="15.75" customHeight="1">
      <c r="D328" s="16"/>
      <c r="E328" s="16"/>
    </row>
    <row r="329" ht="15.75" customHeight="1">
      <c r="D329" s="16"/>
      <c r="E329" s="16"/>
    </row>
    <row r="330" ht="15.75" customHeight="1">
      <c r="D330" s="16"/>
      <c r="E330" s="16"/>
    </row>
    <row r="331" ht="15.75" customHeight="1">
      <c r="D331" s="16"/>
      <c r="E331" s="16"/>
    </row>
    <row r="332" ht="15.75" customHeight="1">
      <c r="D332" s="16"/>
      <c r="E332" s="16"/>
    </row>
    <row r="333" ht="15.75" customHeight="1">
      <c r="D333" s="16"/>
      <c r="E333" s="16"/>
    </row>
    <row r="334" ht="15.75" customHeight="1">
      <c r="D334" s="16"/>
      <c r="E334" s="16"/>
    </row>
    <row r="335" ht="15.75" customHeight="1">
      <c r="D335" s="16"/>
      <c r="E335" s="16"/>
    </row>
    <row r="336" ht="15.75" customHeight="1">
      <c r="D336" s="16"/>
      <c r="E336" s="16"/>
    </row>
    <row r="337" ht="15.75" customHeight="1">
      <c r="D337" s="16"/>
      <c r="E337" s="16"/>
    </row>
    <row r="338" ht="15.75" customHeight="1">
      <c r="D338" s="16"/>
      <c r="E338" s="16"/>
    </row>
    <row r="339" ht="15.75" customHeight="1">
      <c r="D339" s="16"/>
      <c r="E339" s="16"/>
    </row>
    <row r="340" ht="15.75" customHeight="1">
      <c r="D340" s="16"/>
      <c r="E340" s="16"/>
    </row>
    <row r="341" ht="15.75" customHeight="1">
      <c r="D341" s="16"/>
      <c r="E341" s="16"/>
    </row>
    <row r="342" ht="15.75" customHeight="1">
      <c r="D342" s="16"/>
      <c r="E342" s="16"/>
    </row>
    <row r="343" ht="15.75" customHeight="1">
      <c r="D343" s="16"/>
      <c r="E343" s="16"/>
    </row>
    <row r="344" ht="15.75" customHeight="1">
      <c r="D344" s="16"/>
      <c r="E344" s="16"/>
    </row>
    <row r="345" ht="15.75" customHeight="1">
      <c r="D345" s="16"/>
      <c r="E345" s="16"/>
    </row>
    <row r="346" ht="15.75" customHeight="1">
      <c r="D346" s="16"/>
      <c r="E346" s="16"/>
    </row>
    <row r="347" ht="15.75" customHeight="1">
      <c r="D347" s="16"/>
      <c r="E347" s="16"/>
    </row>
    <row r="348" ht="15.75" customHeight="1">
      <c r="D348" s="16"/>
      <c r="E348" s="16"/>
    </row>
    <row r="349" ht="15.75" customHeight="1">
      <c r="D349" s="16"/>
      <c r="E349" s="16"/>
    </row>
    <row r="350" ht="15.75" customHeight="1">
      <c r="D350" s="16"/>
      <c r="E350" s="16"/>
    </row>
    <row r="351" ht="15.75" customHeight="1">
      <c r="D351" s="16"/>
      <c r="E351" s="16"/>
    </row>
    <row r="352" ht="15.75" customHeight="1">
      <c r="D352" s="16"/>
      <c r="E352" s="16"/>
    </row>
    <row r="353" ht="15.75" customHeight="1">
      <c r="D353" s="16"/>
      <c r="E353" s="16"/>
    </row>
    <row r="354" ht="15.75" customHeight="1">
      <c r="D354" s="16"/>
      <c r="E354" s="16"/>
    </row>
    <row r="355" ht="15.75" customHeight="1">
      <c r="D355" s="16"/>
      <c r="E355" s="16"/>
    </row>
    <row r="356" ht="15.75" customHeight="1">
      <c r="D356" s="16"/>
      <c r="E356" s="16"/>
    </row>
    <row r="357" ht="15.75" customHeight="1">
      <c r="D357" s="16"/>
      <c r="E357" s="16"/>
    </row>
    <row r="358" ht="15.75" customHeight="1">
      <c r="D358" s="16"/>
      <c r="E358" s="16"/>
    </row>
    <row r="359" ht="15.75" customHeight="1">
      <c r="D359" s="16"/>
      <c r="E359" s="16"/>
    </row>
    <row r="360" ht="15.75" customHeight="1">
      <c r="D360" s="16"/>
      <c r="E360" s="16"/>
    </row>
    <row r="361" ht="15.75" customHeight="1">
      <c r="D361" s="16"/>
      <c r="E361" s="16"/>
    </row>
    <row r="362" ht="15.75" customHeight="1">
      <c r="D362" s="16"/>
      <c r="E362" s="16"/>
    </row>
    <row r="363" ht="15.75" customHeight="1">
      <c r="D363" s="16"/>
      <c r="E363" s="16"/>
    </row>
    <row r="364" ht="15.75" customHeight="1">
      <c r="D364" s="16"/>
      <c r="E364" s="16"/>
    </row>
    <row r="365" ht="15.75" customHeight="1">
      <c r="D365" s="16"/>
      <c r="E365" s="16"/>
    </row>
    <row r="366" ht="15.75" customHeight="1">
      <c r="D366" s="16"/>
      <c r="E366" s="16"/>
    </row>
    <row r="367" ht="15.75" customHeight="1">
      <c r="D367" s="16"/>
      <c r="E367" s="16"/>
    </row>
    <row r="368" ht="15.75" customHeight="1">
      <c r="D368" s="16"/>
      <c r="E368" s="16"/>
    </row>
    <row r="369" ht="15.75" customHeight="1">
      <c r="D369" s="16"/>
      <c r="E369" s="16"/>
    </row>
    <row r="370" ht="15.75" customHeight="1">
      <c r="D370" s="16"/>
      <c r="E370" s="16"/>
    </row>
    <row r="371" ht="15.75" customHeight="1">
      <c r="D371" s="16"/>
      <c r="E371" s="16"/>
    </row>
    <row r="372" ht="15.75" customHeight="1">
      <c r="D372" s="16"/>
      <c r="E372" s="16"/>
    </row>
    <row r="373" ht="15.75" customHeight="1">
      <c r="D373" s="16"/>
      <c r="E373" s="16"/>
    </row>
    <row r="374" ht="15.75" customHeight="1">
      <c r="D374" s="16"/>
      <c r="E374" s="16"/>
    </row>
    <row r="375" ht="15.75" customHeight="1">
      <c r="D375" s="16"/>
      <c r="E375" s="16"/>
    </row>
    <row r="376" ht="15.75" customHeight="1">
      <c r="D376" s="16"/>
      <c r="E376" s="16"/>
    </row>
    <row r="377" ht="15.75" customHeight="1">
      <c r="D377" s="16"/>
      <c r="E377" s="16"/>
    </row>
    <row r="378" ht="15.75" customHeight="1">
      <c r="D378" s="16"/>
      <c r="E378" s="16"/>
    </row>
    <row r="379" ht="15.75" customHeight="1">
      <c r="D379" s="16"/>
      <c r="E379" s="16"/>
    </row>
    <row r="380" ht="15.75" customHeight="1">
      <c r="D380" s="16"/>
      <c r="E380" s="16"/>
    </row>
    <row r="381" ht="15.75" customHeight="1">
      <c r="D381" s="16"/>
      <c r="E381" s="16"/>
    </row>
    <row r="382" ht="15.75" customHeight="1">
      <c r="D382" s="16"/>
      <c r="E382" s="16"/>
    </row>
    <row r="383" ht="15.75" customHeight="1">
      <c r="D383" s="16"/>
      <c r="E383" s="16"/>
    </row>
    <row r="384" ht="15.75" customHeight="1">
      <c r="D384" s="16"/>
      <c r="E384" s="16"/>
    </row>
    <row r="385" ht="15.75" customHeight="1">
      <c r="D385" s="16"/>
      <c r="E385" s="16"/>
    </row>
    <row r="386" ht="15.75" customHeight="1">
      <c r="D386" s="16"/>
      <c r="E386" s="16"/>
    </row>
    <row r="387" ht="15.75" customHeight="1">
      <c r="D387" s="16"/>
      <c r="E387" s="16"/>
    </row>
    <row r="388" ht="15.75" customHeight="1">
      <c r="D388" s="16"/>
      <c r="E388" s="16"/>
    </row>
    <row r="389" ht="15.75" customHeight="1">
      <c r="D389" s="16"/>
      <c r="E389" s="16"/>
    </row>
    <row r="390" ht="15.75" customHeight="1">
      <c r="D390" s="16"/>
      <c r="E390" s="16"/>
    </row>
    <row r="391" ht="15.75" customHeight="1">
      <c r="D391" s="16"/>
      <c r="E391" s="16"/>
    </row>
    <row r="392" ht="15.75" customHeight="1">
      <c r="D392" s="16"/>
      <c r="E392" s="16"/>
    </row>
    <row r="393" ht="15.75" customHeight="1">
      <c r="D393" s="16"/>
      <c r="E393" s="16"/>
    </row>
    <row r="394" ht="15.75" customHeight="1">
      <c r="D394" s="16"/>
      <c r="E394" s="16"/>
    </row>
    <row r="395" ht="15.75" customHeight="1">
      <c r="D395" s="16"/>
      <c r="E395" s="16"/>
    </row>
    <row r="396" ht="15.75" customHeight="1">
      <c r="D396" s="16"/>
      <c r="E396" s="16"/>
    </row>
    <row r="397" ht="15.75" customHeight="1">
      <c r="D397" s="16"/>
      <c r="E397" s="16"/>
    </row>
    <row r="398" ht="15.75" customHeight="1">
      <c r="D398" s="16"/>
      <c r="E398" s="16"/>
    </row>
    <row r="399" ht="15.75" customHeight="1">
      <c r="D399" s="16"/>
      <c r="E399" s="16"/>
    </row>
    <row r="400" ht="15.75" customHeight="1">
      <c r="D400" s="16"/>
      <c r="E400" s="16"/>
    </row>
    <row r="401" ht="15.75" customHeight="1">
      <c r="D401" s="16"/>
      <c r="E401" s="16"/>
    </row>
    <row r="402" ht="15.75" customHeight="1">
      <c r="D402" s="16"/>
      <c r="E402" s="16"/>
    </row>
    <row r="403" ht="15.75" customHeight="1">
      <c r="D403" s="16"/>
      <c r="E403" s="16"/>
    </row>
    <row r="404" ht="15.75" customHeight="1">
      <c r="D404" s="16"/>
      <c r="E404" s="16"/>
    </row>
    <row r="405" ht="15.75" customHeight="1">
      <c r="D405" s="16"/>
      <c r="E405" s="16"/>
    </row>
    <row r="406" ht="15.75" customHeight="1">
      <c r="D406" s="16"/>
      <c r="E406" s="16"/>
    </row>
    <row r="407" ht="15.75" customHeight="1">
      <c r="D407" s="16"/>
      <c r="E407" s="16"/>
    </row>
    <row r="408" ht="15.75" customHeight="1">
      <c r="D408" s="16"/>
      <c r="E408" s="16"/>
    </row>
    <row r="409" ht="15.75" customHeight="1">
      <c r="D409" s="16"/>
      <c r="E409" s="16"/>
    </row>
    <row r="410" ht="15.75" customHeight="1">
      <c r="D410" s="16"/>
      <c r="E410" s="16"/>
    </row>
    <row r="411" ht="15.75" customHeight="1">
      <c r="D411" s="16"/>
      <c r="E411" s="16"/>
    </row>
    <row r="412" ht="15.75" customHeight="1">
      <c r="D412" s="16"/>
      <c r="E412" s="16"/>
    </row>
    <row r="413" ht="15.75" customHeight="1">
      <c r="D413" s="16"/>
      <c r="E413" s="16"/>
    </row>
    <row r="414" ht="15.75" customHeight="1">
      <c r="D414" s="16"/>
      <c r="E414" s="16"/>
    </row>
    <row r="415" ht="15.75" customHeight="1">
      <c r="D415" s="16"/>
      <c r="E415" s="16"/>
    </row>
    <row r="416" ht="15.75" customHeight="1">
      <c r="D416" s="16"/>
      <c r="E416" s="16"/>
    </row>
    <row r="417" ht="15.75" customHeight="1">
      <c r="D417" s="16"/>
      <c r="E417" s="16"/>
    </row>
    <row r="418" ht="15.75" customHeight="1">
      <c r="D418" s="16"/>
      <c r="E418" s="16"/>
    </row>
    <row r="419" ht="15.75" customHeight="1">
      <c r="D419" s="16"/>
      <c r="E419" s="16"/>
    </row>
    <row r="420" ht="15.75" customHeight="1">
      <c r="D420" s="16"/>
      <c r="E420" s="16"/>
    </row>
    <row r="421" ht="15.75" customHeight="1">
      <c r="D421" s="16"/>
      <c r="E421" s="16"/>
    </row>
    <row r="422" ht="15.75" customHeight="1">
      <c r="D422" s="16"/>
      <c r="E422" s="16"/>
    </row>
    <row r="423" ht="15.75" customHeight="1">
      <c r="D423" s="16"/>
      <c r="E423" s="16"/>
    </row>
    <row r="424" ht="15.75" customHeight="1">
      <c r="D424" s="16"/>
      <c r="E424" s="16"/>
    </row>
    <row r="425" ht="15.75" customHeight="1">
      <c r="D425" s="16"/>
      <c r="E425" s="16"/>
    </row>
    <row r="426" ht="15.75" customHeight="1">
      <c r="D426" s="16"/>
      <c r="E426" s="16"/>
    </row>
    <row r="427" ht="15.75" customHeight="1">
      <c r="D427" s="16"/>
      <c r="E427" s="16"/>
    </row>
    <row r="428" ht="15.75" customHeight="1">
      <c r="D428" s="16"/>
      <c r="E428" s="16"/>
    </row>
    <row r="429" ht="15.75" customHeight="1">
      <c r="D429" s="16"/>
      <c r="E429" s="16"/>
    </row>
    <row r="430" ht="15.75" customHeight="1">
      <c r="D430" s="16"/>
      <c r="E430" s="16"/>
    </row>
    <row r="431" ht="15.75" customHeight="1">
      <c r="D431" s="16"/>
      <c r="E431" s="16"/>
    </row>
    <row r="432" ht="15.75" customHeight="1">
      <c r="D432" s="16"/>
      <c r="E432" s="16"/>
    </row>
    <row r="433" ht="15.75" customHeight="1">
      <c r="D433" s="16"/>
      <c r="E433" s="16"/>
    </row>
    <row r="434" ht="15.75" customHeight="1">
      <c r="D434" s="16"/>
      <c r="E434" s="16"/>
    </row>
    <row r="435" ht="15.75" customHeight="1">
      <c r="D435" s="16"/>
      <c r="E435" s="16"/>
    </row>
    <row r="436" ht="15.75" customHeight="1">
      <c r="D436" s="16"/>
      <c r="E436" s="16"/>
    </row>
    <row r="437" ht="15.75" customHeight="1">
      <c r="D437" s="16"/>
      <c r="E437" s="16"/>
    </row>
    <row r="438" ht="15.75" customHeight="1">
      <c r="D438" s="16"/>
      <c r="E438" s="16"/>
    </row>
    <row r="439" ht="15.75" customHeight="1">
      <c r="D439" s="16"/>
      <c r="E439" s="16"/>
    </row>
    <row r="440" ht="15.75" customHeight="1">
      <c r="D440" s="16"/>
      <c r="E440" s="16"/>
    </row>
    <row r="441" ht="15.75" customHeight="1">
      <c r="D441" s="16"/>
      <c r="E441" s="16"/>
    </row>
    <row r="442" ht="15.75" customHeight="1">
      <c r="D442" s="16"/>
      <c r="E442" s="16"/>
    </row>
    <row r="443" ht="15.75" customHeight="1">
      <c r="D443" s="16"/>
      <c r="E443" s="16"/>
    </row>
    <row r="444" ht="15.75" customHeight="1">
      <c r="D444" s="16"/>
      <c r="E444" s="16"/>
    </row>
    <row r="445" ht="15.75" customHeight="1">
      <c r="D445" s="16"/>
      <c r="E445" s="16"/>
    </row>
    <row r="446" ht="15.75" customHeight="1">
      <c r="D446" s="16"/>
      <c r="E446" s="16"/>
    </row>
    <row r="447" ht="15.75" customHeight="1">
      <c r="D447" s="16"/>
      <c r="E447" s="16"/>
    </row>
    <row r="448" ht="15.75" customHeight="1">
      <c r="D448" s="16"/>
      <c r="E448" s="16"/>
    </row>
    <row r="449" ht="15.75" customHeight="1">
      <c r="D449" s="16"/>
      <c r="E449" s="16"/>
    </row>
    <row r="450" ht="15.75" customHeight="1">
      <c r="D450" s="16"/>
      <c r="E450" s="16"/>
    </row>
    <row r="451" ht="15.75" customHeight="1">
      <c r="D451" s="16"/>
      <c r="E451" s="16"/>
    </row>
    <row r="452" ht="15.75" customHeight="1">
      <c r="D452" s="16"/>
      <c r="E452" s="16"/>
    </row>
    <row r="453" ht="15.75" customHeight="1">
      <c r="D453" s="16"/>
      <c r="E453" s="16"/>
    </row>
    <row r="454" ht="15.75" customHeight="1">
      <c r="D454" s="16"/>
      <c r="E454" s="16"/>
    </row>
    <row r="455" ht="15.75" customHeight="1">
      <c r="D455" s="16"/>
      <c r="E455" s="16"/>
    </row>
    <row r="456" ht="15.75" customHeight="1">
      <c r="D456" s="16"/>
      <c r="E456" s="16"/>
    </row>
    <row r="457" ht="15.75" customHeight="1">
      <c r="D457" s="16"/>
      <c r="E457" s="16"/>
    </row>
    <row r="458" ht="15.75" customHeight="1">
      <c r="D458" s="16"/>
      <c r="E458" s="16"/>
    </row>
    <row r="459" ht="15.75" customHeight="1">
      <c r="D459" s="16"/>
      <c r="E459" s="16"/>
    </row>
    <row r="460" ht="15.75" customHeight="1">
      <c r="D460" s="16"/>
      <c r="E460" s="16"/>
    </row>
    <row r="461" ht="15.75" customHeight="1">
      <c r="D461" s="16"/>
      <c r="E461" s="16"/>
    </row>
    <row r="462" ht="15.75" customHeight="1">
      <c r="D462" s="16"/>
      <c r="E462" s="16"/>
    </row>
    <row r="463" ht="15.75" customHeight="1">
      <c r="D463" s="16"/>
      <c r="E463" s="16"/>
    </row>
    <row r="464" ht="15.75" customHeight="1">
      <c r="D464" s="16"/>
      <c r="E464" s="16"/>
    </row>
    <row r="465" ht="15.75" customHeight="1">
      <c r="D465" s="16"/>
      <c r="E465" s="16"/>
    </row>
    <row r="466" ht="15.75" customHeight="1">
      <c r="D466" s="16"/>
      <c r="E466" s="16"/>
    </row>
    <row r="467" ht="15.75" customHeight="1">
      <c r="D467" s="16"/>
      <c r="E467" s="16"/>
    </row>
    <row r="468" ht="15.75" customHeight="1">
      <c r="D468" s="16"/>
      <c r="E468" s="16"/>
    </row>
    <row r="469" ht="15.75" customHeight="1">
      <c r="D469" s="16"/>
      <c r="E469" s="16"/>
    </row>
    <row r="470" ht="15.75" customHeight="1">
      <c r="D470" s="16"/>
      <c r="E470" s="16"/>
    </row>
    <row r="471" ht="15.75" customHeight="1">
      <c r="D471" s="16"/>
      <c r="E471" s="16"/>
    </row>
    <row r="472" ht="15.75" customHeight="1">
      <c r="D472" s="16"/>
      <c r="E472" s="16"/>
    </row>
    <row r="473" ht="15.75" customHeight="1">
      <c r="D473" s="16"/>
      <c r="E473" s="16"/>
    </row>
    <row r="474" ht="15.75" customHeight="1">
      <c r="D474" s="16"/>
      <c r="E474" s="16"/>
    </row>
    <row r="475" ht="15.75" customHeight="1">
      <c r="D475" s="16"/>
      <c r="E475" s="16"/>
    </row>
    <row r="476" ht="15.75" customHeight="1">
      <c r="D476" s="16"/>
      <c r="E476" s="16"/>
    </row>
    <row r="477" ht="15.75" customHeight="1">
      <c r="D477" s="16"/>
      <c r="E477" s="16"/>
    </row>
    <row r="478" ht="15.75" customHeight="1">
      <c r="D478" s="16"/>
      <c r="E478" s="16"/>
    </row>
    <row r="479" ht="15.75" customHeight="1">
      <c r="D479" s="16"/>
      <c r="E479" s="16"/>
    </row>
    <row r="480" ht="15.75" customHeight="1">
      <c r="D480" s="16"/>
      <c r="E480" s="16"/>
    </row>
    <row r="481" ht="15.75" customHeight="1">
      <c r="D481" s="16"/>
      <c r="E481" s="16"/>
    </row>
    <row r="482" ht="15.75" customHeight="1">
      <c r="D482" s="16"/>
      <c r="E482" s="16"/>
    </row>
    <row r="483" ht="15.75" customHeight="1">
      <c r="D483" s="16"/>
      <c r="E483" s="16"/>
    </row>
    <row r="484" ht="15.75" customHeight="1">
      <c r="D484" s="16"/>
      <c r="E484" s="16"/>
    </row>
    <row r="485" ht="15.75" customHeight="1">
      <c r="D485" s="16"/>
      <c r="E485" s="16"/>
    </row>
    <row r="486" ht="15.75" customHeight="1">
      <c r="D486" s="16"/>
      <c r="E486" s="16"/>
    </row>
    <row r="487" ht="15.75" customHeight="1">
      <c r="D487" s="16"/>
      <c r="E487" s="16"/>
    </row>
    <row r="488" ht="15.75" customHeight="1">
      <c r="D488" s="16"/>
      <c r="E488" s="16"/>
    </row>
    <row r="489" ht="15.75" customHeight="1">
      <c r="D489" s="16"/>
      <c r="E489" s="16"/>
    </row>
    <row r="490" ht="15.75" customHeight="1">
      <c r="D490" s="16"/>
      <c r="E490" s="16"/>
    </row>
    <row r="491" ht="15.75" customHeight="1">
      <c r="D491" s="16"/>
      <c r="E491" s="16"/>
    </row>
    <row r="492" ht="15.75" customHeight="1">
      <c r="D492" s="16"/>
      <c r="E492" s="16"/>
    </row>
    <row r="493" ht="15.75" customHeight="1">
      <c r="D493" s="16"/>
      <c r="E493" s="16"/>
    </row>
    <row r="494" ht="15.75" customHeight="1">
      <c r="D494" s="16"/>
      <c r="E494" s="16"/>
    </row>
    <row r="495" ht="15.75" customHeight="1">
      <c r="D495" s="16"/>
      <c r="E495" s="16"/>
    </row>
    <row r="496" ht="15.75" customHeight="1">
      <c r="D496" s="16"/>
      <c r="E496" s="16"/>
    </row>
    <row r="497" ht="15.75" customHeight="1">
      <c r="D497" s="16"/>
      <c r="E497" s="16"/>
    </row>
    <row r="498" ht="15.75" customHeight="1">
      <c r="D498" s="16"/>
      <c r="E498" s="16"/>
    </row>
    <row r="499" ht="15.75" customHeight="1">
      <c r="D499" s="16"/>
      <c r="E499" s="16"/>
    </row>
    <row r="500" ht="15.75" customHeight="1">
      <c r="D500" s="16"/>
      <c r="E500" s="16"/>
    </row>
    <row r="501" ht="15.75" customHeight="1">
      <c r="D501" s="16"/>
      <c r="E501" s="16"/>
    </row>
    <row r="502" ht="15.75" customHeight="1">
      <c r="D502" s="16"/>
      <c r="E502" s="16"/>
    </row>
    <row r="503" ht="15.75" customHeight="1">
      <c r="D503" s="16"/>
      <c r="E503" s="16"/>
    </row>
    <row r="504" ht="15.75" customHeight="1">
      <c r="D504" s="16"/>
      <c r="E504" s="16"/>
    </row>
    <row r="505" ht="15.75" customHeight="1">
      <c r="D505" s="16"/>
      <c r="E505" s="16"/>
    </row>
    <row r="506" ht="15.75" customHeight="1">
      <c r="D506" s="16"/>
      <c r="E506" s="16"/>
    </row>
    <row r="507" ht="15.75" customHeight="1">
      <c r="D507" s="16"/>
      <c r="E507" s="16"/>
    </row>
    <row r="508" ht="15.75" customHeight="1">
      <c r="D508" s="16"/>
      <c r="E508" s="16"/>
    </row>
    <row r="509" ht="15.75" customHeight="1">
      <c r="D509" s="16"/>
      <c r="E509" s="16"/>
    </row>
    <row r="510" ht="15.75" customHeight="1">
      <c r="D510" s="16"/>
      <c r="E510" s="16"/>
    </row>
    <row r="511" ht="15.75" customHeight="1">
      <c r="D511" s="16"/>
      <c r="E511" s="16"/>
    </row>
    <row r="512" ht="15.75" customHeight="1">
      <c r="D512" s="16"/>
      <c r="E512" s="16"/>
    </row>
    <row r="513" ht="15.75" customHeight="1">
      <c r="D513" s="16"/>
      <c r="E513" s="16"/>
    </row>
    <row r="514" ht="15.75" customHeight="1">
      <c r="D514" s="16"/>
      <c r="E514" s="16"/>
    </row>
    <row r="515" ht="15.75" customHeight="1">
      <c r="D515" s="16"/>
      <c r="E515" s="16"/>
    </row>
    <row r="516" ht="15.75" customHeight="1">
      <c r="D516" s="16"/>
      <c r="E516" s="16"/>
    </row>
    <row r="517" ht="15.75" customHeight="1">
      <c r="D517" s="16"/>
      <c r="E517" s="16"/>
    </row>
    <row r="518" ht="15.75" customHeight="1">
      <c r="D518" s="16"/>
      <c r="E518" s="16"/>
    </row>
    <row r="519" ht="15.75" customHeight="1">
      <c r="D519" s="16"/>
      <c r="E519" s="16"/>
    </row>
    <row r="520" ht="15.75" customHeight="1">
      <c r="D520" s="16"/>
      <c r="E520" s="16"/>
    </row>
    <row r="521" ht="15.75" customHeight="1">
      <c r="D521" s="16"/>
      <c r="E521" s="16"/>
    </row>
    <row r="522" ht="15.75" customHeight="1">
      <c r="D522" s="16"/>
      <c r="E522" s="16"/>
    </row>
    <row r="523" ht="15.75" customHeight="1">
      <c r="D523" s="16"/>
      <c r="E523" s="16"/>
    </row>
    <row r="524" ht="15.75" customHeight="1">
      <c r="D524" s="16"/>
      <c r="E524" s="16"/>
    </row>
    <row r="525" ht="15.75" customHeight="1">
      <c r="D525" s="16"/>
      <c r="E525" s="16"/>
    </row>
    <row r="526" ht="15.75" customHeight="1">
      <c r="D526" s="16"/>
      <c r="E526" s="16"/>
    </row>
    <row r="527" ht="15.75" customHeight="1">
      <c r="D527" s="16"/>
      <c r="E527" s="16"/>
    </row>
    <row r="528" ht="15.75" customHeight="1">
      <c r="D528" s="16"/>
      <c r="E528" s="16"/>
    </row>
    <row r="529" ht="15.75" customHeight="1">
      <c r="D529" s="16"/>
      <c r="E529" s="16"/>
    </row>
    <row r="530" ht="15.75" customHeight="1">
      <c r="D530" s="16"/>
      <c r="E530" s="16"/>
    </row>
    <row r="531" ht="15.75" customHeight="1">
      <c r="D531" s="16"/>
      <c r="E531" s="16"/>
    </row>
    <row r="532" ht="15.75" customHeight="1">
      <c r="D532" s="16"/>
      <c r="E532" s="16"/>
    </row>
    <row r="533" ht="15.75" customHeight="1">
      <c r="D533" s="16"/>
      <c r="E533" s="16"/>
    </row>
    <row r="534" ht="15.75" customHeight="1">
      <c r="D534" s="16"/>
      <c r="E534" s="16"/>
    </row>
    <row r="535" ht="15.75" customHeight="1">
      <c r="D535" s="16"/>
      <c r="E535" s="16"/>
    </row>
    <row r="536" ht="15.75" customHeight="1">
      <c r="D536" s="16"/>
      <c r="E536" s="16"/>
    </row>
    <row r="537" ht="15.75" customHeight="1">
      <c r="D537" s="16"/>
      <c r="E537" s="16"/>
    </row>
    <row r="538" ht="15.75" customHeight="1">
      <c r="D538" s="16"/>
      <c r="E538" s="16"/>
    </row>
    <row r="539" ht="15.75" customHeight="1">
      <c r="D539" s="16"/>
      <c r="E539" s="16"/>
    </row>
    <row r="540" ht="15.75" customHeight="1">
      <c r="D540" s="16"/>
      <c r="E540" s="16"/>
    </row>
    <row r="541" ht="15.75" customHeight="1">
      <c r="D541" s="16"/>
      <c r="E541" s="16"/>
    </row>
    <row r="542" ht="15.75" customHeight="1">
      <c r="D542" s="16"/>
      <c r="E542" s="16"/>
    </row>
    <row r="543" ht="15.75" customHeight="1">
      <c r="D543" s="16"/>
      <c r="E543" s="16"/>
    </row>
    <row r="544" ht="15.75" customHeight="1">
      <c r="D544" s="16"/>
      <c r="E544" s="16"/>
    </row>
    <row r="545" ht="15.75" customHeight="1">
      <c r="D545" s="16"/>
      <c r="E545" s="16"/>
    </row>
    <row r="546" ht="15.75" customHeight="1">
      <c r="D546" s="16"/>
      <c r="E546" s="16"/>
    </row>
    <row r="547" ht="15.75" customHeight="1">
      <c r="D547" s="16"/>
      <c r="E547" s="16"/>
    </row>
    <row r="548" ht="15.75" customHeight="1">
      <c r="D548" s="16"/>
      <c r="E548" s="16"/>
    </row>
    <row r="549" ht="15.75" customHeight="1">
      <c r="D549" s="16"/>
      <c r="E549" s="16"/>
    </row>
    <row r="550" ht="15.75" customHeight="1">
      <c r="D550" s="16"/>
      <c r="E550" s="16"/>
    </row>
    <row r="551" ht="15.75" customHeight="1">
      <c r="D551" s="16"/>
      <c r="E551" s="16"/>
    </row>
    <row r="552" ht="15.75" customHeight="1">
      <c r="D552" s="16"/>
      <c r="E552" s="16"/>
    </row>
    <row r="553" ht="15.75" customHeight="1">
      <c r="D553" s="16"/>
      <c r="E553" s="16"/>
    </row>
    <row r="554" ht="15.75" customHeight="1">
      <c r="D554" s="16"/>
      <c r="E554" s="16"/>
    </row>
    <row r="555" ht="15.75" customHeight="1">
      <c r="D555" s="16"/>
      <c r="E555" s="16"/>
    </row>
    <row r="556" ht="15.75" customHeight="1">
      <c r="D556" s="16"/>
      <c r="E556" s="16"/>
    </row>
    <row r="557" ht="15.75" customHeight="1">
      <c r="D557" s="16"/>
      <c r="E557" s="16"/>
    </row>
    <row r="558" ht="15.75" customHeight="1">
      <c r="D558" s="16"/>
      <c r="E558" s="16"/>
    </row>
    <row r="559" ht="15.75" customHeight="1">
      <c r="D559" s="16"/>
      <c r="E559" s="16"/>
    </row>
    <row r="560" ht="15.75" customHeight="1">
      <c r="D560" s="16"/>
      <c r="E560" s="16"/>
    </row>
    <row r="561" ht="15.75" customHeight="1">
      <c r="D561" s="16"/>
      <c r="E561" s="16"/>
    </row>
    <row r="562" ht="15.75" customHeight="1">
      <c r="D562" s="16"/>
      <c r="E562" s="16"/>
    </row>
    <row r="563" ht="15.75" customHeight="1">
      <c r="D563" s="16"/>
      <c r="E563" s="16"/>
    </row>
    <row r="564" ht="15.75" customHeight="1">
      <c r="D564" s="16"/>
      <c r="E564" s="16"/>
    </row>
    <row r="565" ht="15.75" customHeight="1">
      <c r="D565" s="16"/>
      <c r="E565" s="16"/>
    </row>
    <row r="566" ht="15.75" customHeight="1">
      <c r="D566" s="16"/>
      <c r="E566" s="16"/>
    </row>
    <row r="567" ht="15.75" customHeight="1">
      <c r="D567" s="16"/>
      <c r="E567" s="16"/>
    </row>
    <row r="568" ht="15.75" customHeight="1">
      <c r="D568" s="16"/>
      <c r="E568" s="16"/>
    </row>
    <row r="569" ht="15.75" customHeight="1">
      <c r="D569" s="16"/>
      <c r="E569" s="16"/>
    </row>
    <row r="570" ht="15.75" customHeight="1">
      <c r="D570" s="16"/>
      <c r="E570" s="16"/>
    </row>
    <row r="571" ht="15.75" customHeight="1">
      <c r="D571" s="16"/>
      <c r="E571" s="16"/>
    </row>
    <row r="572" ht="15.75" customHeight="1">
      <c r="D572" s="16"/>
      <c r="E572" s="16"/>
    </row>
    <row r="573" ht="15.75" customHeight="1">
      <c r="D573" s="16"/>
      <c r="E573" s="16"/>
    </row>
    <row r="574" ht="15.75" customHeight="1">
      <c r="D574" s="16"/>
      <c r="E574" s="16"/>
    </row>
    <row r="575" ht="15.75" customHeight="1">
      <c r="D575" s="16"/>
      <c r="E575" s="16"/>
    </row>
    <row r="576" ht="15.75" customHeight="1">
      <c r="D576" s="16"/>
      <c r="E576" s="16"/>
    </row>
    <row r="577" ht="15.75" customHeight="1">
      <c r="D577" s="16"/>
      <c r="E577" s="16"/>
    </row>
    <row r="578" ht="15.75" customHeight="1">
      <c r="D578" s="16"/>
      <c r="E578" s="16"/>
    </row>
    <row r="579" ht="15.75" customHeight="1">
      <c r="D579" s="16"/>
      <c r="E579" s="16"/>
    </row>
    <row r="580" ht="15.75" customHeight="1">
      <c r="D580" s="16"/>
      <c r="E580" s="16"/>
    </row>
    <row r="581" ht="15.75" customHeight="1">
      <c r="D581" s="16"/>
      <c r="E581" s="16"/>
    </row>
    <row r="582" ht="15.75" customHeight="1">
      <c r="D582" s="16"/>
      <c r="E582" s="16"/>
    </row>
    <row r="583" ht="15.75" customHeight="1">
      <c r="D583" s="16"/>
      <c r="E583" s="16"/>
    </row>
    <row r="584" ht="15.75" customHeight="1">
      <c r="D584" s="16"/>
      <c r="E584" s="16"/>
    </row>
    <row r="585" ht="15.75" customHeight="1">
      <c r="D585" s="16"/>
      <c r="E585" s="16"/>
    </row>
    <row r="586" ht="15.75" customHeight="1">
      <c r="D586" s="16"/>
      <c r="E586" s="16"/>
    </row>
    <row r="587" ht="15.75" customHeight="1">
      <c r="D587" s="16"/>
      <c r="E587" s="16"/>
    </row>
    <row r="588" ht="15.75" customHeight="1">
      <c r="D588" s="16"/>
      <c r="E588" s="16"/>
    </row>
    <row r="589" ht="15.75" customHeight="1">
      <c r="D589" s="16"/>
      <c r="E589" s="16"/>
    </row>
    <row r="590" ht="15.75" customHeight="1">
      <c r="D590" s="16"/>
      <c r="E590" s="16"/>
    </row>
    <row r="591" ht="15.75" customHeight="1">
      <c r="D591" s="16"/>
      <c r="E591" s="16"/>
    </row>
    <row r="592" ht="15.75" customHeight="1">
      <c r="D592" s="16"/>
      <c r="E592" s="16"/>
    </row>
    <row r="593" ht="15.75" customHeight="1">
      <c r="D593" s="16"/>
      <c r="E593" s="16"/>
    </row>
    <row r="594" ht="15.75" customHeight="1">
      <c r="D594" s="16"/>
      <c r="E594" s="16"/>
    </row>
    <row r="595" ht="15.75" customHeight="1">
      <c r="D595" s="16"/>
      <c r="E595" s="16"/>
    </row>
    <row r="596" ht="15.75" customHeight="1">
      <c r="D596" s="16"/>
      <c r="E596" s="16"/>
    </row>
    <row r="597" ht="15.75" customHeight="1">
      <c r="D597" s="16"/>
      <c r="E597" s="16"/>
    </row>
    <row r="598" ht="15.75" customHeight="1">
      <c r="D598" s="16"/>
      <c r="E598" s="16"/>
    </row>
    <row r="599" ht="15.75" customHeight="1">
      <c r="D599" s="16"/>
      <c r="E599" s="16"/>
    </row>
    <row r="600" ht="15.75" customHeight="1">
      <c r="D600" s="16"/>
      <c r="E600" s="16"/>
    </row>
    <row r="601" ht="15.75" customHeight="1">
      <c r="D601" s="16"/>
      <c r="E601" s="16"/>
    </row>
    <row r="602" ht="15.75" customHeight="1">
      <c r="D602" s="16"/>
      <c r="E602" s="16"/>
    </row>
    <row r="603" ht="15.75" customHeight="1">
      <c r="D603" s="16"/>
      <c r="E603" s="16"/>
    </row>
    <row r="604" ht="15.75" customHeight="1">
      <c r="D604" s="16"/>
      <c r="E604" s="16"/>
    </row>
    <row r="605" ht="15.75" customHeight="1">
      <c r="D605" s="16"/>
      <c r="E605" s="16"/>
    </row>
    <row r="606" ht="15.75" customHeight="1">
      <c r="D606" s="16"/>
      <c r="E606" s="16"/>
    </row>
    <row r="607" ht="15.75" customHeight="1">
      <c r="D607" s="16"/>
      <c r="E607" s="16"/>
    </row>
    <row r="608" ht="15.75" customHeight="1">
      <c r="D608" s="16"/>
      <c r="E608" s="16"/>
    </row>
    <row r="609" ht="15.75" customHeight="1">
      <c r="D609" s="16"/>
      <c r="E609" s="16"/>
    </row>
    <row r="610" ht="15.75" customHeight="1">
      <c r="D610" s="16"/>
      <c r="E610" s="16"/>
    </row>
    <row r="611" ht="15.75" customHeight="1">
      <c r="D611" s="16"/>
      <c r="E611" s="16"/>
    </row>
    <row r="612" ht="15.75" customHeight="1">
      <c r="D612" s="16"/>
      <c r="E612" s="16"/>
    </row>
    <row r="613" ht="15.75" customHeight="1">
      <c r="D613" s="16"/>
      <c r="E613" s="16"/>
    </row>
    <row r="614" ht="15.75" customHeight="1">
      <c r="D614" s="16"/>
      <c r="E614" s="16"/>
    </row>
    <row r="615" ht="15.75" customHeight="1">
      <c r="D615" s="16"/>
      <c r="E615" s="16"/>
    </row>
    <row r="616" ht="15.75" customHeight="1">
      <c r="D616" s="16"/>
      <c r="E616" s="16"/>
    </row>
    <row r="617" ht="15.75" customHeight="1">
      <c r="D617" s="16"/>
      <c r="E617" s="16"/>
    </row>
    <row r="618" ht="15.75" customHeight="1">
      <c r="D618" s="16"/>
      <c r="E618" s="16"/>
    </row>
    <row r="619" ht="15.75" customHeight="1">
      <c r="D619" s="16"/>
      <c r="E619" s="16"/>
    </row>
    <row r="620" ht="15.75" customHeight="1">
      <c r="D620" s="16"/>
      <c r="E620" s="16"/>
    </row>
    <row r="621" ht="15.75" customHeight="1">
      <c r="D621" s="16"/>
      <c r="E621" s="16"/>
    </row>
    <row r="622" ht="15.75" customHeight="1">
      <c r="D622" s="16"/>
      <c r="E622" s="16"/>
    </row>
    <row r="623" ht="15.75" customHeight="1">
      <c r="D623" s="16"/>
      <c r="E623" s="16"/>
    </row>
    <row r="624" ht="15.75" customHeight="1">
      <c r="D624" s="16"/>
      <c r="E624" s="16"/>
    </row>
    <row r="625" ht="15.75" customHeight="1">
      <c r="D625" s="16"/>
      <c r="E625" s="16"/>
    </row>
    <row r="626" ht="15.75" customHeight="1">
      <c r="D626" s="16"/>
      <c r="E626" s="16"/>
    </row>
    <row r="627" ht="15.75" customHeight="1">
      <c r="D627" s="16"/>
      <c r="E627" s="16"/>
    </row>
    <row r="628" ht="15.75" customHeight="1">
      <c r="D628" s="16"/>
      <c r="E628" s="16"/>
    </row>
    <row r="629" ht="15.75" customHeight="1">
      <c r="D629" s="16"/>
      <c r="E629" s="16"/>
    </row>
    <row r="630" ht="15.75" customHeight="1">
      <c r="D630" s="16"/>
      <c r="E630" s="16"/>
    </row>
    <row r="631" ht="15.75" customHeight="1">
      <c r="D631" s="16"/>
      <c r="E631" s="16"/>
    </row>
    <row r="632" ht="15.75" customHeight="1">
      <c r="D632" s="16"/>
      <c r="E632" s="16"/>
    </row>
    <row r="633" ht="15.75" customHeight="1">
      <c r="D633" s="16"/>
      <c r="E633" s="16"/>
    </row>
    <row r="634" ht="15.75" customHeight="1">
      <c r="D634" s="16"/>
      <c r="E634" s="16"/>
    </row>
    <row r="635" ht="15.75" customHeight="1">
      <c r="D635" s="16"/>
      <c r="E635" s="16"/>
    </row>
    <row r="636" ht="15.75" customHeight="1">
      <c r="D636" s="16"/>
      <c r="E636" s="16"/>
    </row>
    <row r="637" ht="15.75" customHeight="1">
      <c r="D637" s="16"/>
      <c r="E637" s="16"/>
    </row>
    <row r="638" ht="15.75" customHeight="1">
      <c r="D638" s="16"/>
      <c r="E638" s="16"/>
    </row>
    <row r="639" ht="15.75" customHeight="1">
      <c r="D639" s="16"/>
      <c r="E639" s="16"/>
    </row>
    <row r="640" ht="15.75" customHeight="1">
      <c r="D640" s="16"/>
      <c r="E640" s="16"/>
    </row>
    <row r="641" ht="15.75" customHeight="1">
      <c r="D641" s="16"/>
      <c r="E641" s="16"/>
    </row>
    <row r="642" ht="15.75" customHeight="1">
      <c r="D642" s="16"/>
      <c r="E642" s="16"/>
    </row>
    <row r="643" ht="15.75" customHeight="1">
      <c r="D643" s="16"/>
      <c r="E643" s="16"/>
    </row>
    <row r="644" ht="15.75" customHeight="1">
      <c r="D644" s="16"/>
      <c r="E644" s="16"/>
    </row>
    <row r="645" ht="15.75" customHeight="1">
      <c r="D645" s="16"/>
      <c r="E645" s="16"/>
    </row>
    <row r="646" ht="15.75" customHeight="1">
      <c r="D646" s="16"/>
      <c r="E646" s="16"/>
    </row>
    <row r="647" ht="15.75" customHeight="1">
      <c r="D647" s="16"/>
      <c r="E647" s="16"/>
    </row>
    <row r="648" ht="15.75" customHeight="1">
      <c r="D648" s="16"/>
      <c r="E648" s="16"/>
    </row>
    <row r="649" ht="15.75" customHeight="1">
      <c r="D649" s="16"/>
      <c r="E649" s="16"/>
    </row>
    <row r="650" ht="15.75" customHeight="1">
      <c r="D650" s="16"/>
      <c r="E650" s="16"/>
    </row>
    <row r="651" ht="15.75" customHeight="1">
      <c r="D651" s="16"/>
      <c r="E651" s="16"/>
    </row>
    <row r="652" ht="15.75" customHeight="1">
      <c r="D652" s="16"/>
      <c r="E652" s="16"/>
    </row>
    <row r="653" ht="15.75" customHeight="1">
      <c r="D653" s="16"/>
      <c r="E653" s="16"/>
    </row>
    <row r="654" ht="15.75" customHeight="1">
      <c r="D654" s="16"/>
      <c r="E654" s="16"/>
    </row>
    <row r="655" ht="15.75" customHeight="1">
      <c r="D655" s="16"/>
      <c r="E655" s="16"/>
    </row>
    <row r="656" ht="15.75" customHeight="1">
      <c r="D656" s="16"/>
      <c r="E656" s="16"/>
    </row>
    <row r="657" ht="15.75" customHeight="1">
      <c r="D657" s="16"/>
      <c r="E657" s="16"/>
    </row>
    <row r="658" ht="15.75" customHeight="1">
      <c r="D658" s="16"/>
      <c r="E658" s="16"/>
    </row>
    <row r="659" ht="15.75" customHeight="1">
      <c r="D659" s="16"/>
      <c r="E659" s="16"/>
    </row>
    <row r="660" ht="15.75" customHeight="1">
      <c r="D660" s="16"/>
      <c r="E660" s="16"/>
    </row>
    <row r="661" ht="15.75" customHeight="1">
      <c r="D661" s="16"/>
      <c r="E661" s="16"/>
    </row>
    <row r="662" ht="15.75" customHeight="1">
      <c r="D662" s="16"/>
      <c r="E662" s="16"/>
    </row>
    <row r="663" ht="15.75" customHeight="1">
      <c r="D663" s="16"/>
      <c r="E663" s="16"/>
    </row>
    <row r="664" ht="15.75" customHeight="1">
      <c r="D664" s="16"/>
      <c r="E664" s="16"/>
    </row>
    <row r="665" ht="15.75" customHeight="1">
      <c r="D665" s="16"/>
      <c r="E665" s="16"/>
    </row>
    <row r="666" ht="15.75" customHeight="1">
      <c r="D666" s="16"/>
      <c r="E666" s="16"/>
    </row>
    <row r="667" ht="15.75" customHeight="1">
      <c r="D667" s="16"/>
      <c r="E667" s="16"/>
    </row>
    <row r="668" ht="15.75" customHeight="1">
      <c r="D668" s="16"/>
      <c r="E668" s="16"/>
    </row>
    <row r="669" ht="15.75" customHeight="1">
      <c r="D669" s="16"/>
      <c r="E669" s="16"/>
    </row>
    <row r="670" ht="15.75" customHeight="1">
      <c r="D670" s="16"/>
      <c r="E670" s="16"/>
    </row>
    <row r="671" ht="15.75" customHeight="1">
      <c r="D671" s="16"/>
      <c r="E671" s="16"/>
    </row>
    <row r="672" ht="15.75" customHeight="1">
      <c r="D672" s="16"/>
      <c r="E672" s="16"/>
    </row>
    <row r="673" ht="15.75" customHeight="1">
      <c r="D673" s="16"/>
      <c r="E673" s="16"/>
    </row>
    <row r="674" ht="15.75" customHeight="1">
      <c r="D674" s="16"/>
      <c r="E674" s="16"/>
    </row>
    <row r="675" ht="15.75" customHeight="1">
      <c r="D675" s="16"/>
      <c r="E675" s="16"/>
    </row>
    <row r="676" ht="15.75" customHeight="1">
      <c r="D676" s="16"/>
      <c r="E676" s="16"/>
    </row>
    <row r="677" ht="15.75" customHeight="1">
      <c r="D677" s="16"/>
      <c r="E677" s="16"/>
    </row>
    <row r="678" ht="15.75" customHeight="1">
      <c r="D678" s="16"/>
      <c r="E678" s="16"/>
    </row>
    <row r="679" ht="15.75" customHeight="1">
      <c r="D679" s="16"/>
      <c r="E679" s="16"/>
    </row>
    <row r="680" ht="15.75" customHeight="1">
      <c r="D680" s="16"/>
      <c r="E680" s="16"/>
    </row>
    <row r="681" ht="15.75" customHeight="1">
      <c r="D681" s="16"/>
      <c r="E681" s="16"/>
    </row>
    <row r="682" ht="15.75" customHeight="1">
      <c r="D682" s="16"/>
      <c r="E682" s="16"/>
    </row>
    <row r="683" ht="15.75" customHeight="1">
      <c r="D683" s="16"/>
      <c r="E683" s="16"/>
    </row>
    <row r="684" ht="15.75" customHeight="1">
      <c r="D684" s="16"/>
      <c r="E684" s="16"/>
    </row>
    <row r="685" ht="15.75" customHeight="1">
      <c r="D685" s="16"/>
      <c r="E685" s="16"/>
    </row>
    <row r="686" ht="15.75" customHeight="1">
      <c r="D686" s="16"/>
      <c r="E686" s="16"/>
    </row>
    <row r="687" ht="15.75" customHeight="1">
      <c r="D687" s="16"/>
      <c r="E687" s="16"/>
    </row>
    <row r="688" ht="15.75" customHeight="1">
      <c r="D688" s="16"/>
      <c r="E688" s="16"/>
    </row>
    <row r="689" ht="15.75" customHeight="1">
      <c r="D689" s="16"/>
      <c r="E689" s="16"/>
    </row>
    <row r="690" ht="15.75" customHeight="1">
      <c r="D690" s="16"/>
      <c r="E690" s="16"/>
    </row>
    <row r="691" ht="15.75" customHeight="1">
      <c r="D691" s="16"/>
      <c r="E691" s="16"/>
    </row>
    <row r="692" ht="15.75" customHeight="1">
      <c r="D692" s="16"/>
      <c r="E692" s="16"/>
    </row>
    <row r="693" ht="15.75" customHeight="1">
      <c r="D693" s="16"/>
      <c r="E693" s="16"/>
    </row>
    <row r="694" ht="15.75" customHeight="1">
      <c r="D694" s="16"/>
      <c r="E694" s="16"/>
    </row>
    <row r="695" ht="15.75" customHeight="1">
      <c r="D695" s="16"/>
      <c r="E695" s="16"/>
    </row>
    <row r="696" ht="15.75" customHeight="1">
      <c r="D696" s="16"/>
      <c r="E696" s="16"/>
    </row>
    <row r="697" ht="15.75" customHeight="1">
      <c r="D697" s="16"/>
      <c r="E697" s="16"/>
    </row>
    <row r="698" ht="15.75" customHeight="1">
      <c r="D698" s="16"/>
      <c r="E698" s="16"/>
    </row>
    <row r="699" ht="15.75" customHeight="1">
      <c r="D699" s="16"/>
      <c r="E699" s="16"/>
    </row>
    <row r="700" ht="15.75" customHeight="1">
      <c r="D700" s="16"/>
      <c r="E700" s="16"/>
    </row>
    <row r="701" ht="15.75" customHeight="1">
      <c r="D701" s="16"/>
      <c r="E701" s="16"/>
    </row>
    <row r="702" ht="15.75" customHeight="1">
      <c r="D702" s="16"/>
      <c r="E702" s="16"/>
    </row>
    <row r="703" ht="15.75" customHeight="1">
      <c r="D703" s="16"/>
      <c r="E703" s="16"/>
    </row>
    <row r="704" ht="15.75" customHeight="1">
      <c r="D704" s="16"/>
      <c r="E704" s="16"/>
    </row>
    <row r="705" ht="15.75" customHeight="1">
      <c r="D705" s="16"/>
      <c r="E705" s="16"/>
    </row>
    <row r="706" ht="15.75" customHeight="1">
      <c r="D706" s="16"/>
      <c r="E706" s="16"/>
    </row>
    <row r="707" ht="15.75" customHeight="1">
      <c r="D707" s="16"/>
      <c r="E707" s="16"/>
    </row>
    <row r="708" ht="15.75" customHeight="1">
      <c r="D708" s="16"/>
      <c r="E708" s="16"/>
    </row>
    <row r="709" ht="15.75" customHeight="1">
      <c r="D709" s="16"/>
      <c r="E709" s="16"/>
    </row>
    <row r="710" ht="15.75" customHeight="1">
      <c r="D710" s="16"/>
      <c r="E710" s="16"/>
    </row>
    <row r="711" ht="15.75" customHeight="1">
      <c r="D711" s="16"/>
      <c r="E711" s="16"/>
    </row>
    <row r="712" ht="15.75" customHeight="1">
      <c r="D712" s="16"/>
      <c r="E712" s="16"/>
    </row>
    <row r="713" ht="15.75" customHeight="1">
      <c r="D713" s="16"/>
      <c r="E713" s="16"/>
    </row>
    <row r="714" ht="15.75" customHeight="1">
      <c r="D714" s="16"/>
      <c r="E714" s="16"/>
    </row>
    <row r="715" ht="15.75" customHeight="1">
      <c r="D715" s="16"/>
      <c r="E715" s="16"/>
    </row>
    <row r="716" ht="15.75" customHeight="1">
      <c r="D716" s="16"/>
      <c r="E716" s="16"/>
    </row>
    <row r="717" ht="15.75" customHeight="1">
      <c r="D717" s="16"/>
      <c r="E717" s="16"/>
    </row>
    <row r="718" ht="15.75" customHeight="1">
      <c r="D718" s="16"/>
      <c r="E718" s="16"/>
    </row>
    <row r="719" ht="15.75" customHeight="1">
      <c r="D719" s="16"/>
      <c r="E719" s="16"/>
    </row>
    <row r="720" ht="15.75" customHeight="1">
      <c r="D720" s="16"/>
      <c r="E720" s="16"/>
    </row>
    <row r="721" ht="15.75" customHeight="1">
      <c r="D721" s="16"/>
      <c r="E721" s="16"/>
    </row>
    <row r="722" ht="15.75" customHeight="1">
      <c r="D722" s="16"/>
      <c r="E722" s="16"/>
    </row>
    <row r="723" ht="15.75" customHeight="1">
      <c r="D723" s="16"/>
      <c r="E723" s="16"/>
    </row>
    <row r="724" ht="15.75" customHeight="1">
      <c r="D724" s="16"/>
      <c r="E724" s="16"/>
    </row>
    <row r="725" ht="15.75" customHeight="1">
      <c r="D725" s="16"/>
      <c r="E725" s="16"/>
    </row>
    <row r="726" ht="15.75" customHeight="1">
      <c r="D726" s="16"/>
      <c r="E726" s="16"/>
    </row>
    <row r="727" ht="15.75" customHeight="1">
      <c r="D727" s="16"/>
      <c r="E727" s="16"/>
    </row>
    <row r="728" ht="15.75" customHeight="1">
      <c r="D728" s="16"/>
      <c r="E728" s="16"/>
    </row>
    <row r="729" ht="15.75" customHeight="1">
      <c r="D729" s="16"/>
      <c r="E729" s="16"/>
    </row>
    <row r="730" ht="15.75" customHeight="1">
      <c r="D730" s="16"/>
      <c r="E730" s="16"/>
    </row>
    <row r="731" ht="15.75" customHeight="1">
      <c r="D731" s="16"/>
      <c r="E731" s="16"/>
    </row>
    <row r="732" ht="15.75" customHeight="1">
      <c r="D732" s="16"/>
      <c r="E732" s="16"/>
    </row>
    <row r="733" ht="15.75" customHeight="1">
      <c r="D733" s="16"/>
      <c r="E733" s="16"/>
    </row>
    <row r="734" ht="15.75" customHeight="1">
      <c r="D734" s="16"/>
      <c r="E734" s="16"/>
    </row>
    <row r="735" ht="15.75" customHeight="1">
      <c r="D735" s="16"/>
      <c r="E735" s="16"/>
    </row>
    <row r="736" ht="15.75" customHeight="1">
      <c r="D736" s="16"/>
      <c r="E736" s="16"/>
    </row>
    <row r="737" ht="15.75" customHeight="1">
      <c r="D737" s="16"/>
      <c r="E737" s="16"/>
    </row>
    <row r="738" ht="15.75" customHeight="1">
      <c r="D738" s="16"/>
      <c r="E738" s="16"/>
    </row>
    <row r="739" ht="15.75" customHeight="1">
      <c r="D739" s="16"/>
      <c r="E739" s="16"/>
    </row>
    <row r="740" ht="15.75" customHeight="1">
      <c r="D740" s="16"/>
      <c r="E740" s="16"/>
    </row>
    <row r="741" ht="15.75" customHeight="1">
      <c r="D741" s="16"/>
      <c r="E741" s="16"/>
    </row>
    <row r="742" ht="15.75" customHeight="1">
      <c r="D742" s="16"/>
      <c r="E742" s="16"/>
    </row>
    <row r="743" ht="15.75" customHeight="1">
      <c r="D743" s="16"/>
      <c r="E743" s="16"/>
    </row>
    <row r="744" ht="15.75" customHeight="1">
      <c r="D744" s="16"/>
      <c r="E744" s="16"/>
    </row>
    <row r="745" ht="15.75" customHeight="1">
      <c r="D745" s="16"/>
      <c r="E745" s="16"/>
    </row>
    <row r="746" ht="15.75" customHeight="1">
      <c r="D746" s="16"/>
      <c r="E746" s="16"/>
    </row>
    <row r="747" ht="15.75" customHeight="1">
      <c r="D747" s="16"/>
      <c r="E747" s="16"/>
    </row>
    <row r="748" ht="15.75" customHeight="1">
      <c r="D748" s="16"/>
      <c r="E748" s="16"/>
    </row>
    <row r="749" ht="15.75" customHeight="1">
      <c r="D749" s="16"/>
      <c r="E749" s="16"/>
    </row>
    <row r="750" ht="15.75" customHeight="1">
      <c r="D750" s="16"/>
      <c r="E750" s="16"/>
    </row>
    <row r="751" ht="15.75" customHeight="1">
      <c r="D751" s="16"/>
      <c r="E751" s="16"/>
    </row>
    <row r="752" ht="15.75" customHeight="1">
      <c r="D752" s="16"/>
      <c r="E752" s="16"/>
    </row>
    <row r="753" ht="15.75" customHeight="1">
      <c r="D753" s="16"/>
      <c r="E753" s="16"/>
    </row>
    <row r="754" ht="15.75" customHeight="1">
      <c r="D754" s="16"/>
      <c r="E754" s="16"/>
    </row>
    <row r="755" ht="15.75" customHeight="1">
      <c r="D755" s="16"/>
      <c r="E755" s="16"/>
    </row>
    <row r="756" ht="15.75" customHeight="1">
      <c r="D756" s="16"/>
      <c r="E756" s="16"/>
    </row>
    <row r="757" ht="15.75" customHeight="1">
      <c r="D757" s="16"/>
      <c r="E757" s="16"/>
    </row>
    <row r="758" ht="15.75" customHeight="1">
      <c r="D758" s="16"/>
      <c r="E758" s="16"/>
    </row>
    <row r="759" ht="15.75" customHeight="1">
      <c r="D759" s="16"/>
      <c r="E759" s="16"/>
    </row>
    <row r="760" ht="15.75" customHeight="1">
      <c r="D760" s="16"/>
      <c r="E760" s="16"/>
    </row>
    <row r="761" ht="15.75" customHeight="1">
      <c r="D761" s="16"/>
      <c r="E761" s="16"/>
    </row>
    <row r="762" ht="15.75" customHeight="1">
      <c r="D762" s="16"/>
      <c r="E762" s="16"/>
    </row>
    <row r="763" ht="15.75" customHeight="1">
      <c r="D763" s="16"/>
      <c r="E763" s="16"/>
    </row>
    <row r="764" ht="15.75" customHeight="1">
      <c r="D764" s="16"/>
      <c r="E764" s="16"/>
    </row>
    <row r="765" ht="15.75" customHeight="1">
      <c r="D765" s="16"/>
      <c r="E765" s="16"/>
    </row>
    <row r="766" ht="15.75" customHeight="1">
      <c r="D766" s="16"/>
      <c r="E766" s="16"/>
    </row>
    <row r="767" ht="15.75" customHeight="1">
      <c r="D767" s="16"/>
      <c r="E767" s="16"/>
    </row>
    <row r="768" ht="15.75" customHeight="1">
      <c r="D768" s="16"/>
      <c r="E768" s="16"/>
    </row>
    <row r="769" ht="15.75" customHeight="1">
      <c r="D769" s="16"/>
      <c r="E769" s="16"/>
    </row>
    <row r="770" ht="15.75" customHeight="1">
      <c r="D770" s="16"/>
      <c r="E770" s="16"/>
    </row>
    <row r="771" ht="15.75" customHeight="1">
      <c r="D771" s="16"/>
      <c r="E771" s="16"/>
    </row>
    <row r="772" ht="15.75" customHeight="1">
      <c r="D772" s="16"/>
      <c r="E772" s="16"/>
    </row>
    <row r="773" ht="15.75" customHeight="1">
      <c r="D773" s="16"/>
      <c r="E773" s="16"/>
    </row>
    <row r="774" ht="15.75" customHeight="1">
      <c r="D774" s="16"/>
      <c r="E774" s="16"/>
    </row>
    <row r="775" ht="15.75" customHeight="1">
      <c r="D775" s="16"/>
      <c r="E775" s="16"/>
    </row>
    <row r="776" ht="15.75" customHeight="1">
      <c r="D776" s="16"/>
      <c r="E776" s="16"/>
    </row>
    <row r="777" ht="15.75" customHeight="1">
      <c r="D777" s="16"/>
      <c r="E777" s="16"/>
    </row>
    <row r="778" ht="15.75" customHeight="1">
      <c r="D778" s="16"/>
      <c r="E778" s="16"/>
    </row>
    <row r="779" ht="15.75" customHeight="1">
      <c r="D779" s="16"/>
      <c r="E779" s="16"/>
    </row>
    <row r="780" ht="15.75" customHeight="1">
      <c r="D780" s="16"/>
      <c r="E780" s="16"/>
    </row>
    <row r="781" ht="15.75" customHeight="1">
      <c r="D781" s="16"/>
      <c r="E781" s="16"/>
    </row>
    <row r="782" ht="15.75" customHeight="1">
      <c r="D782" s="16"/>
      <c r="E782" s="16"/>
    </row>
    <row r="783" ht="15.75" customHeight="1">
      <c r="D783" s="16"/>
      <c r="E783" s="16"/>
    </row>
    <row r="784" ht="15.75" customHeight="1">
      <c r="D784" s="16"/>
      <c r="E784" s="16"/>
    </row>
    <row r="785" ht="15.75" customHeight="1">
      <c r="D785" s="16"/>
      <c r="E785" s="16"/>
    </row>
    <row r="786" ht="15.75" customHeight="1">
      <c r="D786" s="16"/>
      <c r="E786" s="16"/>
    </row>
    <row r="787" ht="15.75" customHeight="1">
      <c r="D787" s="16"/>
      <c r="E787" s="16"/>
    </row>
    <row r="788" ht="15.75" customHeight="1">
      <c r="D788" s="16"/>
      <c r="E788" s="16"/>
    </row>
    <row r="789" ht="15.75" customHeight="1">
      <c r="D789" s="16"/>
      <c r="E789" s="16"/>
    </row>
    <row r="790" ht="15.75" customHeight="1">
      <c r="D790" s="16"/>
      <c r="E790" s="16"/>
    </row>
    <row r="791" ht="15.75" customHeight="1">
      <c r="D791" s="16"/>
      <c r="E791" s="16"/>
    </row>
    <row r="792" ht="15.75" customHeight="1">
      <c r="D792" s="16"/>
      <c r="E792" s="16"/>
    </row>
    <row r="793" ht="15.75" customHeight="1">
      <c r="D793" s="16"/>
      <c r="E793" s="16"/>
    </row>
    <row r="794" ht="15.75" customHeight="1">
      <c r="D794" s="16"/>
      <c r="E794" s="16"/>
    </row>
    <row r="795" ht="15.75" customHeight="1">
      <c r="D795" s="16"/>
      <c r="E795" s="16"/>
    </row>
    <row r="796" ht="15.75" customHeight="1">
      <c r="D796" s="16"/>
      <c r="E796" s="16"/>
    </row>
    <row r="797" ht="15.75" customHeight="1">
      <c r="D797" s="16"/>
      <c r="E797" s="16"/>
    </row>
    <row r="798" ht="15.75" customHeight="1">
      <c r="D798" s="16"/>
      <c r="E798" s="16"/>
    </row>
    <row r="799" ht="15.75" customHeight="1">
      <c r="D799" s="16"/>
      <c r="E799" s="16"/>
    </row>
    <row r="800" ht="15.75" customHeight="1">
      <c r="D800" s="16"/>
      <c r="E800" s="16"/>
    </row>
    <row r="801" ht="15.75" customHeight="1">
      <c r="D801" s="16"/>
      <c r="E801" s="16"/>
    </row>
    <row r="802" ht="15.75" customHeight="1">
      <c r="D802" s="16"/>
      <c r="E802" s="16"/>
    </row>
    <row r="803" ht="15.75" customHeight="1">
      <c r="D803" s="16"/>
      <c r="E803" s="16"/>
    </row>
    <row r="804" ht="15.75" customHeight="1">
      <c r="D804" s="16"/>
      <c r="E804" s="16"/>
    </row>
    <row r="805" ht="15.75" customHeight="1">
      <c r="D805" s="16"/>
      <c r="E805" s="16"/>
    </row>
    <row r="806" ht="15.75" customHeight="1">
      <c r="D806" s="16"/>
      <c r="E806" s="16"/>
    </row>
    <row r="807" ht="15.75" customHeight="1">
      <c r="D807" s="16"/>
      <c r="E807" s="16"/>
    </row>
    <row r="808" ht="15.75" customHeight="1">
      <c r="D808" s="16"/>
      <c r="E808" s="16"/>
    </row>
    <row r="809" ht="15.75" customHeight="1">
      <c r="D809" s="16"/>
      <c r="E809" s="16"/>
    </row>
    <row r="810" ht="15.75" customHeight="1">
      <c r="D810" s="16"/>
      <c r="E810" s="16"/>
    </row>
    <row r="811" ht="15.75" customHeight="1">
      <c r="D811" s="16"/>
      <c r="E811" s="16"/>
    </row>
    <row r="812" ht="15.75" customHeight="1">
      <c r="D812" s="16"/>
      <c r="E812" s="16"/>
    </row>
    <row r="813" ht="15.75" customHeight="1">
      <c r="D813" s="16"/>
      <c r="E813" s="16"/>
    </row>
    <row r="814" ht="15.75" customHeight="1">
      <c r="D814" s="16"/>
      <c r="E814" s="16"/>
    </row>
    <row r="815" ht="15.75" customHeight="1">
      <c r="D815" s="16"/>
      <c r="E815" s="16"/>
    </row>
    <row r="816" ht="15.75" customHeight="1">
      <c r="D816" s="16"/>
      <c r="E816" s="16"/>
    </row>
    <row r="817" ht="15.75" customHeight="1">
      <c r="D817" s="16"/>
      <c r="E817" s="16"/>
    </row>
    <row r="818" ht="15.75" customHeight="1">
      <c r="D818" s="16"/>
      <c r="E818" s="16"/>
    </row>
    <row r="819" ht="15.75" customHeight="1">
      <c r="D819" s="16"/>
      <c r="E819" s="16"/>
    </row>
    <row r="820" ht="15.75" customHeight="1">
      <c r="D820" s="16"/>
      <c r="E820" s="16"/>
    </row>
    <row r="821" ht="15.75" customHeight="1">
      <c r="D821" s="16"/>
      <c r="E821" s="16"/>
    </row>
    <row r="822" ht="15.75" customHeight="1">
      <c r="D822" s="16"/>
      <c r="E822" s="16"/>
    </row>
    <row r="823" ht="15.75" customHeight="1">
      <c r="D823" s="16"/>
      <c r="E823" s="16"/>
    </row>
    <row r="824" ht="15.75" customHeight="1">
      <c r="D824" s="16"/>
      <c r="E824" s="16"/>
    </row>
    <row r="825" ht="15.75" customHeight="1">
      <c r="D825" s="16"/>
      <c r="E825" s="16"/>
    </row>
    <row r="826" ht="15.75" customHeight="1">
      <c r="D826" s="16"/>
      <c r="E826" s="16"/>
    </row>
    <row r="827" ht="15.75" customHeight="1">
      <c r="D827" s="16"/>
      <c r="E827" s="16"/>
    </row>
    <row r="828" ht="15.75" customHeight="1">
      <c r="D828" s="16"/>
      <c r="E828" s="16"/>
    </row>
    <row r="829" ht="15.75" customHeight="1">
      <c r="D829" s="16"/>
      <c r="E829" s="16"/>
    </row>
    <row r="830" ht="15.75" customHeight="1">
      <c r="D830" s="16"/>
      <c r="E830" s="16"/>
    </row>
    <row r="831" ht="15.75" customHeight="1">
      <c r="D831" s="16"/>
      <c r="E831" s="16"/>
    </row>
    <row r="832" ht="15.75" customHeight="1">
      <c r="D832" s="16"/>
      <c r="E832" s="16"/>
    </row>
    <row r="833" ht="15.75" customHeight="1">
      <c r="D833" s="16"/>
      <c r="E833" s="16"/>
    </row>
    <row r="834" ht="15.75" customHeight="1">
      <c r="D834" s="16"/>
      <c r="E834" s="16"/>
    </row>
    <row r="835" ht="15.75" customHeight="1">
      <c r="D835" s="16"/>
      <c r="E835" s="16"/>
    </row>
    <row r="836" ht="15.75" customHeight="1">
      <c r="D836" s="16"/>
      <c r="E836" s="16"/>
    </row>
    <row r="837" ht="15.75" customHeight="1">
      <c r="D837" s="16"/>
      <c r="E837" s="16"/>
    </row>
    <row r="838" ht="15.75" customHeight="1">
      <c r="D838" s="16"/>
      <c r="E838" s="16"/>
    </row>
    <row r="839" ht="15.75" customHeight="1">
      <c r="D839" s="16"/>
      <c r="E839" s="16"/>
    </row>
    <row r="840" ht="15.75" customHeight="1">
      <c r="D840" s="16"/>
      <c r="E840" s="16"/>
    </row>
    <row r="841" ht="15.75" customHeight="1">
      <c r="D841" s="16"/>
      <c r="E841" s="16"/>
    </row>
    <row r="842" ht="15.75" customHeight="1">
      <c r="D842" s="16"/>
      <c r="E842" s="16"/>
    </row>
    <row r="843" ht="15.75" customHeight="1">
      <c r="D843" s="16"/>
      <c r="E843" s="16"/>
    </row>
    <row r="844" ht="15.75" customHeight="1">
      <c r="D844" s="16"/>
      <c r="E844" s="16"/>
    </row>
    <row r="845" ht="15.75" customHeight="1">
      <c r="D845" s="16"/>
      <c r="E845" s="16"/>
    </row>
    <row r="846" ht="15.75" customHeight="1">
      <c r="D846" s="16"/>
      <c r="E846" s="16"/>
    </row>
    <row r="847" ht="15.75" customHeight="1">
      <c r="D847" s="16"/>
      <c r="E847" s="16"/>
    </row>
    <row r="848" ht="15.75" customHeight="1">
      <c r="D848" s="16"/>
      <c r="E848" s="16"/>
    </row>
    <row r="849" ht="15.75" customHeight="1">
      <c r="D849" s="16"/>
      <c r="E849" s="16"/>
    </row>
    <row r="850" ht="15.75" customHeight="1">
      <c r="D850" s="16"/>
      <c r="E850" s="16"/>
    </row>
    <row r="851" ht="15.75" customHeight="1">
      <c r="D851" s="16"/>
      <c r="E851" s="16"/>
    </row>
    <row r="852" ht="15.75" customHeight="1">
      <c r="D852" s="16"/>
      <c r="E852" s="16"/>
    </row>
    <row r="853" ht="15.75" customHeight="1">
      <c r="D853" s="16"/>
      <c r="E853" s="16"/>
    </row>
    <row r="854" ht="15.75" customHeight="1">
      <c r="D854" s="16"/>
      <c r="E854" s="16"/>
    </row>
    <row r="855" ht="15.75" customHeight="1">
      <c r="D855" s="16"/>
      <c r="E855" s="16"/>
    </row>
    <row r="856" ht="15.75" customHeight="1">
      <c r="D856" s="16"/>
      <c r="E856" s="16"/>
    </row>
    <row r="857" ht="15.75" customHeight="1">
      <c r="D857" s="16"/>
      <c r="E857" s="16"/>
    </row>
    <row r="858" ht="15.75" customHeight="1">
      <c r="D858" s="16"/>
      <c r="E858" s="16"/>
    </row>
    <row r="859" ht="15.75" customHeight="1">
      <c r="D859" s="16"/>
      <c r="E859" s="16"/>
    </row>
    <row r="860" ht="15.75" customHeight="1">
      <c r="D860" s="16"/>
      <c r="E860" s="16"/>
    </row>
    <row r="861" ht="15.75" customHeight="1">
      <c r="D861" s="16"/>
      <c r="E861" s="16"/>
    </row>
    <row r="862" ht="15.75" customHeight="1">
      <c r="D862" s="16"/>
      <c r="E862" s="16"/>
    </row>
    <row r="863" ht="15.75" customHeight="1">
      <c r="D863" s="16"/>
      <c r="E863" s="16"/>
    </row>
    <row r="864" ht="15.75" customHeight="1">
      <c r="D864" s="16"/>
      <c r="E864" s="16"/>
    </row>
    <row r="865" ht="15.75" customHeight="1">
      <c r="D865" s="16"/>
      <c r="E865" s="16"/>
    </row>
    <row r="866" ht="15.75" customHeight="1">
      <c r="D866" s="16"/>
      <c r="E866" s="16"/>
    </row>
    <row r="867" ht="15.75" customHeight="1">
      <c r="D867" s="16"/>
      <c r="E867" s="16"/>
    </row>
    <row r="868" ht="15.75" customHeight="1">
      <c r="D868" s="16"/>
      <c r="E868" s="16"/>
    </row>
    <row r="869" ht="15.75" customHeight="1">
      <c r="D869" s="16"/>
      <c r="E869" s="16"/>
    </row>
    <row r="870" ht="15.75" customHeight="1">
      <c r="D870" s="16"/>
      <c r="E870" s="16"/>
    </row>
    <row r="871" ht="15.75" customHeight="1">
      <c r="D871" s="16"/>
      <c r="E871" s="16"/>
    </row>
    <row r="872" ht="15.75" customHeight="1">
      <c r="D872" s="16"/>
      <c r="E872" s="16"/>
    </row>
    <row r="873" ht="15.75" customHeight="1">
      <c r="D873" s="16"/>
      <c r="E873" s="16"/>
    </row>
    <row r="874" ht="15.75" customHeight="1">
      <c r="D874" s="16"/>
      <c r="E874" s="16"/>
    </row>
    <row r="875" ht="15.75" customHeight="1">
      <c r="D875" s="16"/>
      <c r="E875" s="16"/>
    </row>
    <row r="876" ht="15.75" customHeight="1">
      <c r="D876" s="16"/>
      <c r="E876" s="16"/>
    </row>
    <row r="877" ht="15.75" customHeight="1">
      <c r="D877" s="16"/>
      <c r="E877" s="16"/>
    </row>
    <row r="878" ht="15.75" customHeight="1">
      <c r="D878" s="16"/>
      <c r="E878" s="16"/>
    </row>
    <row r="879" ht="15.75" customHeight="1">
      <c r="D879" s="16"/>
      <c r="E879" s="16"/>
    </row>
    <row r="880" ht="15.75" customHeight="1">
      <c r="D880" s="16"/>
      <c r="E880" s="16"/>
    </row>
    <row r="881" ht="15.75" customHeight="1">
      <c r="D881" s="16"/>
      <c r="E881" s="16"/>
    </row>
    <row r="882" ht="15.75" customHeight="1">
      <c r="D882" s="16"/>
      <c r="E882" s="16"/>
    </row>
    <row r="883" ht="15.75" customHeight="1">
      <c r="D883" s="16"/>
      <c r="E883" s="16"/>
    </row>
    <row r="884" ht="15.75" customHeight="1">
      <c r="D884" s="16"/>
      <c r="E884" s="16"/>
    </row>
    <row r="885" ht="15.75" customHeight="1">
      <c r="D885" s="16"/>
      <c r="E885" s="16"/>
    </row>
    <row r="886" ht="15.75" customHeight="1">
      <c r="D886" s="16"/>
      <c r="E886" s="16"/>
    </row>
    <row r="887" ht="15.75" customHeight="1">
      <c r="D887" s="16"/>
      <c r="E887" s="16"/>
    </row>
    <row r="888" ht="15.75" customHeight="1">
      <c r="D888" s="16"/>
      <c r="E888" s="16"/>
    </row>
    <row r="889" ht="15.75" customHeight="1">
      <c r="D889" s="16"/>
      <c r="E889" s="16"/>
    </row>
    <row r="890" ht="15.75" customHeight="1">
      <c r="D890" s="16"/>
      <c r="E890" s="16"/>
    </row>
    <row r="891" ht="15.75" customHeight="1">
      <c r="D891" s="16"/>
      <c r="E891" s="16"/>
    </row>
    <row r="892" ht="15.75" customHeight="1">
      <c r="D892" s="16"/>
      <c r="E892" s="16"/>
    </row>
    <row r="893" ht="15.75" customHeight="1">
      <c r="D893" s="16"/>
      <c r="E893" s="16"/>
    </row>
    <row r="894" ht="15.75" customHeight="1">
      <c r="D894" s="16"/>
      <c r="E894" s="16"/>
    </row>
    <row r="895" ht="15.75" customHeight="1">
      <c r="D895" s="16"/>
      <c r="E895" s="16"/>
    </row>
    <row r="896" ht="15.75" customHeight="1">
      <c r="D896" s="16"/>
      <c r="E896" s="16"/>
    </row>
    <row r="897" ht="15.75" customHeight="1">
      <c r="D897" s="16"/>
      <c r="E897" s="16"/>
    </row>
    <row r="898" ht="15.75" customHeight="1">
      <c r="D898" s="16"/>
      <c r="E898" s="16"/>
    </row>
    <row r="899" ht="15.75" customHeight="1">
      <c r="D899" s="16"/>
      <c r="E899" s="16"/>
    </row>
    <row r="900" ht="15.75" customHeight="1">
      <c r="D900" s="16"/>
      <c r="E900" s="16"/>
    </row>
    <row r="901" ht="15.75" customHeight="1">
      <c r="D901" s="16"/>
      <c r="E901" s="16"/>
    </row>
    <row r="902" ht="15.75" customHeight="1">
      <c r="D902" s="16"/>
      <c r="E902" s="16"/>
    </row>
    <row r="903" ht="15.75" customHeight="1">
      <c r="D903" s="16"/>
      <c r="E903" s="16"/>
    </row>
    <row r="904" ht="15.75" customHeight="1">
      <c r="D904" s="16"/>
      <c r="E904" s="16"/>
    </row>
    <row r="905" ht="15.75" customHeight="1">
      <c r="D905" s="16"/>
      <c r="E905" s="16"/>
    </row>
    <row r="906" ht="15.75" customHeight="1">
      <c r="D906" s="16"/>
      <c r="E906" s="16"/>
    </row>
    <row r="907" ht="15.75" customHeight="1">
      <c r="D907" s="16"/>
      <c r="E907" s="16"/>
    </row>
    <row r="908" ht="15.75" customHeight="1">
      <c r="D908" s="16"/>
      <c r="E908" s="16"/>
    </row>
    <row r="909" ht="15.75" customHeight="1">
      <c r="D909" s="16"/>
      <c r="E909" s="16"/>
    </row>
    <row r="910" ht="15.75" customHeight="1">
      <c r="D910" s="16"/>
      <c r="E910" s="16"/>
    </row>
    <row r="911" ht="15.75" customHeight="1">
      <c r="D911" s="16"/>
      <c r="E911" s="16"/>
    </row>
    <row r="912" ht="15.75" customHeight="1">
      <c r="D912" s="16"/>
      <c r="E912" s="16"/>
    </row>
    <row r="913" ht="15.75" customHeight="1">
      <c r="D913" s="16"/>
      <c r="E913" s="16"/>
    </row>
    <row r="914" ht="15.75" customHeight="1">
      <c r="D914" s="16"/>
      <c r="E914" s="16"/>
    </row>
    <row r="915" ht="15.75" customHeight="1">
      <c r="D915" s="16"/>
      <c r="E915" s="16"/>
    </row>
    <row r="916" ht="15.75" customHeight="1">
      <c r="D916" s="16"/>
      <c r="E916" s="16"/>
    </row>
    <row r="917" ht="15.75" customHeight="1">
      <c r="D917" s="16"/>
      <c r="E917" s="16"/>
    </row>
    <row r="918" ht="15.75" customHeight="1">
      <c r="D918" s="16"/>
      <c r="E918" s="16"/>
    </row>
    <row r="919" ht="15.75" customHeight="1">
      <c r="D919" s="16"/>
      <c r="E919" s="16"/>
    </row>
    <row r="920" ht="15.75" customHeight="1">
      <c r="D920" s="16"/>
      <c r="E920" s="16"/>
    </row>
    <row r="921" ht="15.75" customHeight="1">
      <c r="D921" s="16"/>
      <c r="E921" s="16"/>
    </row>
    <row r="922" ht="15.75" customHeight="1">
      <c r="D922" s="16"/>
      <c r="E922" s="16"/>
    </row>
    <row r="923" ht="15.75" customHeight="1">
      <c r="D923" s="16"/>
      <c r="E923" s="16"/>
    </row>
    <row r="924" ht="15.75" customHeight="1">
      <c r="D924" s="16"/>
      <c r="E924" s="16"/>
    </row>
    <row r="925" ht="15.75" customHeight="1">
      <c r="D925" s="16"/>
      <c r="E925" s="16"/>
    </row>
    <row r="926" ht="15.75" customHeight="1">
      <c r="D926" s="16"/>
      <c r="E926" s="16"/>
    </row>
    <row r="927" ht="15.75" customHeight="1">
      <c r="D927" s="16"/>
      <c r="E927" s="16"/>
    </row>
    <row r="928" ht="15.75" customHeight="1">
      <c r="D928" s="16"/>
      <c r="E928" s="16"/>
    </row>
    <row r="929" ht="15.75" customHeight="1">
      <c r="D929" s="16"/>
      <c r="E929" s="16"/>
    </row>
    <row r="930" ht="15.75" customHeight="1">
      <c r="D930" s="16"/>
      <c r="E930" s="16"/>
    </row>
    <row r="931" ht="15.75" customHeight="1">
      <c r="D931" s="16"/>
      <c r="E931" s="16"/>
    </row>
    <row r="932" ht="15.75" customHeight="1">
      <c r="D932" s="16"/>
      <c r="E932" s="16"/>
    </row>
    <row r="933" ht="15.75" customHeight="1">
      <c r="D933" s="16"/>
      <c r="E933" s="16"/>
    </row>
    <row r="934" ht="15.75" customHeight="1">
      <c r="D934" s="16"/>
      <c r="E934" s="16"/>
    </row>
    <row r="935" ht="15.75" customHeight="1">
      <c r="D935" s="16"/>
      <c r="E935" s="16"/>
    </row>
    <row r="936" ht="15.75" customHeight="1">
      <c r="D936" s="16"/>
      <c r="E936" s="16"/>
    </row>
    <row r="937" ht="15.75" customHeight="1">
      <c r="D937" s="16"/>
      <c r="E937" s="16"/>
    </row>
    <row r="938" ht="15.75" customHeight="1">
      <c r="D938" s="16"/>
      <c r="E938" s="16"/>
    </row>
    <row r="939" ht="15.75" customHeight="1">
      <c r="D939" s="16"/>
      <c r="E939" s="16"/>
    </row>
    <row r="940" ht="15.75" customHeight="1">
      <c r="D940" s="16"/>
      <c r="E940" s="16"/>
    </row>
    <row r="941" ht="15.75" customHeight="1">
      <c r="D941" s="16"/>
      <c r="E941" s="16"/>
    </row>
    <row r="942" ht="15.75" customHeight="1">
      <c r="D942" s="16"/>
      <c r="E942" s="16"/>
    </row>
    <row r="943" ht="15.75" customHeight="1">
      <c r="D943" s="16"/>
      <c r="E943" s="16"/>
    </row>
    <row r="944" ht="15.75" customHeight="1">
      <c r="D944" s="16"/>
      <c r="E944" s="16"/>
    </row>
    <row r="945" ht="15.75" customHeight="1">
      <c r="D945" s="16"/>
      <c r="E945" s="16"/>
    </row>
    <row r="946" ht="15.75" customHeight="1">
      <c r="D946" s="16"/>
      <c r="E946" s="16"/>
    </row>
    <row r="947" ht="15.75" customHeight="1">
      <c r="D947" s="16"/>
      <c r="E947" s="16"/>
    </row>
    <row r="948" ht="15.75" customHeight="1">
      <c r="D948" s="16"/>
      <c r="E948" s="16"/>
    </row>
    <row r="949" ht="15.75" customHeight="1">
      <c r="D949" s="16"/>
      <c r="E949" s="16"/>
    </row>
    <row r="950" ht="15.75" customHeight="1">
      <c r="D950" s="16"/>
      <c r="E950" s="16"/>
    </row>
    <row r="951" ht="15.75" customHeight="1">
      <c r="D951" s="16"/>
      <c r="E951" s="16"/>
    </row>
    <row r="952" ht="15.75" customHeight="1">
      <c r="D952" s="16"/>
      <c r="E952" s="16"/>
    </row>
    <row r="953" ht="15.75" customHeight="1">
      <c r="D953" s="16"/>
      <c r="E953" s="16"/>
    </row>
    <row r="954" ht="15.75" customHeight="1">
      <c r="D954" s="16"/>
      <c r="E954" s="16"/>
    </row>
    <row r="955" ht="15.75" customHeight="1">
      <c r="D955" s="16"/>
      <c r="E955" s="16"/>
    </row>
    <row r="956" ht="15.75" customHeight="1">
      <c r="D956" s="16"/>
      <c r="E956" s="16"/>
    </row>
    <row r="957" ht="15.75" customHeight="1">
      <c r="D957" s="16"/>
      <c r="E957" s="16"/>
    </row>
    <row r="958" ht="15.75" customHeight="1">
      <c r="D958" s="16"/>
      <c r="E958" s="16"/>
    </row>
    <row r="959" ht="15.75" customHeight="1">
      <c r="D959" s="16"/>
      <c r="E959" s="16"/>
    </row>
    <row r="960" ht="15.75" customHeight="1">
      <c r="D960" s="16"/>
      <c r="E960" s="16"/>
    </row>
    <row r="961" ht="15.75" customHeight="1">
      <c r="D961" s="16"/>
      <c r="E961" s="16"/>
    </row>
    <row r="962" ht="15.75" customHeight="1">
      <c r="D962" s="16"/>
      <c r="E962" s="16"/>
    </row>
    <row r="963" ht="15.75" customHeight="1">
      <c r="D963" s="16"/>
      <c r="E963" s="16"/>
    </row>
    <row r="964" ht="15.75" customHeight="1">
      <c r="D964" s="16"/>
      <c r="E964" s="16"/>
    </row>
    <row r="965" ht="15.75" customHeight="1">
      <c r="D965" s="16"/>
      <c r="E965" s="16"/>
    </row>
    <row r="966" ht="15.75" customHeight="1">
      <c r="D966" s="16"/>
      <c r="E966" s="16"/>
    </row>
    <row r="967" ht="15.75" customHeight="1">
      <c r="D967" s="16"/>
      <c r="E967" s="16"/>
    </row>
    <row r="968" ht="15.75" customHeight="1">
      <c r="D968" s="16"/>
      <c r="E968" s="16"/>
    </row>
    <row r="969" ht="15.75" customHeight="1">
      <c r="D969" s="16"/>
      <c r="E969" s="16"/>
    </row>
    <row r="970" ht="15.75" customHeight="1">
      <c r="D970" s="16"/>
      <c r="E970" s="16"/>
    </row>
    <row r="971" ht="15.75" customHeight="1">
      <c r="D971" s="16"/>
      <c r="E971" s="16"/>
    </row>
    <row r="972" ht="15.75" customHeight="1">
      <c r="D972" s="16"/>
      <c r="E972" s="16"/>
    </row>
    <row r="973" ht="15.75" customHeight="1">
      <c r="D973" s="16"/>
      <c r="E973" s="16"/>
    </row>
    <row r="974" ht="15.75" customHeight="1">
      <c r="D974" s="16"/>
      <c r="E974" s="16"/>
    </row>
    <row r="975" ht="15.75" customHeight="1">
      <c r="D975" s="16"/>
      <c r="E975" s="16"/>
    </row>
    <row r="976" ht="15.75" customHeight="1">
      <c r="D976" s="16"/>
      <c r="E976" s="16"/>
    </row>
    <row r="977" ht="15.75" customHeight="1">
      <c r="D977" s="16"/>
      <c r="E977" s="16"/>
    </row>
    <row r="978" ht="15.75" customHeight="1">
      <c r="D978" s="16"/>
      <c r="E978" s="16"/>
    </row>
    <row r="979" ht="15.75" customHeight="1">
      <c r="D979" s="16"/>
      <c r="E979" s="16"/>
    </row>
    <row r="980" ht="15.75" customHeight="1">
      <c r="D980" s="16"/>
      <c r="E980" s="16"/>
    </row>
    <row r="981" ht="15.75" customHeight="1">
      <c r="D981" s="16"/>
      <c r="E981" s="16"/>
    </row>
    <row r="982" ht="15.75" customHeight="1">
      <c r="D982" s="16"/>
      <c r="E982" s="16"/>
    </row>
    <row r="983" ht="15.75" customHeight="1">
      <c r="D983" s="16"/>
      <c r="E983" s="16"/>
    </row>
    <row r="984" ht="15.75" customHeight="1">
      <c r="D984" s="16"/>
      <c r="E984" s="16"/>
    </row>
    <row r="985" ht="15.75" customHeight="1">
      <c r="D985" s="16"/>
      <c r="E985" s="16"/>
    </row>
    <row r="986" ht="15.75" customHeight="1">
      <c r="D986" s="16"/>
      <c r="E986" s="16"/>
    </row>
    <row r="987" ht="15.75" customHeight="1">
      <c r="D987" s="16"/>
      <c r="E987" s="16"/>
    </row>
    <row r="988" ht="15.75" customHeight="1">
      <c r="D988" s="16"/>
      <c r="E988" s="16"/>
    </row>
    <row r="989" ht="15.75" customHeight="1">
      <c r="D989" s="16"/>
      <c r="E989" s="16"/>
    </row>
    <row r="990" ht="15.75" customHeight="1">
      <c r="D990" s="16"/>
      <c r="E990" s="16"/>
    </row>
    <row r="991" ht="15.75" customHeight="1">
      <c r="D991" s="16"/>
      <c r="E991" s="16"/>
    </row>
    <row r="992" ht="15.75" customHeight="1">
      <c r="D992" s="16"/>
      <c r="E992" s="16"/>
    </row>
    <row r="993" ht="15.75" customHeight="1">
      <c r="D993" s="16"/>
      <c r="E993" s="16"/>
    </row>
    <row r="994" ht="15.75" customHeight="1">
      <c r="D994" s="16"/>
      <c r="E994" s="16"/>
    </row>
    <row r="995" ht="15.75" customHeight="1">
      <c r="D995" s="16"/>
      <c r="E995" s="16"/>
    </row>
    <row r="996" ht="15.75" customHeight="1">
      <c r="D996" s="16"/>
      <c r="E996" s="16"/>
    </row>
    <row r="997" ht="15.75" customHeight="1">
      <c r="D997" s="16"/>
      <c r="E997" s="16"/>
    </row>
    <row r="998" ht="15.75" customHeight="1">
      <c r="D998" s="16"/>
      <c r="E998" s="16"/>
    </row>
    <row r="999" ht="15.75" customHeight="1">
      <c r="D999" s="16"/>
      <c r="E999" s="16"/>
    </row>
    <row r="1000" ht="15.75" customHeight="1">
      <c r="D1000" s="16"/>
      <c r="E1000" s="16"/>
    </row>
    <row r="1001" ht="15.75" customHeight="1">
      <c r="D1001" s="16"/>
      <c r="E1001" s="16"/>
    </row>
    <row r="1002" ht="15.75" customHeight="1">
      <c r="D1002" s="16"/>
      <c r="E1002" s="16"/>
    </row>
    <row r="1003" ht="15.75" customHeight="1">
      <c r="D1003" s="16"/>
      <c r="E1003" s="16"/>
    </row>
    <row r="1004" ht="15.75" customHeight="1">
      <c r="D1004" s="16"/>
      <c r="E1004" s="16"/>
    </row>
    <row r="1005" ht="15.75" customHeight="1">
      <c r="D1005" s="16"/>
      <c r="E1005" s="16"/>
    </row>
    <row r="1006" ht="15.75" customHeight="1">
      <c r="D1006" s="16"/>
      <c r="E1006" s="16"/>
    </row>
    <row r="1007" ht="15.75" customHeight="1">
      <c r="D1007" s="16"/>
      <c r="E1007" s="16"/>
    </row>
    <row r="1008" ht="15.75" customHeight="1">
      <c r="D1008" s="16"/>
      <c r="E1008" s="16"/>
    </row>
    <row r="1009" ht="15.75" customHeight="1">
      <c r="D1009" s="16"/>
      <c r="E1009" s="16"/>
    </row>
    <row r="1010" ht="15.75" customHeight="1">
      <c r="D1010" s="16"/>
      <c r="E1010" s="16"/>
    </row>
    <row r="1011" ht="15.75" customHeight="1">
      <c r="D1011" s="16"/>
      <c r="E1011" s="16"/>
    </row>
    <row r="1012" ht="15.75" customHeight="1">
      <c r="D1012" s="16"/>
      <c r="E1012" s="16"/>
    </row>
  </sheetData>
  <printOptions gridLines="1" horizontalCentered="1"/>
  <pageMargins bottom="0.25" footer="0.0" header="0.0" left="0.5" right="0.5" top="0.25"/>
  <pageSetup fitToHeight="0" orientation="landscape"/>
  <headerFooter>
    <oddHeader>&amp;C000000West Nashville Dream Center_x000D_Proposed Summary Budget_x000D_For the year ending June 30, 2020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2.57"/>
    <col customWidth="1" min="2" max="2" width="10.14"/>
    <col customWidth="1" min="3" max="4" width="8.71"/>
    <col customWidth="1" min="5" max="5" width="21.71"/>
    <col customWidth="1" min="6" max="6" width="12.71"/>
    <col customWidth="1" min="7" max="7" width="10.57"/>
    <col customWidth="1" min="8" max="8" width="9.0"/>
    <col customWidth="1" min="9" max="9" width="15.0"/>
    <col customWidth="1" min="10" max="10" width="8.71"/>
    <col customWidth="1" min="11" max="11" width="9.0"/>
    <col customWidth="1" min="12" max="12" width="8.0"/>
    <col customWidth="1" min="13" max="13" width="8.43"/>
    <col customWidth="1" min="14" max="14" width="7.0"/>
    <col customWidth="1" min="15" max="26" width="8.71"/>
  </cols>
  <sheetData>
    <row r="1">
      <c r="A1" s="16"/>
      <c r="E1" s="39"/>
    </row>
    <row r="2">
      <c r="E2" s="39"/>
    </row>
    <row r="3" ht="15.0" customHeight="1">
      <c r="A3" s="40" t="s">
        <v>98</v>
      </c>
      <c r="E3" s="39"/>
      <c r="H3" s="41"/>
      <c r="I3" s="41"/>
      <c r="J3" s="41"/>
    </row>
    <row r="4">
      <c r="A4" s="42" t="s">
        <v>99</v>
      </c>
      <c r="B4" s="42" t="s">
        <v>100</v>
      </c>
      <c r="C4" s="42" t="s">
        <v>101</v>
      </c>
      <c r="D4" s="42" t="s">
        <v>102</v>
      </c>
      <c r="E4" s="43" t="s">
        <v>103</v>
      </c>
      <c r="F4" s="42" t="s">
        <v>104</v>
      </c>
      <c r="G4" s="42" t="s">
        <v>105</v>
      </c>
      <c r="H4" s="42" t="s">
        <v>106</v>
      </c>
      <c r="I4" s="42" t="s">
        <v>107</v>
      </c>
      <c r="J4" s="42" t="s">
        <v>108</v>
      </c>
      <c r="L4" s="7"/>
      <c r="M4" s="7"/>
    </row>
    <row r="5">
      <c r="A5" s="44" t="s">
        <v>109</v>
      </c>
      <c r="B5" s="44" t="s">
        <v>110</v>
      </c>
      <c r="C5" s="44"/>
      <c r="D5" s="45">
        <v>40.0</v>
      </c>
      <c r="E5" s="46">
        <v>70000.0</v>
      </c>
      <c r="F5" s="47">
        <v>1.0</v>
      </c>
      <c r="G5" s="48">
        <f t="shared" ref="G5:G9" si="1">+E5*F5</f>
        <v>70000</v>
      </c>
      <c r="H5" s="48">
        <f t="shared" ref="H5:H9" si="2">+G5*0.0765</f>
        <v>5355</v>
      </c>
      <c r="I5" s="48">
        <f>+B44</f>
        <v>8102.56</v>
      </c>
      <c r="J5" s="48">
        <f t="shared" ref="J5:J9" si="3">+G5*0.03</f>
        <v>2100</v>
      </c>
      <c r="K5" s="49"/>
      <c r="L5" s="7"/>
    </row>
    <row r="6">
      <c r="A6" s="44" t="s">
        <v>111</v>
      </c>
      <c r="B6" s="44" t="s">
        <v>112</v>
      </c>
      <c r="C6" s="44"/>
      <c r="D6" s="45">
        <v>40.0</v>
      </c>
      <c r="E6" s="50">
        <f>49500+1485</f>
        <v>50985</v>
      </c>
      <c r="F6" s="47">
        <v>1.0</v>
      </c>
      <c r="G6" s="48">
        <f t="shared" si="1"/>
        <v>50985</v>
      </c>
      <c r="H6" s="48">
        <f t="shared" si="2"/>
        <v>3900.3525</v>
      </c>
      <c r="I6" s="48">
        <f>+B41</f>
        <v>6952.56</v>
      </c>
      <c r="J6" s="48">
        <f t="shared" si="3"/>
        <v>1529.55</v>
      </c>
      <c r="K6" s="49"/>
      <c r="L6" s="7"/>
    </row>
    <row r="7">
      <c r="A7" s="44" t="s">
        <v>113</v>
      </c>
      <c r="B7" s="44" t="s">
        <v>114</v>
      </c>
      <c r="C7" s="44"/>
      <c r="D7" s="45">
        <v>30.0</v>
      </c>
      <c r="E7" s="50">
        <f>30997+930</f>
        <v>31927</v>
      </c>
      <c r="F7" s="47">
        <v>1.0</v>
      </c>
      <c r="G7" s="48">
        <f t="shared" si="1"/>
        <v>31927</v>
      </c>
      <c r="H7" s="48">
        <f t="shared" si="2"/>
        <v>2442.4155</v>
      </c>
      <c r="I7" s="44"/>
      <c r="J7" s="48">
        <f t="shared" si="3"/>
        <v>957.81</v>
      </c>
      <c r="K7" s="51"/>
      <c r="L7" s="7"/>
    </row>
    <row r="8">
      <c r="A8" s="44" t="s">
        <v>115</v>
      </c>
      <c r="B8" s="44" t="s">
        <v>116</v>
      </c>
      <c r="C8" s="44"/>
      <c r="D8" s="45">
        <v>40.0</v>
      </c>
      <c r="E8" s="46">
        <v>41200.0</v>
      </c>
      <c r="F8" s="47">
        <v>1.0</v>
      </c>
      <c r="G8" s="48">
        <f t="shared" si="1"/>
        <v>41200</v>
      </c>
      <c r="H8" s="48">
        <f t="shared" si="2"/>
        <v>3151.8</v>
      </c>
      <c r="I8" s="48">
        <f>+B41</f>
        <v>6952.56</v>
      </c>
      <c r="J8" s="48">
        <f t="shared" si="3"/>
        <v>1236</v>
      </c>
      <c r="K8" s="51"/>
      <c r="L8" s="7"/>
    </row>
    <row r="9">
      <c r="A9" s="52" t="s">
        <v>117</v>
      </c>
      <c r="B9" s="53" t="s">
        <v>118</v>
      </c>
      <c r="C9" s="52"/>
      <c r="D9" s="54">
        <v>40.0</v>
      </c>
      <c r="E9" s="55">
        <v>41200.0</v>
      </c>
      <c r="F9" s="56">
        <v>1.0</v>
      </c>
      <c r="G9" s="57">
        <f t="shared" si="1"/>
        <v>41200</v>
      </c>
      <c r="H9" s="57">
        <f t="shared" si="2"/>
        <v>3151.8</v>
      </c>
      <c r="I9" s="57">
        <f>B41</f>
        <v>6952.56</v>
      </c>
      <c r="J9" s="57">
        <f t="shared" si="3"/>
        <v>1236</v>
      </c>
      <c r="K9" s="7"/>
    </row>
    <row r="10">
      <c r="A10" s="44"/>
      <c r="B10" s="58"/>
      <c r="C10" s="44"/>
      <c r="D10" s="59"/>
      <c r="E10" s="50"/>
      <c r="F10" s="47"/>
      <c r="G10" s="48"/>
      <c r="H10" s="48"/>
      <c r="I10" s="57"/>
      <c r="J10" s="57"/>
      <c r="K10" s="51"/>
      <c r="L10" s="7"/>
    </row>
    <row r="11">
      <c r="A11" s="52" t="s">
        <v>119</v>
      </c>
      <c r="B11" s="52" t="s">
        <v>120</v>
      </c>
      <c r="C11" s="52"/>
      <c r="D11" s="54">
        <v>10.0</v>
      </c>
      <c r="E11" s="60">
        <v>8000.0</v>
      </c>
      <c r="F11" s="56">
        <v>1.0</v>
      </c>
      <c r="G11" s="57">
        <f t="shared" ref="G11:G12" si="4">+E11*F11</f>
        <v>8000</v>
      </c>
      <c r="H11" s="57">
        <f t="shared" ref="H11:H12" si="5">+G11*0.0765</f>
        <v>612</v>
      </c>
      <c r="I11" s="52"/>
      <c r="J11" s="52"/>
      <c r="K11" s="7"/>
    </row>
    <row r="12">
      <c r="A12" s="52" t="s">
        <v>121</v>
      </c>
      <c r="B12" s="52" t="s">
        <v>122</v>
      </c>
      <c r="C12" s="52"/>
      <c r="D12" s="61">
        <v>20.0</v>
      </c>
      <c r="E12" s="60">
        <v>20000.0</v>
      </c>
      <c r="F12" s="56">
        <v>1.0</v>
      </c>
      <c r="G12" s="57">
        <f t="shared" si="4"/>
        <v>20000</v>
      </c>
      <c r="H12" s="57">
        <f t="shared" si="5"/>
        <v>1530</v>
      </c>
      <c r="I12" s="52"/>
      <c r="J12" s="52"/>
      <c r="K12" s="7"/>
    </row>
    <row r="13">
      <c r="A13" s="53"/>
      <c r="B13" s="53"/>
      <c r="C13" s="52"/>
      <c r="D13" s="61"/>
      <c r="E13" s="60"/>
      <c r="F13" s="56"/>
      <c r="G13" s="57"/>
      <c r="H13" s="57"/>
      <c r="I13" s="44"/>
      <c r="J13" s="44"/>
    </row>
    <row r="14">
      <c r="A14" s="53"/>
      <c r="B14" s="53"/>
      <c r="C14" s="52"/>
      <c r="D14" s="61"/>
      <c r="E14" s="60"/>
      <c r="F14" s="56"/>
      <c r="G14" s="57"/>
      <c r="H14" s="57"/>
      <c r="I14" s="44"/>
      <c r="J14" s="44"/>
    </row>
    <row r="15">
      <c r="A15" s="53"/>
      <c r="B15" s="53"/>
      <c r="C15" s="52"/>
      <c r="D15" s="61"/>
      <c r="E15" s="60"/>
      <c r="F15" s="56"/>
      <c r="G15" s="57"/>
      <c r="H15" s="57"/>
      <c r="I15" s="44"/>
      <c r="J15" s="44"/>
    </row>
    <row r="16">
      <c r="A16" s="52"/>
      <c r="B16" s="52"/>
      <c r="C16" s="52"/>
      <c r="D16" s="54"/>
      <c r="E16" s="60"/>
      <c r="F16" s="56"/>
      <c r="G16" s="57"/>
      <c r="H16" s="57"/>
      <c r="I16" s="44"/>
      <c r="J16" s="44"/>
    </row>
    <row r="17">
      <c r="A17" s="62" t="s">
        <v>123</v>
      </c>
      <c r="B17" s="63"/>
      <c r="C17" s="63"/>
      <c r="D17" s="64"/>
      <c r="E17" s="65">
        <f>SUM(E5:E12)</f>
        <v>263312</v>
      </c>
      <c r="F17" s="66"/>
      <c r="G17" s="67">
        <f t="shared" ref="G17:J17" si="6">SUM(G5:G12)</f>
        <v>263312</v>
      </c>
      <c r="H17" s="67">
        <f t="shared" si="6"/>
        <v>20143.368</v>
      </c>
      <c r="I17" s="67">
        <f t="shared" si="6"/>
        <v>28960.24</v>
      </c>
      <c r="J17" s="67">
        <f t="shared" si="6"/>
        <v>7059.36</v>
      </c>
      <c r="K17" s="68">
        <f>J17+I17+H17+G17</f>
        <v>319474.968</v>
      </c>
      <c r="L17" s="69" t="s">
        <v>124</v>
      </c>
    </row>
    <row r="18">
      <c r="I18" s="44"/>
      <c r="J18" s="44"/>
    </row>
    <row r="19">
      <c r="A19" s="44"/>
      <c r="B19" s="44"/>
      <c r="C19" s="44"/>
      <c r="D19" s="44"/>
    </row>
    <row r="20">
      <c r="A20" s="70" t="s">
        <v>125</v>
      </c>
      <c r="B20" s="71"/>
      <c r="C20" s="71"/>
      <c r="D20" s="71"/>
      <c r="E20" s="72"/>
      <c r="F20" s="44"/>
      <c r="G20" s="44"/>
      <c r="H20" s="44"/>
      <c r="I20" s="44"/>
      <c r="J20" s="44"/>
      <c r="K20" s="44"/>
      <c r="L20" s="44"/>
      <c r="M20" s="44"/>
      <c r="N20" s="44"/>
    </row>
    <row r="21">
      <c r="A21" s="73" t="s">
        <v>126</v>
      </c>
      <c r="B21" s="71"/>
      <c r="C21" s="71"/>
      <c r="D21" s="71"/>
      <c r="E21" s="72"/>
      <c r="F21" s="44"/>
      <c r="G21" s="44"/>
      <c r="H21" s="44"/>
      <c r="I21" s="44"/>
      <c r="J21" s="44"/>
      <c r="K21" s="44"/>
      <c r="L21" s="44"/>
      <c r="M21" s="44"/>
      <c r="N21" s="44"/>
    </row>
    <row r="22">
      <c r="A22" s="74"/>
      <c r="B22" s="74"/>
      <c r="C22" s="74"/>
      <c r="D22" s="75"/>
      <c r="E22" s="76"/>
      <c r="F22" s="56"/>
      <c r="G22" s="57"/>
      <c r="H22" s="57"/>
      <c r="I22" s="44"/>
      <c r="J22" s="44"/>
      <c r="K22" s="44"/>
      <c r="L22" s="44"/>
      <c r="M22" s="44"/>
      <c r="N22" s="44"/>
    </row>
    <row r="23">
      <c r="A23" s="74" t="s">
        <v>127</v>
      </c>
      <c r="B23" s="74" t="s">
        <v>128</v>
      </c>
      <c r="C23" s="74" t="s">
        <v>129</v>
      </c>
      <c r="D23" s="75">
        <v>20.0</v>
      </c>
      <c r="E23" s="76">
        <v>40000.0</v>
      </c>
      <c r="F23" s="56">
        <v>1.0</v>
      </c>
      <c r="G23" s="57">
        <f>+E23*F23</f>
        <v>40000</v>
      </c>
      <c r="H23" s="57"/>
      <c r="I23" s="44"/>
      <c r="J23" s="44"/>
      <c r="K23" s="44"/>
      <c r="L23" s="44"/>
      <c r="M23" s="44"/>
      <c r="N23" s="44"/>
    </row>
    <row r="24">
      <c r="A24" s="77"/>
      <c r="B24" s="77"/>
      <c r="C24" s="77"/>
      <c r="D24" s="77"/>
      <c r="E24" s="78"/>
      <c r="I24" s="44"/>
      <c r="J24" s="44"/>
      <c r="K24" s="44"/>
      <c r="L24" s="44"/>
      <c r="M24" s="44"/>
      <c r="N24" s="44"/>
    </row>
    <row r="25">
      <c r="A25" s="70" t="s">
        <v>130</v>
      </c>
      <c r="B25" s="70" t="s">
        <v>131</v>
      </c>
      <c r="C25" s="71"/>
      <c r="D25" s="70">
        <v>40.0</v>
      </c>
      <c r="E25" s="79">
        <v>41200.0</v>
      </c>
      <c r="F25" s="56">
        <v>1.0</v>
      </c>
      <c r="G25" s="72">
        <f>E25*F25</f>
        <v>41200</v>
      </c>
      <c r="H25" s="57">
        <f t="shared" ref="H25:H27" si="7">+G25*0.0765</f>
        <v>3151.8</v>
      </c>
      <c r="I25" s="72">
        <f>B44</f>
        <v>8102.56</v>
      </c>
      <c r="J25" s="72">
        <f t="shared" ref="J25:J26" si="8">G25*0.03</f>
        <v>1236</v>
      </c>
      <c r="K25" s="44"/>
      <c r="L25" s="44"/>
      <c r="M25" s="44"/>
      <c r="N25" s="44"/>
    </row>
    <row r="26" ht="15.75" customHeight="1">
      <c r="A26" s="70" t="s">
        <v>132</v>
      </c>
      <c r="B26" s="70" t="s">
        <v>133</v>
      </c>
      <c r="C26" s="71"/>
      <c r="D26" s="70">
        <v>40.0</v>
      </c>
      <c r="E26" s="79">
        <v>41000.0</v>
      </c>
      <c r="F26" s="56">
        <v>1.0</v>
      </c>
      <c r="G26" s="72">
        <f t="shared" ref="G26:G27" si="9">E26</f>
        <v>41000</v>
      </c>
      <c r="H26" s="57">
        <f t="shared" si="7"/>
        <v>3136.5</v>
      </c>
      <c r="I26" s="48">
        <f>B44</f>
        <v>8102.56</v>
      </c>
      <c r="J26" s="72">
        <f t="shared" si="8"/>
        <v>1230</v>
      </c>
      <c r="K26" s="44"/>
      <c r="L26" s="44"/>
      <c r="M26" s="58"/>
      <c r="N26" s="44"/>
    </row>
    <row r="27" ht="15.75" customHeight="1">
      <c r="A27" s="70" t="s">
        <v>134</v>
      </c>
      <c r="B27" s="70" t="s">
        <v>128</v>
      </c>
      <c r="C27" s="71"/>
      <c r="D27" s="70">
        <v>20.0</v>
      </c>
      <c r="E27" s="79">
        <v>20000.0</v>
      </c>
      <c r="F27" s="56">
        <v>1.0</v>
      </c>
      <c r="G27" s="72">
        <f t="shared" si="9"/>
        <v>20000</v>
      </c>
      <c r="H27" s="57">
        <f t="shared" si="7"/>
        <v>1530</v>
      </c>
      <c r="I27" s="48"/>
      <c r="J27" s="44"/>
      <c r="K27" s="44"/>
      <c r="L27" s="48"/>
      <c r="M27" s="44"/>
      <c r="N27" s="44"/>
    </row>
    <row r="28" ht="15.75" customHeight="1">
      <c r="A28" s="70"/>
      <c r="B28" s="71"/>
      <c r="C28" s="71"/>
      <c r="D28" s="71"/>
      <c r="E28" s="80"/>
      <c r="F28" s="44"/>
      <c r="G28" s="44"/>
      <c r="H28" s="44"/>
      <c r="I28" s="44"/>
      <c r="J28" s="44"/>
      <c r="K28" s="44"/>
      <c r="L28" s="44"/>
      <c r="M28" s="44"/>
      <c r="N28" s="44"/>
    </row>
    <row r="29" ht="15.75" customHeight="1">
      <c r="A29" s="70"/>
      <c r="B29" s="71"/>
      <c r="C29" s="71"/>
      <c r="D29" s="70"/>
      <c r="E29" s="80"/>
      <c r="F29" s="44"/>
      <c r="G29" s="44"/>
      <c r="H29" s="44"/>
      <c r="I29" s="44"/>
      <c r="J29" s="44"/>
      <c r="K29" s="44"/>
      <c r="L29" s="44"/>
      <c r="M29" s="44"/>
      <c r="N29" s="44"/>
    </row>
    <row r="30" ht="15.75" customHeight="1">
      <c r="A30" s="70" t="s">
        <v>135</v>
      </c>
      <c r="B30" s="70" t="s">
        <v>122</v>
      </c>
      <c r="C30" s="71"/>
      <c r="D30" s="70">
        <v>20.0</v>
      </c>
      <c r="E30" s="79">
        <v>30000.0</v>
      </c>
      <c r="F30" s="56">
        <v>1.0</v>
      </c>
      <c r="G30" s="72">
        <f>F30*E30</f>
        <v>30000</v>
      </c>
      <c r="H30" s="57">
        <f>+G30*0.0765</f>
        <v>2295</v>
      </c>
      <c r="I30" s="72">
        <f>B44</f>
        <v>8102.56</v>
      </c>
      <c r="J30" s="72">
        <f>0.03*50000</f>
        <v>1500</v>
      </c>
      <c r="K30" s="81" t="s">
        <v>136</v>
      </c>
      <c r="L30" s="44"/>
      <c r="M30" s="44"/>
      <c r="N30" s="44"/>
    </row>
    <row r="31" ht="15.75" customHeight="1">
      <c r="B31" s="44"/>
      <c r="C31" s="44"/>
      <c r="D31" s="44"/>
      <c r="E31" s="72"/>
      <c r="F31" s="44"/>
      <c r="G31" s="44"/>
      <c r="H31" s="44"/>
      <c r="I31" s="44"/>
      <c r="J31" s="44"/>
      <c r="K31" s="44"/>
      <c r="L31" s="44"/>
      <c r="M31" s="44"/>
      <c r="N31" s="44"/>
    </row>
    <row r="32">
      <c r="A32" s="82" t="s">
        <v>137</v>
      </c>
      <c r="B32" s="66"/>
      <c r="C32" s="66"/>
      <c r="D32" s="66"/>
      <c r="E32" s="83">
        <f>SUM(E23:E30)</f>
        <v>172200</v>
      </c>
      <c r="F32" s="66"/>
      <c r="G32" s="84">
        <f t="shared" ref="G32:J32" si="10">SUM(G23:G30)</f>
        <v>172200</v>
      </c>
      <c r="H32" s="84">
        <f t="shared" si="10"/>
        <v>10113.3</v>
      </c>
      <c r="I32" s="84">
        <f t="shared" si="10"/>
        <v>24307.68</v>
      </c>
      <c r="J32" s="84">
        <f t="shared" si="10"/>
        <v>3966</v>
      </c>
      <c r="K32" s="84">
        <f>J32+I32+H32+G32</f>
        <v>210586.98</v>
      </c>
      <c r="L32" s="82" t="s">
        <v>138</v>
      </c>
      <c r="M32" s="44"/>
      <c r="N32" s="44"/>
    </row>
    <row r="33" ht="21.75" customHeight="1">
      <c r="A33" s="58" t="s">
        <v>139</v>
      </c>
      <c r="B33" s="44"/>
      <c r="C33" s="44"/>
      <c r="D33" s="44"/>
      <c r="E33" s="72"/>
      <c r="F33" s="44"/>
      <c r="G33" s="85">
        <f t="shared" ref="G33:K33" si="11">G32+G17</f>
        <v>435512</v>
      </c>
      <c r="H33" s="85">
        <f t="shared" si="11"/>
        <v>30256.668</v>
      </c>
      <c r="I33" s="85">
        <f t="shared" si="11"/>
        <v>53267.92</v>
      </c>
      <c r="J33" s="85">
        <f t="shared" si="11"/>
        <v>11025.36</v>
      </c>
      <c r="K33" s="85">
        <f t="shared" si="11"/>
        <v>530061.948</v>
      </c>
      <c r="L33" s="44"/>
      <c r="M33" s="44"/>
      <c r="N33" s="44"/>
    </row>
    <row r="34" ht="22.5" customHeight="1">
      <c r="A34" s="58"/>
      <c r="B34" s="44"/>
      <c r="C34" s="44"/>
      <c r="D34" s="44"/>
      <c r="E34" s="72"/>
      <c r="F34" s="44"/>
      <c r="G34" s="44"/>
      <c r="H34" s="44"/>
      <c r="I34" s="44"/>
      <c r="J34" s="44"/>
      <c r="K34" s="44"/>
      <c r="L34" s="44"/>
      <c r="M34" s="44"/>
      <c r="N34" s="44"/>
    </row>
    <row r="35" ht="45.0" customHeight="1">
      <c r="A35" s="44" t="s">
        <v>140</v>
      </c>
      <c r="C35" s="44"/>
      <c r="D35" s="44"/>
      <c r="E35" s="72"/>
      <c r="F35" s="44"/>
      <c r="G35" s="44"/>
      <c r="H35" s="44"/>
      <c r="I35" s="44"/>
      <c r="J35" s="44"/>
      <c r="K35" s="44"/>
      <c r="L35" s="44"/>
      <c r="M35" s="44"/>
      <c r="N35" s="44"/>
    </row>
    <row r="36" ht="15.75" customHeight="1">
      <c r="A36" s="44" t="s">
        <v>141</v>
      </c>
      <c r="B36" s="50">
        <v>31.0</v>
      </c>
      <c r="C36" s="44"/>
      <c r="D36" s="44"/>
      <c r="E36" s="72"/>
      <c r="F36" s="44"/>
      <c r="G36" s="44"/>
      <c r="H36" s="44"/>
      <c r="I36" s="44"/>
      <c r="J36" s="44"/>
      <c r="K36" s="44"/>
      <c r="L36" s="44"/>
      <c r="M36" s="44"/>
      <c r="N36" s="44"/>
    </row>
    <row r="37" ht="15.75" customHeight="1">
      <c r="A37" s="44" t="s">
        <v>142</v>
      </c>
      <c r="B37" s="46">
        <v>435.88</v>
      </c>
      <c r="C37" s="44"/>
      <c r="D37" s="44"/>
      <c r="E37" s="72"/>
      <c r="F37" s="44"/>
      <c r="G37" s="44"/>
      <c r="H37" s="44"/>
      <c r="I37" s="44"/>
      <c r="J37" s="44"/>
      <c r="K37" s="44"/>
      <c r="L37" s="44"/>
      <c r="M37" s="44"/>
      <c r="N37" s="44"/>
    </row>
    <row r="38" ht="15.75" customHeight="1">
      <c r="A38" s="44" t="s">
        <v>143</v>
      </c>
      <c r="B38" s="50">
        <f>+B37+B36</f>
        <v>466.88</v>
      </c>
      <c r="C38" s="44"/>
      <c r="D38" s="44"/>
      <c r="E38" s="72"/>
      <c r="F38" s="44"/>
      <c r="G38" s="44"/>
      <c r="H38" s="44"/>
      <c r="I38" s="44"/>
      <c r="J38" s="44"/>
      <c r="K38" s="44"/>
      <c r="L38" s="44"/>
      <c r="M38" s="44"/>
      <c r="N38" s="44"/>
    </row>
    <row r="39" ht="15.75" customHeight="1">
      <c r="A39" s="44" t="s">
        <v>144</v>
      </c>
      <c r="B39" s="50">
        <f>+B38*12</f>
        <v>5602.56</v>
      </c>
      <c r="C39" s="44"/>
      <c r="D39" s="44"/>
      <c r="E39" s="72"/>
      <c r="F39" s="44"/>
      <c r="G39" s="44"/>
      <c r="H39" s="44"/>
      <c r="I39" s="44"/>
      <c r="J39" s="44"/>
      <c r="K39" s="44"/>
      <c r="L39" s="44"/>
      <c r="M39" s="44"/>
      <c r="N39" s="44"/>
    </row>
    <row r="40" ht="15.75" customHeight="1">
      <c r="A40" s="44" t="s">
        <v>145</v>
      </c>
      <c r="B40" s="50">
        <v>1350.0</v>
      </c>
      <c r="C40" s="44"/>
      <c r="D40" s="44"/>
      <c r="E40" s="72"/>
      <c r="F40" s="44"/>
      <c r="G40" s="44"/>
      <c r="H40" s="44"/>
      <c r="I40" s="44"/>
      <c r="J40" s="44"/>
      <c r="K40" s="44"/>
      <c r="L40" s="44"/>
      <c r="M40" s="44"/>
      <c r="N40" s="44"/>
    </row>
    <row r="41" ht="15.75" customHeight="1">
      <c r="A41" s="44"/>
      <c r="B41" s="50">
        <f>+B40+B39</f>
        <v>6952.56</v>
      </c>
      <c r="C41" s="44"/>
      <c r="D41" s="44"/>
      <c r="E41" s="72"/>
      <c r="F41" s="44"/>
      <c r="G41" s="44"/>
      <c r="H41" s="44"/>
      <c r="I41" s="44"/>
      <c r="J41" s="44"/>
      <c r="K41" s="44"/>
      <c r="L41" s="44"/>
      <c r="M41" s="44"/>
      <c r="N41" s="44"/>
    </row>
    <row r="42" ht="15.75" customHeight="1">
      <c r="A42" s="44"/>
      <c r="B42" s="72"/>
      <c r="C42" s="44"/>
      <c r="D42" s="44"/>
      <c r="E42" s="72"/>
      <c r="F42" s="44"/>
      <c r="G42" s="44"/>
      <c r="H42" s="44"/>
      <c r="I42" s="44"/>
      <c r="J42" s="44"/>
      <c r="K42" s="44"/>
      <c r="L42" s="44"/>
      <c r="M42" s="44"/>
      <c r="N42" s="44"/>
    </row>
    <row r="43" ht="15.75" customHeight="1">
      <c r="A43" s="44" t="s">
        <v>146</v>
      </c>
      <c r="B43" s="50">
        <v>1150.0</v>
      </c>
      <c r="C43" s="44"/>
      <c r="D43" s="44"/>
      <c r="E43" s="72"/>
      <c r="F43" s="44"/>
      <c r="G43" s="44"/>
      <c r="H43" s="44"/>
      <c r="I43" s="44"/>
      <c r="J43" s="44"/>
      <c r="K43" s="44"/>
      <c r="L43" s="44"/>
      <c r="M43" s="44"/>
      <c r="N43" s="44"/>
    </row>
    <row r="44" ht="15.75" customHeight="1">
      <c r="A44" s="44" t="s">
        <v>147</v>
      </c>
      <c r="B44" s="50">
        <f>+B43+B41</f>
        <v>8102.56</v>
      </c>
      <c r="C44" s="44"/>
      <c r="D44" s="44"/>
      <c r="E44" s="72"/>
      <c r="F44" s="44"/>
      <c r="G44" s="44"/>
      <c r="H44" s="44"/>
      <c r="I44" s="44"/>
      <c r="J44" s="44"/>
      <c r="K44" s="44"/>
      <c r="L44" s="44"/>
      <c r="M44" s="44"/>
      <c r="N44" s="44"/>
    </row>
    <row r="45" ht="15.75" customHeight="1">
      <c r="A45" s="44"/>
      <c r="B45" s="72"/>
      <c r="C45" s="44"/>
      <c r="D45" s="44"/>
      <c r="E45" s="72"/>
      <c r="F45" s="44"/>
      <c r="G45" s="44"/>
      <c r="H45" s="44"/>
      <c r="I45" s="44"/>
      <c r="J45" s="44"/>
      <c r="K45" s="44"/>
      <c r="L45" s="44"/>
      <c r="M45" s="44"/>
      <c r="N45" s="44"/>
    </row>
    <row r="46" ht="15.75" customHeight="1">
      <c r="A46" s="52"/>
      <c r="B46" s="52"/>
      <c r="C46" s="52"/>
      <c r="D46" s="54"/>
      <c r="E46" s="60"/>
      <c r="F46" s="56"/>
      <c r="G46" s="57"/>
      <c r="H46" s="57"/>
      <c r="I46" s="44"/>
      <c r="J46" s="44"/>
      <c r="K46" s="44"/>
      <c r="L46" s="44"/>
      <c r="M46" s="44"/>
      <c r="N46" s="44"/>
    </row>
    <row r="47" ht="15.75" customHeight="1">
      <c r="A47" s="44"/>
      <c r="B47" s="44"/>
      <c r="C47" s="44"/>
      <c r="D47" s="44"/>
      <c r="E47" s="72"/>
      <c r="F47" s="44"/>
      <c r="G47" s="44"/>
      <c r="H47" s="44"/>
      <c r="I47" s="44"/>
      <c r="J47" s="44"/>
      <c r="K47" s="44"/>
      <c r="L47" s="44"/>
      <c r="M47" s="44"/>
      <c r="N47" s="44"/>
    </row>
    <row r="48" ht="15.75" customHeight="1">
      <c r="A48" s="44"/>
      <c r="B48" s="44"/>
      <c r="C48" s="44"/>
      <c r="D48" s="44"/>
      <c r="E48" s="72"/>
      <c r="F48" s="44"/>
      <c r="G48" s="44"/>
      <c r="H48" s="44"/>
      <c r="I48" s="44"/>
      <c r="J48" s="44"/>
      <c r="K48" s="44"/>
      <c r="L48" s="44"/>
      <c r="M48" s="44"/>
      <c r="N48" s="44"/>
    </row>
    <row r="49" ht="15.75" customHeight="1">
      <c r="A49" s="44"/>
      <c r="B49" s="44"/>
      <c r="C49" s="44"/>
      <c r="D49" s="44"/>
      <c r="E49" s="72"/>
      <c r="F49" s="44"/>
      <c r="G49" s="44"/>
      <c r="H49" s="44"/>
      <c r="I49" s="44"/>
      <c r="J49" s="44"/>
      <c r="K49" s="44"/>
      <c r="L49" s="44"/>
      <c r="M49" s="44"/>
      <c r="N49" s="44"/>
    </row>
    <row r="50" ht="15.75" customHeight="1">
      <c r="E50" s="39"/>
    </row>
    <row r="51" ht="15.75" customHeight="1">
      <c r="E51" s="39"/>
    </row>
    <row r="52" ht="15.75" customHeight="1">
      <c r="E52" s="39"/>
    </row>
    <row r="53" ht="15.75" customHeight="1">
      <c r="E53" s="39"/>
    </row>
    <row r="54" ht="15.75" customHeight="1">
      <c r="E54" s="39"/>
    </row>
    <row r="55" ht="15.75" customHeight="1">
      <c r="E55" s="39"/>
    </row>
    <row r="56" ht="15.75" customHeight="1">
      <c r="E56" s="39"/>
    </row>
    <row r="57" ht="15.75" customHeight="1">
      <c r="E57" s="39"/>
    </row>
    <row r="58" ht="15.75" customHeight="1">
      <c r="E58" s="39"/>
    </row>
    <row r="59" ht="15.75" customHeight="1">
      <c r="E59" s="39"/>
    </row>
    <row r="60" ht="15.75" customHeight="1">
      <c r="E60" s="39"/>
    </row>
    <row r="61" ht="15.75" customHeight="1">
      <c r="E61" s="39"/>
    </row>
    <row r="62" ht="15.75" customHeight="1">
      <c r="E62" s="39"/>
    </row>
    <row r="63" ht="15.75" customHeight="1">
      <c r="E63" s="39"/>
    </row>
    <row r="64" ht="15.75" customHeight="1">
      <c r="E64" s="39"/>
    </row>
    <row r="65" ht="15.75" customHeight="1">
      <c r="E65" s="39"/>
    </row>
    <row r="66" ht="15.75" customHeight="1">
      <c r="E66" s="39"/>
    </row>
    <row r="67" ht="15.75" customHeight="1">
      <c r="E67" s="39"/>
    </row>
    <row r="68" ht="15.75" customHeight="1">
      <c r="E68" s="39"/>
    </row>
    <row r="69" ht="15.75" customHeight="1">
      <c r="E69" s="39"/>
    </row>
    <row r="70" ht="15.75" customHeight="1">
      <c r="E70" s="39"/>
    </row>
    <row r="71" ht="15.75" customHeight="1">
      <c r="E71" s="39"/>
    </row>
    <row r="72" ht="15.75" customHeight="1">
      <c r="E72" s="39"/>
    </row>
    <row r="73" ht="15.75" customHeight="1">
      <c r="E73" s="39"/>
    </row>
    <row r="74" ht="15.75" customHeight="1">
      <c r="E74" s="39"/>
    </row>
    <row r="75" ht="15.75" customHeight="1">
      <c r="E75" s="39"/>
    </row>
    <row r="76" ht="15.75" customHeight="1">
      <c r="E76" s="39"/>
    </row>
    <row r="77" ht="15.75" customHeight="1">
      <c r="E77" s="39"/>
    </row>
    <row r="78" ht="15.75" customHeight="1">
      <c r="E78" s="39"/>
    </row>
    <row r="79" ht="15.75" customHeight="1">
      <c r="E79" s="39"/>
    </row>
    <row r="80" ht="15.75" customHeight="1">
      <c r="E80" s="39"/>
    </row>
    <row r="81" ht="15.75" customHeight="1">
      <c r="E81" s="39"/>
    </row>
    <row r="82" ht="15.75" customHeight="1">
      <c r="E82" s="39"/>
    </row>
    <row r="83" ht="15.75" customHeight="1">
      <c r="E83" s="39"/>
    </row>
    <row r="84" ht="15.75" customHeight="1">
      <c r="E84" s="39"/>
    </row>
    <row r="85" ht="15.75" customHeight="1">
      <c r="E85" s="39"/>
    </row>
    <row r="86" ht="15.75" customHeight="1">
      <c r="E86" s="39"/>
    </row>
    <row r="87" ht="15.75" customHeight="1">
      <c r="E87" s="39"/>
    </row>
    <row r="88" ht="15.75" customHeight="1">
      <c r="E88" s="39"/>
    </row>
    <row r="89" ht="15.75" customHeight="1">
      <c r="E89" s="39"/>
    </row>
    <row r="90" ht="15.75" customHeight="1">
      <c r="E90" s="39"/>
    </row>
    <row r="91" ht="15.75" customHeight="1">
      <c r="E91" s="39"/>
    </row>
    <row r="92" ht="15.75" customHeight="1">
      <c r="E92" s="39"/>
    </row>
    <row r="93" ht="15.75" customHeight="1">
      <c r="E93" s="39"/>
    </row>
    <row r="94" ht="15.75" customHeight="1">
      <c r="E94" s="39"/>
    </row>
    <row r="95" ht="15.75" customHeight="1">
      <c r="E95" s="39"/>
    </row>
    <row r="96" ht="15.75" customHeight="1">
      <c r="E96" s="39"/>
    </row>
    <row r="97" ht="15.75" customHeight="1">
      <c r="E97" s="39"/>
    </row>
    <row r="98" ht="15.75" customHeight="1">
      <c r="E98" s="39"/>
    </row>
    <row r="99" ht="15.75" customHeight="1">
      <c r="E99" s="39"/>
    </row>
    <row r="100" ht="15.75" customHeight="1">
      <c r="E100" s="39"/>
    </row>
    <row r="101" ht="15.75" customHeight="1">
      <c r="E101" s="39"/>
    </row>
    <row r="102" ht="15.75" customHeight="1">
      <c r="E102" s="39"/>
    </row>
    <row r="103" ht="15.75" customHeight="1">
      <c r="E103" s="39"/>
    </row>
    <row r="104" ht="15.75" customHeight="1">
      <c r="E104" s="39"/>
    </row>
    <row r="105" ht="15.75" customHeight="1">
      <c r="E105" s="39"/>
    </row>
    <row r="106" ht="15.75" customHeight="1">
      <c r="E106" s="39"/>
    </row>
    <row r="107" ht="15.75" customHeight="1">
      <c r="E107" s="39"/>
    </row>
    <row r="108" ht="15.75" customHeight="1">
      <c r="E108" s="39"/>
    </row>
    <row r="109" ht="15.75" customHeight="1">
      <c r="E109" s="39"/>
    </row>
    <row r="110" ht="15.75" customHeight="1">
      <c r="E110" s="39"/>
    </row>
    <row r="111" ht="15.75" customHeight="1">
      <c r="E111" s="39"/>
    </row>
    <row r="112" ht="15.75" customHeight="1">
      <c r="E112" s="39"/>
    </row>
    <row r="113" ht="15.75" customHeight="1">
      <c r="E113" s="39"/>
    </row>
    <row r="114" ht="15.75" customHeight="1">
      <c r="E114" s="39"/>
    </row>
    <row r="115" ht="15.75" customHeight="1">
      <c r="E115" s="39"/>
    </row>
    <row r="116" ht="15.75" customHeight="1">
      <c r="E116" s="39"/>
    </row>
    <row r="117" ht="15.75" customHeight="1">
      <c r="E117" s="39"/>
    </row>
    <row r="118" ht="15.75" customHeight="1">
      <c r="E118" s="39"/>
    </row>
    <row r="119" ht="15.75" customHeight="1">
      <c r="E119" s="39"/>
    </row>
    <row r="120" ht="15.75" customHeight="1">
      <c r="E120" s="39"/>
    </row>
    <row r="121" ht="15.75" customHeight="1">
      <c r="E121" s="39"/>
    </row>
    <row r="122" ht="15.75" customHeight="1">
      <c r="E122" s="39"/>
    </row>
    <row r="123" ht="15.75" customHeight="1">
      <c r="E123" s="39"/>
    </row>
    <row r="124" ht="15.75" customHeight="1">
      <c r="E124" s="39"/>
    </row>
    <row r="125" ht="15.75" customHeight="1">
      <c r="E125" s="39"/>
    </row>
    <row r="126" ht="15.75" customHeight="1">
      <c r="E126" s="39"/>
    </row>
    <row r="127" ht="15.75" customHeight="1">
      <c r="E127" s="39"/>
    </row>
    <row r="128" ht="15.75" customHeight="1">
      <c r="E128" s="39"/>
    </row>
    <row r="129" ht="15.75" customHeight="1">
      <c r="E129" s="39"/>
    </row>
    <row r="130" ht="15.75" customHeight="1">
      <c r="E130" s="39"/>
    </row>
    <row r="131" ht="15.75" customHeight="1">
      <c r="E131" s="39"/>
    </row>
    <row r="132" ht="15.75" customHeight="1">
      <c r="E132" s="39"/>
    </row>
    <row r="133" ht="15.75" customHeight="1">
      <c r="E133" s="39"/>
    </row>
    <row r="134" ht="15.75" customHeight="1">
      <c r="E134" s="39"/>
    </row>
    <row r="135" ht="15.75" customHeight="1">
      <c r="E135" s="39"/>
    </row>
    <row r="136" ht="15.75" customHeight="1">
      <c r="E136" s="39"/>
    </row>
    <row r="137" ht="15.75" customHeight="1">
      <c r="E137" s="39"/>
    </row>
    <row r="138" ht="15.75" customHeight="1">
      <c r="E138" s="39"/>
    </row>
    <row r="139" ht="15.75" customHeight="1">
      <c r="E139" s="39"/>
    </row>
    <row r="140" ht="15.75" customHeight="1">
      <c r="E140" s="39"/>
    </row>
    <row r="141" ht="15.75" customHeight="1">
      <c r="E141" s="39"/>
    </row>
    <row r="142" ht="15.75" customHeight="1">
      <c r="E142" s="39"/>
    </row>
    <row r="143" ht="15.75" customHeight="1">
      <c r="E143" s="39"/>
    </row>
    <row r="144" ht="15.75" customHeight="1">
      <c r="E144" s="39"/>
    </row>
    <row r="145" ht="15.75" customHeight="1">
      <c r="E145" s="39"/>
    </row>
    <row r="146" ht="15.75" customHeight="1">
      <c r="E146" s="39"/>
    </row>
    <row r="147" ht="15.75" customHeight="1">
      <c r="E147" s="39"/>
    </row>
    <row r="148" ht="15.75" customHeight="1">
      <c r="E148" s="39"/>
    </row>
    <row r="149" ht="15.75" customHeight="1">
      <c r="E149" s="39"/>
    </row>
    <row r="150" ht="15.75" customHeight="1">
      <c r="E150" s="39"/>
    </row>
    <row r="151" ht="15.75" customHeight="1">
      <c r="E151" s="39"/>
    </row>
    <row r="152" ht="15.75" customHeight="1">
      <c r="E152" s="39"/>
    </row>
    <row r="153" ht="15.75" customHeight="1">
      <c r="E153" s="39"/>
    </row>
    <row r="154" ht="15.75" customHeight="1">
      <c r="E154" s="39"/>
    </row>
    <row r="155" ht="15.75" customHeight="1">
      <c r="E155" s="39"/>
    </row>
    <row r="156" ht="15.75" customHeight="1">
      <c r="E156" s="39"/>
    </row>
    <row r="157" ht="15.75" customHeight="1">
      <c r="E157" s="39"/>
    </row>
    <row r="158" ht="15.75" customHeight="1">
      <c r="E158" s="39"/>
    </row>
    <row r="159" ht="15.75" customHeight="1">
      <c r="E159" s="39"/>
    </row>
    <row r="160" ht="15.75" customHeight="1">
      <c r="E160" s="39"/>
    </row>
    <row r="161" ht="15.75" customHeight="1">
      <c r="E161" s="39"/>
    </row>
    <row r="162" ht="15.75" customHeight="1">
      <c r="E162" s="39"/>
    </row>
    <row r="163" ht="15.75" customHeight="1">
      <c r="E163" s="39"/>
    </row>
    <row r="164" ht="15.75" customHeight="1">
      <c r="E164" s="39"/>
    </row>
    <row r="165" ht="15.75" customHeight="1">
      <c r="E165" s="39"/>
    </row>
    <row r="166" ht="15.75" customHeight="1">
      <c r="E166" s="39"/>
    </row>
    <row r="167" ht="15.75" customHeight="1">
      <c r="E167" s="39"/>
    </row>
    <row r="168" ht="15.75" customHeight="1">
      <c r="E168" s="39"/>
    </row>
    <row r="169" ht="15.75" customHeight="1">
      <c r="E169" s="39"/>
    </row>
    <row r="170" ht="15.75" customHeight="1">
      <c r="E170" s="39"/>
    </row>
    <row r="171" ht="15.75" customHeight="1">
      <c r="E171" s="39"/>
    </row>
    <row r="172" ht="15.75" customHeight="1">
      <c r="E172" s="39"/>
    </row>
    <row r="173" ht="15.75" customHeight="1">
      <c r="E173" s="39"/>
    </row>
    <row r="174" ht="15.75" customHeight="1">
      <c r="E174" s="39"/>
    </row>
    <row r="175" ht="15.75" customHeight="1">
      <c r="E175" s="39"/>
    </row>
    <row r="176" ht="15.75" customHeight="1">
      <c r="E176" s="39"/>
    </row>
    <row r="177" ht="15.75" customHeight="1">
      <c r="E177" s="39"/>
    </row>
    <row r="178" ht="15.75" customHeight="1">
      <c r="E178" s="39"/>
    </row>
    <row r="179" ht="15.75" customHeight="1">
      <c r="E179" s="39"/>
    </row>
    <row r="180" ht="15.75" customHeight="1">
      <c r="E180" s="39"/>
    </row>
    <row r="181" ht="15.75" customHeight="1">
      <c r="E181" s="39"/>
    </row>
    <row r="182" ht="15.75" customHeight="1">
      <c r="E182" s="39"/>
    </row>
    <row r="183" ht="15.75" customHeight="1">
      <c r="E183" s="39"/>
    </row>
    <row r="184" ht="15.75" customHeight="1">
      <c r="E184" s="39"/>
    </row>
    <row r="185" ht="15.75" customHeight="1">
      <c r="E185" s="39"/>
    </row>
    <row r="186" ht="15.75" customHeight="1">
      <c r="E186" s="39"/>
    </row>
    <row r="187" ht="15.75" customHeight="1">
      <c r="E187" s="39"/>
    </row>
    <row r="188" ht="15.75" customHeight="1">
      <c r="E188" s="39"/>
    </row>
    <row r="189" ht="15.75" customHeight="1">
      <c r="E189" s="39"/>
    </row>
    <row r="190" ht="15.75" customHeight="1">
      <c r="E190" s="39"/>
    </row>
    <row r="191" ht="15.75" customHeight="1">
      <c r="E191" s="39"/>
    </row>
    <row r="192" ht="15.75" customHeight="1">
      <c r="E192" s="39"/>
    </row>
    <row r="193" ht="15.75" customHeight="1">
      <c r="E193" s="39"/>
    </row>
    <row r="194" ht="15.75" customHeight="1">
      <c r="E194" s="39"/>
    </row>
    <row r="195" ht="15.75" customHeight="1">
      <c r="E195" s="39"/>
    </row>
    <row r="196" ht="15.75" customHeight="1">
      <c r="E196" s="39"/>
    </row>
    <row r="197" ht="15.75" customHeight="1">
      <c r="E197" s="39"/>
    </row>
    <row r="198" ht="15.75" customHeight="1">
      <c r="E198" s="39"/>
    </row>
    <row r="199" ht="15.75" customHeight="1">
      <c r="E199" s="39"/>
    </row>
    <row r="200" ht="15.75" customHeight="1">
      <c r="E200" s="39"/>
    </row>
    <row r="201" ht="15.75" customHeight="1">
      <c r="E201" s="39"/>
    </row>
    <row r="202" ht="15.75" customHeight="1">
      <c r="E202" s="39"/>
    </row>
    <row r="203" ht="15.75" customHeight="1">
      <c r="E203" s="39"/>
    </row>
    <row r="204" ht="15.75" customHeight="1">
      <c r="E204" s="39"/>
    </row>
    <row r="205" ht="15.75" customHeight="1">
      <c r="E205" s="39"/>
    </row>
    <row r="206" ht="15.75" customHeight="1">
      <c r="E206" s="39"/>
    </row>
    <row r="207" ht="15.75" customHeight="1">
      <c r="E207" s="39"/>
    </row>
    <row r="208" ht="15.75" customHeight="1">
      <c r="E208" s="39"/>
    </row>
    <row r="209" ht="15.75" customHeight="1">
      <c r="E209" s="39"/>
    </row>
    <row r="210" ht="15.75" customHeight="1">
      <c r="E210" s="39"/>
    </row>
    <row r="211" ht="15.75" customHeight="1">
      <c r="E211" s="39"/>
    </row>
    <row r="212" ht="15.75" customHeight="1">
      <c r="E212" s="39"/>
    </row>
    <row r="213" ht="15.75" customHeight="1">
      <c r="E213" s="39"/>
    </row>
    <row r="214" ht="15.75" customHeight="1">
      <c r="E214" s="39"/>
    </row>
    <row r="215" ht="15.75" customHeight="1">
      <c r="E215" s="39"/>
    </row>
    <row r="216" ht="15.75" customHeight="1">
      <c r="E216" s="39"/>
    </row>
    <row r="217" ht="15.75" customHeight="1">
      <c r="E217" s="39"/>
    </row>
    <row r="218" ht="15.75" customHeight="1">
      <c r="E218" s="39"/>
    </row>
    <row r="219" ht="15.75" customHeight="1">
      <c r="E219" s="39"/>
    </row>
    <row r="220" ht="15.75" customHeight="1">
      <c r="E220" s="39"/>
    </row>
    <row r="221" ht="15.75" customHeight="1">
      <c r="E221" s="39"/>
    </row>
    <row r="222" ht="15.75" customHeight="1">
      <c r="E222" s="39"/>
    </row>
    <row r="223" ht="15.75" customHeight="1">
      <c r="E223" s="39"/>
    </row>
    <row r="224" ht="15.75" customHeight="1">
      <c r="E224" s="39"/>
    </row>
    <row r="225" ht="15.75" customHeight="1">
      <c r="E225" s="39"/>
    </row>
    <row r="226" ht="15.75" customHeight="1">
      <c r="E226" s="39"/>
    </row>
    <row r="227" ht="15.75" customHeight="1">
      <c r="E227" s="39"/>
    </row>
    <row r="228" ht="15.75" customHeight="1">
      <c r="E228" s="39"/>
    </row>
    <row r="229" ht="15.75" customHeight="1">
      <c r="E229" s="39"/>
    </row>
    <row r="230" ht="15.75" customHeight="1">
      <c r="E230" s="39"/>
    </row>
    <row r="231" ht="15.75" customHeight="1">
      <c r="E231" s="39"/>
    </row>
    <row r="232" ht="15.75" customHeight="1">
      <c r="E232" s="39"/>
    </row>
    <row r="233" ht="15.75" customHeight="1">
      <c r="E233" s="39"/>
    </row>
    <row r="234" ht="15.75" customHeight="1">
      <c r="E234" s="39"/>
    </row>
    <row r="235" ht="15.75" customHeight="1">
      <c r="E235" s="39"/>
    </row>
    <row r="236" ht="15.75" customHeight="1">
      <c r="E236" s="39"/>
    </row>
    <row r="237" ht="15.75" customHeight="1">
      <c r="E237" s="39"/>
    </row>
    <row r="238" ht="15.75" customHeight="1">
      <c r="E238" s="39"/>
    </row>
    <row r="239" ht="15.75" customHeight="1">
      <c r="E239" s="39"/>
    </row>
    <row r="240" ht="15.75" customHeight="1">
      <c r="E240" s="39"/>
    </row>
    <row r="241" ht="15.75" customHeight="1">
      <c r="E241" s="39"/>
    </row>
    <row r="242" ht="15.75" customHeight="1">
      <c r="E242" s="39"/>
    </row>
    <row r="243" ht="15.75" customHeight="1">
      <c r="E243" s="39"/>
    </row>
    <row r="244" ht="15.75" customHeight="1">
      <c r="E244" s="39"/>
    </row>
    <row r="245" ht="15.75" customHeight="1">
      <c r="E245" s="39"/>
    </row>
    <row r="246" ht="15.75" customHeight="1">
      <c r="E246" s="39"/>
    </row>
    <row r="247" ht="15.75" customHeight="1">
      <c r="E247" s="39"/>
    </row>
    <row r="248" ht="15.75" customHeight="1">
      <c r="E248" s="39"/>
    </row>
    <row r="249" ht="15.75" customHeight="1">
      <c r="E249" s="39"/>
    </row>
    <row r="250" ht="15.75" customHeight="1">
      <c r="E250" s="39"/>
    </row>
    <row r="251" ht="15.75" customHeight="1">
      <c r="E251" s="39"/>
    </row>
    <row r="252" ht="15.75" customHeight="1">
      <c r="E252" s="39"/>
    </row>
    <row r="253" ht="15.75" customHeight="1">
      <c r="E253" s="39"/>
    </row>
    <row r="254" ht="15.75" customHeight="1">
      <c r="E254" s="39"/>
    </row>
    <row r="255" ht="15.75" customHeight="1">
      <c r="E255" s="39"/>
    </row>
    <row r="256" ht="15.75" customHeight="1">
      <c r="E256" s="39"/>
    </row>
    <row r="257" ht="15.75" customHeight="1">
      <c r="E257" s="39"/>
    </row>
    <row r="258" ht="15.75" customHeight="1">
      <c r="E258" s="39"/>
    </row>
    <row r="259" ht="15.75" customHeight="1">
      <c r="E259" s="39"/>
    </row>
    <row r="260" ht="15.75" customHeight="1">
      <c r="E260" s="39"/>
    </row>
    <row r="261" ht="15.75" customHeight="1">
      <c r="E261" s="39"/>
    </row>
    <row r="262" ht="15.75" customHeight="1">
      <c r="E262" s="39"/>
    </row>
    <row r="263" ht="15.75" customHeight="1">
      <c r="E263" s="39"/>
    </row>
    <row r="264" ht="15.75" customHeight="1">
      <c r="E264" s="39"/>
    </row>
    <row r="265" ht="15.75" customHeight="1">
      <c r="E265" s="39"/>
    </row>
    <row r="266" ht="15.75" customHeight="1">
      <c r="E266" s="39"/>
    </row>
    <row r="267" ht="15.75" customHeight="1">
      <c r="E267" s="39"/>
    </row>
    <row r="268" ht="15.75" customHeight="1">
      <c r="E268" s="39"/>
    </row>
    <row r="269" ht="15.75" customHeight="1">
      <c r="E269" s="39"/>
    </row>
    <row r="270" ht="15.75" customHeight="1">
      <c r="E270" s="39"/>
    </row>
    <row r="271" ht="15.75" customHeight="1">
      <c r="E271" s="39"/>
    </row>
    <row r="272" ht="15.75" customHeight="1">
      <c r="E272" s="39"/>
    </row>
    <row r="273" ht="15.75" customHeight="1">
      <c r="E273" s="39"/>
    </row>
    <row r="274" ht="15.75" customHeight="1">
      <c r="E274" s="39"/>
    </row>
    <row r="275" ht="15.75" customHeight="1">
      <c r="E275" s="39"/>
    </row>
    <row r="276" ht="15.75" customHeight="1">
      <c r="E276" s="39"/>
    </row>
    <row r="277" ht="15.75" customHeight="1">
      <c r="E277" s="39"/>
    </row>
    <row r="278" ht="15.75" customHeight="1">
      <c r="E278" s="39"/>
    </row>
    <row r="279" ht="15.75" customHeight="1">
      <c r="E279" s="39"/>
    </row>
    <row r="280" ht="15.75" customHeight="1">
      <c r="E280" s="39"/>
    </row>
    <row r="281" ht="15.75" customHeight="1">
      <c r="E281" s="39"/>
    </row>
    <row r="282" ht="15.75" customHeight="1">
      <c r="E282" s="39"/>
    </row>
    <row r="283" ht="15.75" customHeight="1">
      <c r="E283" s="39"/>
    </row>
    <row r="284" ht="15.75" customHeight="1">
      <c r="E284" s="39"/>
    </row>
    <row r="285" ht="15.75" customHeight="1">
      <c r="E285" s="39"/>
    </row>
    <row r="286" ht="15.75" customHeight="1">
      <c r="E286" s="39"/>
    </row>
    <row r="287" ht="15.75" customHeight="1">
      <c r="E287" s="39"/>
    </row>
    <row r="288" ht="15.75" customHeight="1">
      <c r="E288" s="39"/>
    </row>
    <row r="289" ht="15.75" customHeight="1">
      <c r="E289" s="39"/>
    </row>
    <row r="290" ht="15.75" customHeight="1">
      <c r="E290" s="39"/>
    </row>
    <row r="291" ht="15.75" customHeight="1">
      <c r="E291" s="39"/>
    </row>
    <row r="292" ht="15.75" customHeight="1">
      <c r="E292" s="39"/>
    </row>
    <row r="293" ht="15.75" customHeight="1">
      <c r="E293" s="39"/>
    </row>
    <row r="294" ht="15.75" customHeight="1">
      <c r="E294" s="39"/>
    </row>
    <row r="295" ht="15.75" customHeight="1">
      <c r="E295" s="39"/>
    </row>
    <row r="296" ht="15.75" customHeight="1">
      <c r="E296" s="39"/>
    </row>
    <row r="297" ht="15.75" customHeight="1">
      <c r="E297" s="39"/>
    </row>
    <row r="298" ht="15.75" customHeight="1">
      <c r="E298" s="39"/>
    </row>
    <row r="299" ht="15.75" customHeight="1">
      <c r="E299" s="39"/>
    </row>
    <row r="300" ht="15.75" customHeight="1">
      <c r="E300" s="39"/>
    </row>
    <row r="301" ht="15.75" customHeight="1">
      <c r="E301" s="39"/>
    </row>
    <row r="302" ht="15.75" customHeight="1">
      <c r="E302" s="39"/>
    </row>
    <row r="303" ht="15.75" customHeight="1">
      <c r="E303" s="39"/>
    </row>
    <row r="304" ht="15.75" customHeight="1">
      <c r="E304" s="39"/>
    </row>
    <row r="305" ht="15.75" customHeight="1">
      <c r="E305" s="39"/>
    </row>
    <row r="306" ht="15.75" customHeight="1">
      <c r="E306" s="39"/>
    </row>
    <row r="307" ht="15.75" customHeight="1">
      <c r="E307" s="39"/>
    </row>
    <row r="308" ht="15.75" customHeight="1">
      <c r="E308" s="39"/>
    </row>
    <row r="309" ht="15.75" customHeight="1">
      <c r="E309" s="39"/>
    </row>
    <row r="310" ht="15.75" customHeight="1">
      <c r="E310" s="39"/>
    </row>
    <row r="311" ht="15.75" customHeight="1">
      <c r="E311" s="39"/>
    </row>
    <row r="312" ht="15.75" customHeight="1">
      <c r="E312" s="39"/>
    </row>
    <row r="313" ht="15.75" customHeight="1">
      <c r="E313" s="39"/>
    </row>
    <row r="314" ht="15.75" customHeight="1">
      <c r="E314" s="39"/>
    </row>
    <row r="315" ht="15.75" customHeight="1">
      <c r="E315" s="39"/>
    </row>
    <row r="316" ht="15.75" customHeight="1">
      <c r="E316" s="39"/>
    </row>
    <row r="317" ht="15.75" customHeight="1">
      <c r="E317" s="39"/>
    </row>
    <row r="318" ht="15.75" customHeight="1">
      <c r="E318" s="39"/>
    </row>
    <row r="319" ht="15.75" customHeight="1">
      <c r="E319" s="39"/>
    </row>
    <row r="320" ht="15.75" customHeight="1">
      <c r="E320" s="39"/>
    </row>
    <row r="321" ht="15.75" customHeight="1">
      <c r="E321" s="39"/>
    </row>
    <row r="322" ht="15.75" customHeight="1">
      <c r="E322" s="39"/>
    </row>
    <row r="323" ht="15.75" customHeight="1">
      <c r="E323" s="39"/>
    </row>
    <row r="324" ht="15.75" customHeight="1">
      <c r="E324" s="39"/>
    </row>
    <row r="325" ht="15.75" customHeight="1">
      <c r="E325" s="39"/>
    </row>
    <row r="326" ht="15.75" customHeight="1">
      <c r="E326" s="39"/>
    </row>
    <row r="327" ht="15.75" customHeight="1">
      <c r="E327" s="39"/>
    </row>
    <row r="328" ht="15.75" customHeight="1">
      <c r="E328" s="39"/>
    </row>
    <row r="329" ht="15.75" customHeight="1">
      <c r="E329" s="39"/>
    </row>
    <row r="330" ht="15.75" customHeight="1">
      <c r="E330" s="39"/>
    </row>
    <row r="331" ht="15.75" customHeight="1">
      <c r="E331" s="39"/>
    </row>
    <row r="332" ht="15.75" customHeight="1">
      <c r="E332" s="39"/>
    </row>
    <row r="333" ht="15.75" customHeight="1">
      <c r="E333" s="39"/>
    </row>
    <row r="334" ht="15.75" customHeight="1">
      <c r="E334" s="39"/>
    </row>
    <row r="335" ht="15.75" customHeight="1">
      <c r="E335" s="39"/>
    </row>
    <row r="336" ht="15.75" customHeight="1">
      <c r="E336" s="39"/>
    </row>
    <row r="337" ht="15.75" customHeight="1">
      <c r="E337" s="39"/>
    </row>
    <row r="338" ht="15.75" customHeight="1">
      <c r="E338" s="39"/>
    </row>
    <row r="339" ht="15.75" customHeight="1">
      <c r="E339" s="39"/>
    </row>
    <row r="340" ht="15.75" customHeight="1">
      <c r="E340" s="39"/>
    </row>
    <row r="341" ht="15.75" customHeight="1">
      <c r="E341" s="39"/>
    </row>
    <row r="342" ht="15.75" customHeight="1">
      <c r="E342" s="39"/>
    </row>
    <row r="343" ht="15.75" customHeight="1">
      <c r="E343" s="39"/>
    </row>
    <row r="344" ht="15.75" customHeight="1">
      <c r="E344" s="39"/>
    </row>
    <row r="345" ht="15.75" customHeight="1">
      <c r="E345" s="39"/>
    </row>
    <row r="346" ht="15.75" customHeight="1">
      <c r="E346" s="39"/>
    </row>
    <row r="347" ht="15.75" customHeight="1">
      <c r="E347" s="39"/>
    </row>
    <row r="348" ht="15.75" customHeight="1">
      <c r="E348" s="39"/>
    </row>
    <row r="349" ht="15.75" customHeight="1">
      <c r="E349" s="39"/>
    </row>
    <row r="350" ht="15.75" customHeight="1">
      <c r="E350" s="39"/>
    </row>
    <row r="351" ht="15.75" customHeight="1">
      <c r="E351" s="39"/>
    </row>
    <row r="352" ht="15.75" customHeight="1">
      <c r="E352" s="39"/>
    </row>
    <row r="353" ht="15.75" customHeight="1">
      <c r="E353" s="39"/>
    </row>
    <row r="354" ht="15.75" customHeight="1">
      <c r="E354" s="39"/>
    </row>
    <row r="355" ht="15.75" customHeight="1">
      <c r="E355" s="39"/>
    </row>
    <row r="356" ht="15.75" customHeight="1">
      <c r="E356" s="39"/>
    </row>
    <row r="357" ht="15.75" customHeight="1">
      <c r="E357" s="39"/>
    </row>
    <row r="358" ht="15.75" customHeight="1">
      <c r="E358" s="39"/>
    </row>
    <row r="359" ht="15.75" customHeight="1">
      <c r="E359" s="39"/>
    </row>
    <row r="360" ht="15.75" customHeight="1">
      <c r="E360" s="39"/>
    </row>
    <row r="361" ht="15.75" customHeight="1">
      <c r="E361" s="39"/>
    </row>
    <row r="362" ht="15.75" customHeight="1">
      <c r="E362" s="39"/>
    </row>
    <row r="363" ht="15.75" customHeight="1">
      <c r="E363" s="39"/>
    </row>
    <row r="364" ht="15.75" customHeight="1">
      <c r="E364" s="39"/>
    </row>
    <row r="365" ht="15.75" customHeight="1">
      <c r="E365" s="39"/>
    </row>
    <row r="366" ht="15.75" customHeight="1">
      <c r="E366" s="39"/>
    </row>
    <row r="367" ht="15.75" customHeight="1">
      <c r="E367" s="39"/>
    </row>
    <row r="368" ht="15.75" customHeight="1">
      <c r="E368" s="39"/>
    </row>
    <row r="369" ht="15.75" customHeight="1">
      <c r="E369" s="39"/>
    </row>
    <row r="370" ht="15.75" customHeight="1">
      <c r="E370" s="39"/>
    </row>
    <row r="371" ht="15.75" customHeight="1">
      <c r="E371" s="39"/>
    </row>
    <row r="372" ht="15.75" customHeight="1">
      <c r="E372" s="39"/>
    </row>
    <row r="373" ht="15.75" customHeight="1">
      <c r="E373" s="39"/>
    </row>
    <row r="374" ht="15.75" customHeight="1">
      <c r="E374" s="39"/>
    </row>
    <row r="375" ht="15.75" customHeight="1">
      <c r="E375" s="39"/>
    </row>
    <row r="376" ht="15.75" customHeight="1">
      <c r="E376" s="39"/>
    </row>
    <row r="377" ht="15.75" customHeight="1">
      <c r="E377" s="39"/>
    </row>
    <row r="378" ht="15.75" customHeight="1">
      <c r="E378" s="39"/>
    </row>
    <row r="379" ht="15.75" customHeight="1">
      <c r="E379" s="39"/>
    </row>
    <row r="380" ht="15.75" customHeight="1">
      <c r="E380" s="39"/>
    </row>
    <row r="381" ht="15.75" customHeight="1">
      <c r="E381" s="39"/>
    </row>
    <row r="382" ht="15.75" customHeight="1">
      <c r="E382" s="39"/>
    </row>
    <row r="383" ht="15.75" customHeight="1">
      <c r="E383" s="39"/>
    </row>
    <row r="384" ht="15.75" customHeight="1">
      <c r="E384" s="39"/>
    </row>
    <row r="385" ht="15.75" customHeight="1">
      <c r="E385" s="39"/>
    </row>
    <row r="386" ht="15.75" customHeight="1">
      <c r="E386" s="39"/>
    </row>
    <row r="387" ht="15.75" customHeight="1">
      <c r="E387" s="39"/>
    </row>
    <row r="388" ht="15.75" customHeight="1">
      <c r="E388" s="39"/>
    </row>
    <row r="389" ht="15.75" customHeight="1">
      <c r="E389" s="39"/>
    </row>
    <row r="390" ht="15.75" customHeight="1">
      <c r="E390" s="39"/>
    </row>
    <row r="391" ht="15.75" customHeight="1">
      <c r="E391" s="39"/>
    </row>
    <row r="392" ht="15.75" customHeight="1">
      <c r="E392" s="39"/>
    </row>
    <row r="393" ht="15.75" customHeight="1">
      <c r="E393" s="39"/>
    </row>
    <row r="394" ht="15.75" customHeight="1">
      <c r="E394" s="39"/>
    </row>
    <row r="395" ht="15.75" customHeight="1">
      <c r="E395" s="39"/>
    </row>
    <row r="396" ht="15.75" customHeight="1">
      <c r="E396" s="39"/>
    </row>
    <row r="397" ht="15.75" customHeight="1">
      <c r="E397" s="39"/>
    </row>
    <row r="398" ht="15.75" customHeight="1">
      <c r="E398" s="39"/>
    </row>
    <row r="399" ht="15.75" customHeight="1">
      <c r="E399" s="39"/>
    </row>
    <row r="400" ht="15.75" customHeight="1">
      <c r="E400" s="39"/>
    </row>
    <row r="401" ht="15.75" customHeight="1">
      <c r="E401" s="39"/>
    </row>
    <row r="402" ht="15.75" customHeight="1">
      <c r="E402" s="39"/>
    </row>
    <row r="403" ht="15.75" customHeight="1">
      <c r="E403" s="39"/>
    </row>
    <row r="404" ht="15.75" customHeight="1">
      <c r="E404" s="39"/>
    </row>
    <row r="405" ht="15.75" customHeight="1">
      <c r="E405" s="39"/>
    </row>
    <row r="406" ht="15.75" customHeight="1">
      <c r="E406" s="39"/>
    </row>
    <row r="407" ht="15.75" customHeight="1">
      <c r="E407" s="39"/>
    </row>
    <row r="408" ht="15.75" customHeight="1">
      <c r="E408" s="39"/>
    </row>
    <row r="409" ht="15.75" customHeight="1">
      <c r="E409" s="39"/>
    </row>
    <row r="410" ht="15.75" customHeight="1">
      <c r="E410" s="39"/>
    </row>
    <row r="411" ht="15.75" customHeight="1">
      <c r="E411" s="39"/>
    </row>
    <row r="412" ht="15.75" customHeight="1">
      <c r="E412" s="39"/>
    </row>
    <row r="413" ht="15.75" customHeight="1">
      <c r="E413" s="39"/>
    </row>
    <row r="414" ht="15.75" customHeight="1">
      <c r="E414" s="39"/>
    </row>
    <row r="415" ht="15.75" customHeight="1">
      <c r="E415" s="39"/>
    </row>
    <row r="416" ht="15.75" customHeight="1">
      <c r="E416" s="39"/>
    </row>
    <row r="417" ht="15.75" customHeight="1">
      <c r="E417" s="39"/>
    </row>
    <row r="418" ht="15.75" customHeight="1">
      <c r="E418" s="39"/>
    </row>
    <row r="419" ht="15.75" customHeight="1">
      <c r="E419" s="39"/>
    </row>
    <row r="420" ht="15.75" customHeight="1">
      <c r="E420" s="39"/>
    </row>
    <row r="421" ht="15.75" customHeight="1">
      <c r="E421" s="39"/>
    </row>
    <row r="422" ht="15.75" customHeight="1">
      <c r="E422" s="39"/>
    </row>
    <row r="423" ht="15.75" customHeight="1">
      <c r="E423" s="39"/>
    </row>
    <row r="424" ht="15.75" customHeight="1">
      <c r="E424" s="39"/>
    </row>
    <row r="425" ht="15.75" customHeight="1">
      <c r="E425" s="39"/>
    </row>
    <row r="426" ht="15.75" customHeight="1">
      <c r="E426" s="39"/>
    </row>
    <row r="427" ht="15.75" customHeight="1">
      <c r="E427" s="39"/>
    </row>
    <row r="428" ht="15.75" customHeight="1">
      <c r="E428" s="39"/>
    </row>
    <row r="429" ht="15.75" customHeight="1">
      <c r="E429" s="39"/>
    </row>
    <row r="430" ht="15.75" customHeight="1">
      <c r="E430" s="39"/>
    </row>
    <row r="431" ht="15.75" customHeight="1">
      <c r="E431" s="39"/>
    </row>
    <row r="432" ht="15.75" customHeight="1">
      <c r="E432" s="39"/>
    </row>
    <row r="433" ht="15.75" customHeight="1">
      <c r="E433" s="39"/>
    </row>
    <row r="434" ht="15.75" customHeight="1">
      <c r="E434" s="39"/>
    </row>
    <row r="435" ht="15.75" customHeight="1">
      <c r="E435" s="39"/>
    </row>
    <row r="436" ht="15.75" customHeight="1">
      <c r="E436" s="39"/>
    </row>
    <row r="437" ht="15.75" customHeight="1">
      <c r="E437" s="39"/>
    </row>
    <row r="438" ht="15.75" customHeight="1">
      <c r="E438" s="39"/>
    </row>
    <row r="439" ht="15.75" customHeight="1">
      <c r="E439" s="39"/>
    </row>
    <row r="440" ht="15.75" customHeight="1">
      <c r="E440" s="39"/>
    </row>
    <row r="441" ht="15.75" customHeight="1">
      <c r="E441" s="39"/>
    </row>
    <row r="442" ht="15.75" customHeight="1">
      <c r="E442" s="39"/>
    </row>
    <row r="443" ht="15.75" customHeight="1">
      <c r="E443" s="39"/>
    </row>
    <row r="444" ht="15.75" customHeight="1">
      <c r="E444" s="39"/>
    </row>
    <row r="445" ht="15.75" customHeight="1">
      <c r="E445" s="39"/>
    </row>
    <row r="446" ht="15.75" customHeight="1">
      <c r="E446" s="39"/>
    </row>
    <row r="447" ht="15.75" customHeight="1">
      <c r="E447" s="39"/>
    </row>
    <row r="448" ht="15.75" customHeight="1">
      <c r="E448" s="39"/>
    </row>
    <row r="449" ht="15.75" customHeight="1">
      <c r="E449" s="39"/>
    </row>
    <row r="450" ht="15.75" customHeight="1">
      <c r="E450" s="39"/>
    </row>
    <row r="451" ht="15.75" customHeight="1">
      <c r="E451" s="39"/>
    </row>
    <row r="452" ht="15.75" customHeight="1">
      <c r="E452" s="39"/>
    </row>
    <row r="453" ht="15.75" customHeight="1">
      <c r="E453" s="39"/>
    </row>
    <row r="454" ht="15.75" customHeight="1">
      <c r="E454" s="39"/>
    </row>
    <row r="455" ht="15.75" customHeight="1">
      <c r="E455" s="39"/>
    </row>
    <row r="456" ht="15.75" customHeight="1">
      <c r="E456" s="39"/>
    </row>
    <row r="457" ht="15.75" customHeight="1">
      <c r="E457" s="39"/>
    </row>
    <row r="458" ht="15.75" customHeight="1">
      <c r="E458" s="39"/>
    </row>
    <row r="459" ht="15.75" customHeight="1">
      <c r="E459" s="39"/>
    </row>
    <row r="460" ht="15.75" customHeight="1">
      <c r="E460" s="39"/>
    </row>
    <row r="461" ht="15.75" customHeight="1">
      <c r="E461" s="39"/>
    </row>
    <row r="462" ht="15.75" customHeight="1">
      <c r="E462" s="39"/>
    </row>
    <row r="463" ht="15.75" customHeight="1">
      <c r="E463" s="39"/>
    </row>
    <row r="464" ht="15.75" customHeight="1">
      <c r="E464" s="39"/>
    </row>
    <row r="465" ht="15.75" customHeight="1">
      <c r="E465" s="39"/>
    </row>
    <row r="466" ht="15.75" customHeight="1">
      <c r="E466" s="39"/>
    </row>
    <row r="467" ht="15.75" customHeight="1">
      <c r="E467" s="39"/>
    </row>
    <row r="468" ht="15.75" customHeight="1">
      <c r="E468" s="39"/>
    </row>
    <row r="469" ht="15.75" customHeight="1">
      <c r="E469" s="39"/>
    </row>
    <row r="470" ht="15.75" customHeight="1">
      <c r="E470" s="39"/>
    </row>
    <row r="471" ht="15.75" customHeight="1">
      <c r="E471" s="39"/>
    </row>
    <row r="472" ht="15.75" customHeight="1">
      <c r="E472" s="39"/>
    </row>
    <row r="473" ht="15.75" customHeight="1">
      <c r="E473" s="39"/>
    </row>
    <row r="474" ht="15.75" customHeight="1">
      <c r="E474" s="39"/>
    </row>
    <row r="475" ht="15.75" customHeight="1">
      <c r="E475" s="39"/>
    </row>
    <row r="476" ht="15.75" customHeight="1">
      <c r="E476" s="39"/>
    </row>
    <row r="477" ht="15.75" customHeight="1">
      <c r="E477" s="39"/>
    </row>
    <row r="478" ht="15.75" customHeight="1">
      <c r="E478" s="39"/>
    </row>
    <row r="479" ht="15.75" customHeight="1">
      <c r="E479" s="39"/>
    </row>
    <row r="480" ht="15.75" customHeight="1">
      <c r="E480" s="39"/>
    </row>
    <row r="481" ht="15.75" customHeight="1">
      <c r="E481" s="39"/>
    </row>
    <row r="482" ht="15.75" customHeight="1">
      <c r="E482" s="39"/>
    </row>
    <row r="483" ht="15.75" customHeight="1">
      <c r="E483" s="39"/>
    </row>
    <row r="484" ht="15.75" customHeight="1">
      <c r="E484" s="39"/>
    </row>
    <row r="485" ht="15.75" customHeight="1">
      <c r="E485" s="39"/>
    </row>
    <row r="486" ht="15.75" customHeight="1">
      <c r="E486" s="39"/>
    </row>
    <row r="487" ht="15.75" customHeight="1">
      <c r="E487" s="39"/>
    </row>
    <row r="488" ht="15.75" customHeight="1">
      <c r="E488" s="39"/>
    </row>
    <row r="489" ht="15.75" customHeight="1">
      <c r="E489" s="39"/>
    </row>
    <row r="490" ht="15.75" customHeight="1">
      <c r="E490" s="39"/>
    </row>
    <row r="491" ht="15.75" customHeight="1">
      <c r="E491" s="39"/>
    </row>
    <row r="492" ht="15.75" customHeight="1">
      <c r="E492" s="39"/>
    </row>
    <row r="493" ht="15.75" customHeight="1">
      <c r="E493" s="39"/>
    </row>
    <row r="494" ht="15.75" customHeight="1">
      <c r="E494" s="39"/>
    </row>
    <row r="495" ht="15.75" customHeight="1">
      <c r="E495" s="39"/>
    </row>
    <row r="496" ht="15.75" customHeight="1">
      <c r="E496" s="39"/>
    </row>
    <row r="497" ht="15.75" customHeight="1">
      <c r="E497" s="39"/>
    </row>
    <row r="498" ht="15.75" customHeight="1">
      <c r="E498" s="39"/>
    </row>
    <row r="499" ht="15.75" customHeight="1">
      <c r="E499" s="39"/>
    </row>
    <row r="500" ht="15.75" customHeight="1">
      <c r="E500" s="39"/>
    </row>
    <row r="501" ht="15.75" customHeight="1">
      <c r="E501" s="39"/>
    </row>
    <row r="502" ht="15.75" customHeight="1">
      <c r="E502" s="39"/>
    </row>
    <row r="503" ht="15.75" customHeight="1">
      <c r="E503" s="39"/>
    </row>
    <row r="504" ht="15.75" customHeight="1">
      <c r="E504" s="39"/>
    </row>
    <row r="505" ht="15.75" customHeight="1">
      <c r="E505" s="39"/>
    </row>
    <row r="506" ht="15.75" customHeight="1">
      <c r="E506" s="39"/>
    </row>
    <row r="507" ht="15.75" customHeight="1">
      <c r="E507" s="39"/>
    </row>
    <row r="508" ht="15.75" customHeight="1">
      <c r="E508" s="39"/>
    </row>
    <row r="509" ht="15.75" customHeight="1">
      <c r="E509" s="39"/>
    </row>
    <row r="510" ht="15.75" customHeight="1">
      <c r="E510" s="39"/>
    </row>
    <row r="511" ht="15.75" customHeight="1">
      <c r="E511" s="39"/>
    </row>
    <row r="512" ht="15.75" customHeight="1">
      <c r="E512" s="39"/>
    </row>
    <row r="513" ht="15.75" customHeight="1">
      <c r="E513" s="39"/>
    </row>
    <row r="514" ht="15.75" customHeight="1">
      <c r="E514" s="39"/>
    </row>
    <row r="515" ht="15.75" customHeight="1">
      <c r="E515" s="39"/>
    </row>
    <row r="516" ht="15.75" customHeight="1">
      <c r="E516" s="39"/>
    </row>
    <row r="517" ht="15.75" customHeight="1">
      <c r="E517" s="39"/>
    </row>
    <row r="518" ht="15.75" customHeight="1">
      <c r="E518" s="39"/>
    </row>
    <row r="519" ht="15.75" customHeight="1">
      <c r="E519" s="39"/>
    </row>
    <row r="520" ht="15.75" customHeight="1">
      <c r="E520" s="39"/>
    </row>
    <row r="521" ht="15.75" customHeight="1">
      <c r="E521" s="39"/>
    </row>
    <row r="522" ht="15.75" customHeight="1">
      <c r="E522" s="39"/>
    </row>
    <row r="523" ht="15.75" customHeight="1">
      <c r="E523" s="39"/>
    </row>
    <row r="524" ht="15.75" customHeight="1">
      <c r="E524" s="39"/>
    </row>
    <row r="525" ht="15.75" customHeight="1">
      <c r="E525" s="39"/>
    </row>
    <row r="526" ht="15.75" customHeight="1">
      <c r="E526" s="39"/>
    </row>
    <row r="527" ht="15.75" customHeight="1">
      <c r="E527" s="39"/>
    </row>
    <row r="528" ht="15.75" customHeight="1">
      <c r="E528" s="39"/>
    </row>
    <row r="529" ht="15.75" customHeight="1">
      <c r="E529" s="39"/>
    </row>
    <row r="530" ht="15.75" customHeight="1">
      <c r="E530" s="39"/>
    </row>
    <row r="531" ht="15.75" customHeight="1">
      <c r="E531" s="39"/>
    </row>
    <row r="532" ht="15.75" customHeight="1">
      <c r="E532" s="39"/>
    </row>
    <row r="533" ht="15.75" customHeight="1">
      <c r="E533" s="39"/>
    </row>
    <row r="534" ht="15.75" customHeight="1">
      <c r="E534" s="39"/>
    </row>
    <row r="535" ht="15.75" customHeight="1">
      <c r="E535" s="39"/>
    </row>
    <row r="536" ht="15.75" customHeight="1">
      <c r="E536" s="39"/>
    </row>
    <row r="537" ht="15.75" customHeight="1">
      <c r="E537" s="39"/>
    </row>
    <row r="538" ht="15.75" customHeight="1">
      <c r="E538" s="39"/>
    </row>
    <row r="539" ht="15.75" customHeight="1">
      <c r="E539" s="39"/>
    </row>
    <row r="540" ht="15.75" customHeight="1">
      <c r="E540" s="39"/>
    </row>
    <row r="541" ht="15.75" customHeight="1">
      <c r="E541" s="39"/>
    </row>
    <row r="542" ht="15.75" customHeight="1">
      <c r="E542" s="39"/>
    </row>
    <row r="543" ht="15.75" customHeight="1">
      <c r="E543" s="39"/>
    </row>
    <row r="544" ht="15.75" customHeight="1">
      <c r="E544" s="39"/>
    </row>
    <row r="545" ht="15.75" customHeight="1">
      <c r="E545" s="39"/>
    </row>
    <row r="546" ht="15.75" customHeight="1">
      <c r="E546" s="39"/>
    </row>
    <row r="547" ht="15.75" customHeight="1">
      <c r="E547" s="39"/>
    </row>
    <row r="548" ht="15.75" customHeight="1">
      <c r="E548" s="39"/>
    </row>
    <row r="549" ht="15.75" customHeight="1">
      <c r="E549" s="39"/>
    </row>
    <row r="550" ht="15.75" customHeight="1">
      <c r="E550" s="39"/>
    </row>
    <row r="551" ht="15.75" customHeight="1">
      <c r="E551" s="39"/>
    </row>
    <row r="552" ht="15.75" customHeight="1">
      <c r="E552" s="39"/>
    </row>
    <row r="553" ht="15.75" customHeight="1">
      <c r="E553" s="39"/>
    </row>
    <row r="554" ht="15.75" customHeight="1">
      <c r="E554" s="39"/>
    </row>
    <row r="555" ht="15.75" customHeight="1">
      <c r="E555" s="39"/>
    </row>
    <row r="556" ht="15.75" customHeight="1">
      <c r="E556" s="39"/>
    </row>
    <row r="557" ht="15.75" customHeight="1">
      <c r="E557" s="39"/>
    </row>
    <row r="558" ht="15.75" customHeight="1">
      <c r="E558" s="39"/>
    </row>
    <row r="559" ht="15.75" customHeight="1">
      <c r="E559" s="39"/>
    </row>
    <row r="560" ht="15.75" customHeight="1">
      <c r="E560" s="39"/>
    </row>
    <row r="561" ht="15.75" customHeight="1">
      <c r="E561" s="39"/>
    </row>
    <row r="562" ht="15.75" customHeight="1">
      <c r="E562" s="39"/>
    </row>
    <row r="563" ht="15.75" customHeight="1">
      <c r="E563" s="39"/>
    </row>
    <row r="564" ht="15.75" customHeight="1">
      <c r="E564" s="39"/>
    </row>
    <row r="565" ht="15.75" customHeight="1">
      <c r="E565" s="39"/>
    </row>
    <row r="566" ht="15.75" customHeight="1">
      <c r="E566" s="39"/>
    </row>
    <row r="567" ht="15.75" customHeight="1">
      <c r="E567" s="39"/>
    </row>
    <row r="568" ht="15.75" customHeight="1">
      <c r="E568" s="39"/>
    </row>
    <row r="569" ht="15.75" customHeight="1">
      <c r="E569" s="39"/>
    </row>
    <row r="570" ht="15.75" customHeight="1">
      <c r="E570" s="39"/>
    </row>
    <row r="571" ht="15.75" customHeight="1">
      <c r="E571" s="39"/>
    </row>
    <row r="572" ht="15.75" customHeight="1">
      <c r="E572" s="39"/>
    </row>
    <row r="573" ht="15.75" customHeight="1">
      <c r="E573" s="39"/>
    </row>
    <row r="574" ht="15.75" customHeight="1">
      <c r="E574" s="39"/>
    </row>
    <row r="575" ht="15.75" customHeight="1">
      <c r="E575" s="39"/>
    </row>
    <row r="576" ht="15.75" customHeight="1">
      <c r="E576" s="39"/>
    </row>
    <row r="577" ht="15.75" customHeight="1">
      <c r="E577" s="39"/>
    </row>
    <row r="578" ht="15.75" customHeight="1">
      <c r="E578" s="39"/>
    </row>
    <row r="579" ht="15.75" customHeight="1">
      <c r="E579" s="39"/>
    </row>
    <row r="580" ht="15.75" customHeight="1">
      <c r="E580" s="39"/>
    </row>
    <row r="581" ht="15.75" customHeight="1">
      <c r="E581" s="39"/>
    </row>
    <row r="582" ht="15.75" customHeight="1">
      <c r="E582" s="39"/>
    </row>
    <row r="583" ht="15.75" customHeight="1">
      <c r="E583" s="39"/>
    </row>
    <row r="584" ht="15.75" customHeight="1">
      <c r="E584" s="39"/>
    </row>
    <row r="585" ht="15.75" customHeight="1">
      <c r="E585" s="39"/>
    </row>
    <row r="586" ht="15.75" customHeight="1">
      <c r="E586" s="39"/>
    </row>
    <row r="587" ht="15.75" customHeight="1">
      <c r="E587" s="39"/>
    </row>
    <row r="588" ht="15.75" customHeight="1">
      <c r="E588" s="39"/>
    </row>
    <row r="589" ht="15.75" customHeight="1">
      <c r="E589" s="39"/>
    </row>
    <row r="590" ht="15.75" customHeight="1">
      <c r="E590" s="39"/>
    </row>
    <row r="591" ht="15.75" customHeight="1">
      <c r="E591" s="39"/>
    </row>
    <row r="592" ht="15.75" customHeight="1">
      <c r="E592" s="39"/>
    </row>
    <row r="593" ht="15.75" customHeight="1">
      <c r="E593" s="39"/>
    </row>
    <row r="594" ht="15.75" customHeight="1">
      <c r="E594" s="39"/>
    </row>
    <row r="595" ht="15.75" customHeight="1">
      <c r="E595" s="39"/>
    </row>
    <row r="596" ht="15.75" customHeight="1">
      <c r="E596" s="39"/>
    </row>
    <row r="597" ht="15.75" customHeight="1">
      <c r="E597" s="39"/>
    </row>
    <row r="598" ht="15.75" customHeight="1">
      <c r="E598" s="39"/>
    </row>
    <row r="599" ht="15.75" customHeight="1">
      <c r="E599" s="39"/>
    </row>
    <row r="600" ht="15.75" customHeight="1">
      <c r="E600" s="39"/>
    </row>
    <row r="601" ht="15.75" customHeight="1">
      <c r="E601" s="39"/>
    </row>
    <row r="602" ht="15.75" customHeight="1">
      <c r="E602" s="39"/>
    </row>
    <row r="603" ht="15.75" customHeight="1">
      <c r="E603" s="39"/>
    </row>
    <row r="604" ht="15.75" customHeight="1">
      <c r="E604" s="39"/>
    </row>
    <row r="605" ht="15.75" customHeight="1">
      <c r="E605" s="39"/>
    </row>
    <row r="606" ht="15.75" customHeight="1">
      <c r="E606" s="39"/>
    </row>
    <row r="607" ht="15.75" customHeight="1">
      <c r="E607" s="39"/>
    </row>
    <row r="608" ht="15.75" customHeight="1">
      <c r="E608" s="39"/>
    </row>
    <row r="609" ht="15.75" customHeight="1">
      <c r="E609" s="39"/>
    </row>
    <row r="610" ht="15.75" customHeight="1">
      <c r="E610" s="39"/>
    </row>
    <row r="611" ht="15.75" customHeight="1">
      <c r="E611" s="39"/>
    </row>
    <row r="612" ht="15.75" customHeight="1">
      <c r="E612" s="39"/>
    </row>
    <row r="613" ht="15.75" customHeight="1">
      <c r="E613" s="39"/>
    </row>
    <row r="614" ht="15.75" customHeight="1">
      <c r="E614" s="39"/>
    </row>
    <row r="615" ht="15.75" customHeight="1">
      <c r="E615" s="39"/>
    </row>
    <row r="616" ht="15.75" customHeight="1">
      <c r="E616" s="39"/>
    </row>
    <row r="617" ht="15.75" customHeight="1">
      <c r="E617" s="39"/>
    </row>
    <row r="618" ht="15.75" customHeight="1">
      <c r="E618" s="39"/>
    </row>
    <row r="619" ht="15.75" customHeight="1">
      <c r="E619" s="39"/>
    </row>
    <row r="620" ht="15.75" customHeight="1">
      <c r="E620" s="39"/>
    </row>
    <row r="621" ht="15.75" customHeight="1">
      <c r="E621" s="39"/>
    </row>
    <row r="622" ht="15.75" customHeight="1">
      <c r="E622" s="39"/>
    </row>
    <row r="623" ht="15.75" customHeight="1">
      <c r="E623" s="39"/>
    </row>
    <row r="624" ht="15.75" customHeight="1">
      <c r="E624" s="39"/>
    </row>
    <row r="625" ht="15.75" customHeight="1">
      <c r="E625" s="39"/>
    </row>
    <row r="626" ht="15.75" customHeight="1">
      <c r="E626" s="39"/>
    </row>
    <row r="627" ht="15.75" customHeight="1">
      <c r="E627" s="39"/>
    </row>
    <row r="628" ht="15.75" customHeight="1">
      <c r="E628" s="39"/>
    </row>
    <row r="629" ht="15.75" customHeight="1">
      <c r="E629" s="39"/>
    </row>
    <row r="630" ht="15.75" customHeight="1">
      <c r="E630" s="39"/>
    </row>
    <row r="631" ht="15.75" customHeight="1">
      <c r="E631" s="39"/>
    </row>
    <row r="632" ht="15.75" customHeight="1">
      <c r="E632" s="39"/>
    </row>
    <row r="633" ht="15.75" customHeight="1">
      <c r="E633" s="39"/>
    </row>
    <row r="634" ht="15.75" customHeight="1">
      <c r="E634" s="39"/>
    </row>
    <row r="635" ht="15.75" customHeight="1">
      <c r="E635" s="39"/>
    </row>
    <row r="636" ht="15.75" customHeight="1">
      <c r="E636" s="39"/>
    </row>
    <row r="637" ht="15.75" customHeight="1">
      <c r="E637" s="39"/>
    </row>
    <row r="638" ht="15.75" customHeight="1">
      <c r="E638" s="39"/>
    </row>
    <row r="639" ht="15.75" customHeight="1">
      <c r="E639" s="39"/>
    </row>
    <row r="640" ht="15.75" customHeight="1">
      <c r="E640" s="39"/>
    </row>
    <row r="641" ht="15.75" customHeight="1">
      <c r="E641" s="39"/>
    </row>
    <row r="642" ht="15.75" customHeight="1">
      <c r="E642" s="39"/>
    </row>
    <row r="643" ht="15.75" customHeight="1">
      <c r="E643" s="39"/>
    </row>
    <row r="644" ht="15.75" customHeight="1">
      <c r="E644" s="39"/>
    </row>
    <row r="645" ht="15.75" customHeight="1">
      <c r="E645" s="39"/>
    </row>
    <row r="646" ht="15.75" customHeight="1">
      <c r="E646" s="39"/>
    </row>
    <row r="647" ht="15.75" customHeight="1">
      <c r="E647" s="39"/>
    </row>
    <row r="648" ht="15.75" customHeight="1">
      <c r="E648" s="39"/>
    </row>
    <row r="649" ht="15.75" customHeight="1">
      <c r="E649" s="39"/>
    </row>
    <row r="650" ht="15.75" customHeight="1">
      <c r="E650" s="39"/>
    </row>
    <row r="651" ht="15.75" customHeight="1">
      <c r="E651" s="39"/>
    </row>
    <row r="652" ht="15.75" customHeight="1">
      <c r="E652" s="39"/>
    </row>
    <row r="653" ht="15.75" customHeight="1">
      <c r="E653" s="39"/>
    </row>
    <row r="654" ht="15.75" customHeight="1">
      <c r="E654" s="39"/>
    </row>
    <row r="655" ht="15.75" customHeight="1">
      <c r="E655" s="39"/>
    </row>
    <row r="656" ht="15.75" customHeight="1">
      <c r="E656" s="39"/>
    </row>
    <row r="657" ht="15.75" customHeight="1">
      <c r="E657" s="39"/>
    </row>
    <row r="658" ht="15.75" customHeight="1">
      <c r="E658" s="39"/>
    </row>
    <row r="659" ht="15.75" customHeight="1">
      <c r="E659" s="39"/>
    </row>
    <row r="660" ht="15.75" customHeight="1">
      <c r="E660" s="39"/>
    </row>
    <row r="661" ht="15.75" customHeight="1">
      <c r="E661" s="39"/>
    </row>
    <row r="662" ht="15.75" customHeight="1">
      <c r="E662" s="39"/>
    </row>
    <row r="663" ht="15.75" customHeight="1">
      <c r="E663" s="39"/>
    </row>
    <row r="664" ht="15.75" customHeight="1">
      <c r="E664" s="39"/>
    </row>
    <row r="665" ht="15.75" customHeight="1">
      <c r="E665" s="39"/>
    </row>
    <row r="666" ht="15.75" customHeight="1">
      <c r="E666" s="39"/>
    </row>
    <row r="667" ht="15.75" customHeight="1">
      <c r="E667" s="39"/>
    </row>
    <row r="668" ht="15.75" customHeight="1">
      <c r="E668" s="39"/>
    </row>
    <row r="669" ht="15.75" customHeight="1">
      <c r="E669" s="39"/>
    </row>
    <row r="670" ht="15.75" customHeight="1">
      <c r="E670" s="39"/>
    </row>
    <row r="671" ht="15.75" customHeight="1">
      <c r="E671" s="39"/>
    </row>
    <row r="672" ht="15.75" customHeight="1">
      <c r="E672" s="39"/>
    </row>
    <row r="673" ht="15.75" customHeight="1">
      <c r="E673" s="39"/>
    </row>
    <row r="674" ht="15.75" customHeight="1">
      <c r="E674" s="39"/>
    </row>
    <row r="675" ht="15.75" customHeight="1">
      <c r="E675" s="39"/>
    </row>
    <row r="676" ht="15.75" customHeight="1">
      <c r="E676" s="39"/>
    </row>
    <row r="677" ht="15.75" customHeight="1">
      <c r="E677" s="39"/>
    </row>
    <row r="678" ht="15.75" customHeight="1">
      <c r="E678" s="39"/>
    </row>
    <row r="679" ht="15.75" customHeight="1">
      <c r="E679" s="39"/>
    </row>
    <row r="680" ht="15.75" customHeight="1">
      <c r="E680" s="39"/>
    </row>
    <row r="681" ht="15.75" customHeight="1">
      <c r="E681" s="39"/>
    </row>
    <row r="682" ht="15.75" customHeight="1">
      <c r="E682" s="39"/>
    </row>
    <row r="683" ht="15.75" customHeight="1">
      <c r="E683" s="39"/>
    </row>
    <row r="684" ht="15.75" customHeight="1">
      <c r="E684" s="39"/>
    </row>
    <row r="685" ht="15.75" customHeight="1">
      <c r="E685" s="39"/>
    </row>
    <row r="686" ht="15.75" customHeight="1">
      <c r="E686" s="39"/>
    </row>
    <row r="687" ht="15.75" customHeight="1">
      <c r="E687" s="39"/>
    </row>
    <row r="688" ht="15.75" customHeight="1">
      <c r="E688" s="39"/>
    </row>
    <row r="689" ht="15.75" customHeight="1">
      <c r="E689" s="39"/>
    </row>
    <row r="690" ht="15.75" customHeight="1">
      <c r="E690" s="39"/>
    </row>
    <row r="691" ht="15.75" customHeight="1">
      <c r="E691" s="39"/>
    </row>
    <row r="692" ht="15.75" customHeight="1">
      <c r="E692" s="39"/>
    </row>
    <row r="693" ht="15.75" customHeight="1">
      <c r="E693" s="39"/>
    </row>
    <row r="694" ht="15.75" customHeight="1">
      <c r="E694" s="39"/>
    </row>
    <row r="695" ht="15.75" customHeight="1">
      <c r="E695" s="39"/>
    </row>
    <row r="696" ht="15.75" customHeight="1">
      <c r="E696" s="39"/>
    </row>
    <row r="697" ht="15.75" customHeight="1">
      <c r="E697" s="39"/>
    </row>
    <row r="698" ht="15.75" customHeight="1">
      <c r="E698" s="39"/>
    </row>
    <row r="699" ht="15.75" customHeight="1">
      <c r="E699" s="39"/>
    </row>
    <row r="700" ht="15.75" customHeight="1">
      <c r="E700" s="39"/>
    </row>
    <row r="701" ht="15.75" customHeight="1">
      <c r="E701" s="39"/>
    </row>
    <row r="702" ht="15.75" customHeight="1">
      <c r="E702" s="39"/>
    </row>
    <row r="703" ht="15.75" customHeight="1">
      <c r="E703" s="39"/>
    </row>
    <row r="704" ht="15.75" customHeight="1">
      <c r="E704" s="39"/>
    </row>
    <row r="705" ht="15.75" customHeight="1">
      <c r="E705" s="39"/>
    </row>
    <row r="706" ht="15.75" customHeight="1">
      <c r="E706" s="39"/>
    </row>
    <row r="707" ht="15.75" customHeight="1">
      <c r="E707" s="39"/>
    </row>
    <row r="708" ht="15.75" customHeight="1">
      <c r="E708" s="39"/>
    </row>
    <row r="709" ht="15.75" customHeight="1">
      <c r="E709" s="39"/>
    </row>
    <row r="710" ht="15.75" customHeight="1">
      <c r="E710" s="39"/>
    </row>
    <row r="711" ht="15.75" customHeight="1">
      <c r="E711" s="39"/>
    </row>
    <row r="712" ht="15.75" customHeight="1">
      <c r="E712" s="39"/>
    </row>
    <row r="713" ht="15.75" customHeight="1">
      <c r="E713" s="39"/>
    </row>
    <row r="714" ht="15.75" customHeight="1">
      <c r="E714" s="39"/>
    </row>
    <row r="715" ht="15.75" customHeight="1">
      <c r="E715" s="39"/>
    </row>
    <row r="716" ht="15.75" customHeight="1">
      <c r="E716" s="39"/>
    </row>
    <row r="717" ht="15.75" customHeight="1">
      <c r="E717" s="39"/>
    </row>
    <row r="718" ht="15.75" customHeight="1">
      <c r="E718" s="39"/>
    </row>
    <row r="719" ht="15.75" customHeight="1">
      <c r="E719" s="39"/>
    </row>
    <row r="720" ht="15.75" customHeight="1">
      <c r="E720" s="39"/>
    </row>
    <row r="721" ht="15.75" customHeight="1">
      <c r="E721" s="39"/>
    </row>
    <row r="722" ht="15.75" customHeight="1">
      <c r="E722" s="39"/>
    </row>
    <row r="723" ht="15.75" customHeight="1">
      <c r="E723" s="39"/>
    </row>
    <row r="724" ht="15.75" customHeight="1">
      <c r="E724" s="39"/>
    </row>
    <row r="725" ht="15.75" customHeight="1">
      <c r="E725" s="39"/>
    </row>
    <row r="726" ht="15.75" customHeight="1">
      <c r="E726" s="39"/>
    </row>
    <row r="727" ht="15.75" customHeight="1">
      <c r="E727" s="39"/>
    </row>
    <row r="728" ht="15.75" customHeight="1">
      <c r="E728" s="39"/>
    </row>
    <row r="729" ht="15.75" customHeight="1">
      <c r="E729" s="39"/>
    </row>
    <row r="730" ht="15.75" customHeight="1">
      <c r="E730" s="39"/>
    </row>
    <row r="731" ht="15.75" customHeight="1">
      <c r="E731" s="39"/>
    </row>
    <row r="732" ht="15.75" customHeight="1">
      <c r="E732" s="39"/>
    </row>
    <row r="733" ht="15.75" customHeight="1">
      <c r="E733" s="39"/>
    </row>
    <row r="734" ht="15.75" customHeight="1">
      <c r="E734" s="39"/>
    </row>
    <row r="735" ht="15.75" customHeight="1">
      <c r="E735" s="39"/>
    </row>
    <row r="736" ht="15.75" customHeight="1">
      <c r="E736" s="39"/>
    </row>
    <row r="737" ht="15.75" customHeight="1">
      <c r="E737" s="39"/>
    </row>
    <row r="738" ht="15.75" customHeight="1">
      <c r="E738" s="39"/>
    </row>
    <row r="739" ht="15.75" customHeight="1">
      <c r="E739" s="39"/>
    </row>
    <row r="740" ht="15.75" customHeight="1">
      <c r="E740" s="39"/>
    </row>
    <row r="741" ht="15.75" customHeight="1">
      <c r="E741" s="39"/>
    </row>
    <row r="742" ht="15.75" customHeight="1">
      <c r="E742" s="39"/>
    </row>
    <row r="743" ht="15.75" customHeight="1">
      <c r="E743" s="39"/>
    </row>
    <row r="744" ht="15.75" customHeight="1">
      <c r="E744" s="39"/>
    </row>
    <row r="745" ht="15.75" customHeight="1">
      <c r="E745" s="39"/>
    </row>
    <row r="746" ht="15.75" customHeight="1">
      <c r="E746" s="39"/>
    </row>
    <row r="747" ht="15.75" customHeight="1">
      <c r="E747" s="39"/>
    </row>
    <row r="748" ht="15.75" customHeight="1">
      <c r="E748" s="39"/>
    </row>
    <row r="749" ht="15.75" customHeight="1">
      <c r="E749" s="39"/>
    </row>
    <row r="750" ht="15.75" customHeight="1">
      <c r="E750" s="39"/>
    </row>
    <row r="751" ht="15.75" customHeight="1">
      <c r="E751" s="39"/>
    </row>
    <row r="752" ht="15.75" customHeight="1">
      <c r="E752" s="39"/>
    </row>
    <row r="753" ht="15.75" customHeight="1">
      <c r="E753" s="39"/>
    </row>
    <row r="754" ht="15.75" customHeight="1">
      <c r="E754" s="39"/>
    </row>
    <row r="755" ht="15.75" customHeight="1">
      <c r="E755" s="39"/>
    </row>
    <row r="756" ht="15.75" customHeight="1">
      <c r="E756" s="39"/>
    </row>
    <row r="757" ht="15.75" customHeight="1">
      <c r="E757" s="39"/>
    </row>
    <row r="758" ht="15.75" customHeight="1">
      <c r="E758" s="39"/>
    </row>
    <row r="759" ht="15.75" customHeight="1">
      <c r="E759" s="39"/>
    </row>
    <row r="760" ht="15.75" customHeight="1">
      <c r="E760" s="39"/>
    </row>
    <row r="761" ht="15.75" customHeight="1">
      <c r="E761" s="39"/>
    </row>
    <row r="762" ht="15.75" customHeight="1">
      <c r="E762" s="39"/>
    </row>
    <row r="763" ht="15.75" customHeight="1">
      <c r="E763" s="39"/>
    </row>
    <row r="764" ht="15.75" customHeight="1">
      <c r="E764" s="39"/>
    </row>
    <row r="765" ht="15.75" customHeight="1">
      <c r="E765" s="39"/>
    </row>
    <row r="766" ht="15.75" customHeight="1">
      <c r="E766" s="39"/>
    </row>
    <row r="767" ht="15.75" customHeight="1">
      <c r="E767" s="39"/>
    </row>
    <row r="768" ht="15.75" customHeight="1">
      <c r="E768" s="39"/>
    </row>
    <row r="769" ht="15.75" customHeight="1">
      <c r="E769" s="39"/>
    </row>
    <row r="770" ht="15.75" customHeight="1">
      <c r="E770" s="39"/>
    </row>
    <row r="771" ht="15.75" customHeight="1">
      <c r="E771" s="39"/>
    </row>
    <row r="772" ht="15.75" customHeight="1">
      <c r="E772" s="39"/>
    </row>
    <row r="773" ht="15.75" customHeight="1">
      <c r="E773" s="39"/>
    </row>
    <row r="774" ht="15.75" customHeight="1">
      <c r="E774" s="39"/>
    </row>
    <row r="775" ht="15.75" customHeight="1">
      <c r="E775" s="39"/>
    </row>
    <row r="776" ht="15.75" customHeight="1">
      <c r="E776" s="39"/>
    </row>
    <row r="777" ht="15.75" customHeight="1">
      <c r="E777" s="39"/>
    </row>
    <row r="778" ht="15.75" customHeight="1">
      <c r="E778" s="39"/>
    </row>
    <row r="779" ht="15.75" customHeight="1">
      <c r="E779" s="39"/>
    </row>
    <row r="780" ht="15.75" customHeight="1">
      <c r="E780" s="39"/>
    </row>
    <row r="781" ht="15.75" customHeight="1">
      <c r="E781" s="39"/>
    </row>
    <row r="782" ht="15.75" customHeight="1">
      <c r="E782" s="39"/>
    </row>
    <row r="783" ht="15.75" customHeight="1">
      <c r="E783" s="39"/>
    </row>
    <row r="784" ht="15.75" customHeight="1">
      <c r="E784" s="39"/>
    </row>
    <row r="785" ht="15.75" customHeight="1">
      <c r="E785" s="39"/>
    </row>
    <row r="786" ht="15.75" customHeight="1">
      <c r="E786" s="39"/>
    </row>
    <row r="787" ht="15.75" customHeight="1">
      <c r="E787" s="39"/>
    </row>
    <row r="788" ht="15.75" customHeight="1">
      <c r="E788" s="39"/>
    </row>
    <row r="789" ht="15.75" customHeight="1">
      <c r="E789" s="39"/>
    </row>
    <row r="790" ht="15.75" customHeight="1">
      <c r="E790" s="39"/>
    </row>
    <row r="791" ht="15.75" customHeight="1">
      <c r="E791" s="39"/>
    </row>
    <row r="792" ht="15.75" customHeight="1">
      <c r="E792" s="39"/>
    </row>
    <row r="793" ht="15.75" customHeight="1">
      <c r="E793" s="39"/>
    </row>
    <row r="794" ht="15.75" customHeight="1">
      <c r="E794" s="39"/>
    </row>
    <row r="795" ht="15.75" customHeight="1">
      <c r="E795" s="39"/>
    </row>
    <row r="796" ht="15.75" customHeight="1">
      <c r="E796" s="39"/>
    </row>
    <row r="797" ht="15.75" customHeight="1">
      <c r="E797" s="39"/>
    </row>
    <row r="798" ht="15.75" customHeight="1">
      <c r="E798" s="39"/>
    </row>
    <row r="799" ht="15.75" customHeight="1">
      <c r="E799" s="39"/>
    </row>
    <row r="800" ht="15.75" customHeight="1">
      <c r="E800" s="39"/>
    </row>
    <row r="801" ht="15.75" customHeight="1">
      <c r="E801" s="39"/>
    </row>
    <row r="802" ht="15.75" customHeight="1">
      <c r="E802" s="39"/>
    </row>
    <row r="803" ht="15.75" customHeight="1">
      <c r="E803" s="39"/>
    </row>
    <row r="804" ht="15.75" customHeight="1">
      <c r="E804" s="39"/>
    </row>
    <row r="805" ht="15.75" customHeight="1">
      <c r="E805" s="39"/>
    </row>
    <row r="806" ht="15.75" customHeight="1">
      <c r="E806" s="39"/>
    </row>
    <row r="807" ht="15.75" customHeight="1">
      <c r="E807" s="39"/>
    </row>
    <row r="808" ht="15.75" customHeight="1">
      <c r="E808" s="39"/>
    </row>
    <row r="809" ht="15.75" customHeight="1">
      <c r="E809" s="39"/>
    </row>
    <row r="810" ht="15.75" customHeight="1">
      <c r="E810" s="39"/>
    </row>
    <row r="811" ht="15.75" customHeight="1">
      <c r="E811" s="39"/>
    </row>
    <row r="812" ht="15.75" customHeight="1">
      <c r="E812" s="39"/>
    </row>
    <row r="813" ht="15.75" customHeight="1">
      <c r="E813" s="39"/>
    </row>
    <row r="814" ht="15.75" customHeight="1">
      <c r="E814" s="39"/>
    </row>
    <row r="815" ht="15.75" customHeight="1">
      <c r="E815" s="39"/>
    </row>
    <row r="816" ht="15.75" customHeight="1">
      <c r="E816" s="39"/>
    </row>
    <row r="817" ht="15.75" customHeight="1">
      <c r="E817" s="39"/>
    </row>
    <row r="818" ht="15.75" customHeight="1">
      <c r="E818" s="39"/>
    </row>
    <row r="819" ht="15.75" customHeight="1">
      <c r="E819" s="39"/>
    </row>
    <row r="820" ht="15.75" customHeight="1">
      <c r="E820" s="39"/>
    </row>
    <row r="821" ht="15.75" customHeight="1">
      <c r="E821" s="39"/>
    </row>
    <row r="822" ht="15.75" customHeight="1">
      <c r="E822" s="39"/>
    </row>
    <row r="823" ht="15.75" customHeight="1">
      <c r="E823" s="39"/>
    </row>
    <row r="824" ht="15.75" customHeight="1">
      <c r="E824" s="39"/>
    </row>
    <row r="825" ht="15.75" customHeight="1">
      <c r="E825" s="39"/>
    </row>
    <row r="826" ht="15.75" customHeight="1">
      <c r="E826" s="39"/>
    </row>
    <row r="827" ht="15.75" customHeight="1">
      <c r="E827" s="39"/>
    </row>
    <row r="828" ht="15.75" customHeight="1">
      <c r="E828" s="39"/>
    </row>
    <row r="829" ht="15.75" customHeight="1">
      <c r="E829" s="39"/>
    </row>
    <row r="830" ht="15.75" customHeight="1">
      <c r="E830" s="39"/>
    </row>
    <row r="831" ht="15.75" customHeight="1">
      <c r="E831" s="39"/>
    </row>
    <row r="832" ht="15.75" customHeight="1">
      <c r="E832" s="39"/>
    </row>
    <row r="833" ht="15.75" customHeight="1">
      <c r="E833" s="39"/>
    </row>
    <row r="834" ht="15.75" customHeight="1">
      <c r="E834" s="39"/>
    </row>
    <row r="835" ht="15.75" customHeight="1">
      <c r="E835" s="39"/>
    </row>
    <row r="836" ht="15.75" customHeight="1">
      <c r="E836" s="39"/>
    </row>
    <row r="837" ht="15.75" customHeight="1">
      <c r="E837" s="39"/>
    </row>
    <row r="838" ht="15.75" customHeight="1">
      <c r="E838" s="39"/>
    </row>
    <row r="839" ht="15.75" customHeight="1">
      <c r="E839" s="39"/>
    </row>
    <row r="840" ht="15.75" customHeight="1">
      <c r="E840" s="39"/>
    </row>
    <row r="841" ht="15.75" customHeight="1">
      <c r="E841" s="39"/>
    </row>
    <row r="842" ht="15.75" customHeight="1">
      <c r="E842" s="39"/>
    </row>
    <row r="843" ht="15.75" customHeight="1">
      <c r="E843" s="39"/>
    </row>
    <row r="844" ht="15.75" customHeight="1">
      <c r="E844" s="39"/>
    </row>
    <row r="845" ht="15.75" customHeight="1">
      <c r="E845" s="39"/>
    </row>
    <row r="846" ht="15.75" customHeight="1">
      <c r="E846" s="39"/>
    </row>
    <row r="847" ht="15.75" customHeight="1">
      <c r="E847" s="39"/>
    </row>
    <row r="848" ht="15.75" customHeight="1">
      <c r="E848" s="39"/>
    </row>
    <row r="849" ht="15.75" customHeight="1">
      <c r="E849" s="39"/>
    </row>
    <row r="850" ht="15.75" customHeight="1">
      <c r="E850" s="39"/>
    </row>
    <row r="851" ht="15.75" customHeight="1">
      <c r="E851" s="39"/>
    </row>
    <row r="852" ht="15.75" customHeight="1">
      <c r="E852" s="39"/>
    </row>
    <row r="853" ht="15.75" customHeight="1">
      <c r="E853" s="39"/>
    </row>
    <row r="854" ht="15.75" customHeight="1">
      <c r="E854" s="39"/>
    </row>
    <row r="855" ht="15.75" customHeight="1">
      <c r="E855" s="39"/>
    </row>
    <row r="856" ht="15.75" customHeight="1">
      <c r="E856" s="39"/>
    </row>
    <row r="857" ht="15.75" customHeight="1">
      <c r="E857" s="39"/>
    </row>
    <row r="858" ht="15.75" customHeight="1">
      <c r="E858" s="39"/>
    </row>
    <row r="859" ht="15.75" customHeight="1">
      <c r="E859" s="39"/>
    </row>
    <row r="860" ht="15.75" customHeight="1">
      <c r="E860" s="39"/>
    </row>
    <row r="861" ht="15.75" customHeight="1">
      <c r="E861" s="39"/>
    </row>
    <row r="862" ht="15.75" customHeight="1">
      <c r="E862" s="39"/>
    </row>
    <row r="863" ht="15.75" customHeight="1">
      <c r="E863" s="39"/>
    </row>
    <row r="864" ht="15.75" customHeight="1">
      <c r="E864" s="39"/>
    </row>
    <row r="865" ht="15.75" customHeight="1">
      <c r="E865" s="39"/>
    </row>
    <row r="866" ht="15.75" customHeight="1">
      <c r="E866" s="39"/>
    </row>
    <row r="867" ht="15.75" customHeight="1">
      <c r="E867" s="39"/>
    </row>
    <row r="868" ht="15.75" customHeight="1">
      <c r="E868" s="39"/>
    </row>
    <row r="869" ht="15.75" customHeight="1">
      <c r="E869" s="39"/>
    </row>
    <row r="870" ht="15.75" customHeight="1">
      <c r="E870" s="39"/>
    </row>
    <row r="871" ht="15.75" customHeight="1">
      <c r="E871" s="39"/>
    </row>
    <row r="872" ht="15.75" customHeight="1">
      <c r="E872" s="39"/>
    </row>
    <row r="873" ht="15.75" customHeight="1">
      <c r="E873" s="39"/>
    </row>
    <row r="874" ht="15.75" customHeight="1">
      <c r="E874" s="39"/>
    </row>
    <row r="875" ht="15.75" customHeight="1">
      <c r="E875" s="39"/>
    </row>
    <row r="876" ht="15.75" customHeight="1">
      <c r="E876" s="39"/>
    </row>
    <row r="877" ht="15.75" customHeight="1">
      <c r="E877" s="39"/>
    </row>
    <row r="878" ht="15.75" customHeight="1">
      <c r="E878" s="39"/>
    </row>
    <row r="879" ht="15.75" customHeight="1">
      <c r="E879" s="39"/>
    </row>
    <row r="880" ht="15.75" customHeight="1">
      <c r="E880" s="39"/>
    </row>
    <row r="881" ht="15.75" customHeight="1">
      <c r="E881" s="39"/>
    </row>
    <row r="882" ht="15.75" customHeight="1">
      <c r="E882" s="39"/>
    </row>
    <row r="883" ht="15.75" customHeight="1">
      <c r="E883" s="39"/>
    </row>
    <row r="884" ht="15.75" customHeight="1">
      <c r="E884" s="39"/>
    </row>
    <row r="885" ht="15.75" customHeight="1">
      <c r="E885" s="39"/>
    </row>
    <row r="886" ht="15.75" customHeight="1">
      <c r="E886" s="39"/>
    </row>
    <row r="887" ht="15.75" customHeight="1">
      <c r="E887" s="39"/>
    </row>
    <row r="888" ht="15.75" customHeight="1">
      <c r="E888" s="39"/>
    </row>
    <row r="889" ht="15.75" customHeight="1">
      <c r="E889" s="39"/>
    </row>
    <row r="890" ht="15.75" customHeight="1">
      <c r="E890" s="39"/>
    </row>
    <row r="891" ht="15.75" customHeight="1">
      <c r="E891" s="39"/>
    </row>
    <row r="892" ht="15.75" customHeight="1">
      <c r="E892" s="39"/>
    </row>
    <row r="893" ht="15.75" customHeight="1">
      <c r="E893" s="39"/>
    </row>
    <row r="894" ht="15.75" customHeight="1">
      <c r="E894" s="39"/>
    </row>
    <row r="895" ht="15.75" customHeight="1">
      <c r="E895" s="39"/>
    </row>
    <row r="896" ht="15.75" customHeight="1">
      <c r="E896" s="39"/>
    </row>
    <row r="897" ht="15.75" customHeight="1">
      <c r="E897" s="39"/>
    </row>
    <row r="898" ht="15.75" customHeight="1">
      <c r="E898" s="39"/>
    </row>
    <row r="899" ht="15.75" customHeight="1">
      <c r="E899" s="39"/>
    </row>
    <row r="900" ht="15.75" customHeight="1">
      <c r="E900" s="39"/>
    </row>
    <row r="901" ht="15.75" customHeight="1">
      <c r="E901" s="39"/>
    </row>
    <row r="902" ht="15.75" customHeight="1">
      <c r="E902" s="39"/>
    </row>
    <row r="903" ht="15.75" customHeight="1">
      <c r="E903" s="39"/>
    </row>
    <row r="904" ht="15.75" customHeight="1">
      <c r="E904" s="39"/>
    </row>
    <row r="905" ht="15.75" customHeight="1">
      <c r="E905" s="39"/>
    </row>
    <row r="906" ht="15.75" customHeight="1">
      <c r="E906" s="39"/>
    </row>
    <row r="907" ht="15.75" customHeight="1">
      <c r="E907" s="39"/>
    </row>
    <row r="908" ht="15.75" customHeight="1">
      <c r="E908" s="39"/>
    </row>
    <row r="909" ht="15.75" customHeight="1">
      <c r="E909" s="39"/>
    </row>
    <row r="910" ht="15.75" customHeight="1">
      <c r="E910" s="39"/>
    </row>
    <row r="911" ht="15.75" customHeight="1">
      <c r="E911" s="39"/>
    </row>
    <row r="912" ht="15.75" customHeight="1">
      <c r="E912" s="39"/>
    </row>
    <row r="913" ht="15.75" customHeight="1">
      <c r="E913" s="39"/>
    </row>
    <row r="914" ht="15.75" customHeight="1">
      <c r="E914" s="39"/>
    </row>
    <row r="915" ht="15.75" customHeight="1">
      <c r="E915" s="39"/>
    </row>
    <row r="916" ht="15.75" customHeight="1">
      <c r="E916" s="39"/>
    </row>
    <row r="917" ht="15.75" customHeight="1">
      <c r="E917" s="39"/>
    </row>
    <row r="918" ht="15.75" customHeight="1">
      <c r="E918" s="39"/>
    </row>
    <row r="919" ht="15.75" customHeight="1">
      <c r="E919" s="39"/>
    </row>
    <row r="920" ht="15.75" customHeight="1">
      <c r="E920" s="39"/>
    </row>
    <row r="921" ht="15.75" customHeight="1">
      <c r="E921" s="39"/>
    </row>
    <row r="922" ht="15.75" customHeight="1">
      <c r="E922" s="39"/>
    </row>
    <row r="923" ht="15.75" customHeight="1">
      <c r="E923" s="39"/>
    </row>
    <row r="924" ht="15.75" customHeight="1">
      <c r="E924" s="39"/>
    </row>
    <row r="925" ht="15.75" customHeight="1">
      <c r="E925" s="39"/>
    </row>
    <row r="926" ht="15.75" customHeight="1">
      <c r="E926" s="39"/>
    </row>
    <row r="927" ht="15.75" customHeight="1">
      <c r="E927" s="39"/>
    </row>
    <row r="928" ht="15.75" customHeight="1">
      <c r="E928" s="39"/>
    </row>
    <row r="929" ht="15.75" customHeight="1">
      <c r="E929" s="39"/>
    </row>
    <row r="930" ht="15.75" customHeight="1">
      <c r="E930" s="39"/>
    </row>
    <row r="931" ht="15.75" customHeight="1">
      <c r="E931" s="39"/>
    </row>
    <row r="932" ht="15.75" customHeight="1">
      <c r="E932" s="39"/>
    </row>
    <row r="933" ht="15.75" customHeight="1">
      <c r="E933" s="39"/>
    </row>
    <row r="934" ht="15.75" customHeight="1">
      <c r="E934" s="39"/>
    </row>
    <row r="935" ht="15.75" customHeight="1">
      <c r="E935" s="39"/>
    </row>
    <row r="936" ht="15.75" customHeight="1">
      <c r="E936" s="39"/>
    </row>
    <row r="937" ht="15.75" customHeight="1">
      <c r="E937" s="39"/>
    </row>
    <row r="938" ht="15.75" customHeight="1">
      <c r="E938" s="39"/>
    </row>
    <row r="939" ht="15.75" customHeight="1">
      <c r="E939" s="39"/>
    </row>
    <row r="940" ht="15.75" customHeight="1">
      <c r="E940" s="39"/>
    </row>
    <row r="941" ht="15.75" customHeight="1">
      <c r="E941" s="39"/>
    </row>
    <row r="942" ht="15.75" customHeight="1">
      <c r="E942" s="39"/>
    </row>
    <row r="943" ht="15.75" customHeight="1">
      <c r="E943" s="39"/>
    </row>
    <row r="944" ht="15.75" customHeight="1">
      <c r="E944" s="39"/>
    </row>
    <row r="945" ht="15.75" customHeight="1">
      <c r="E945" s="39"/>
    </row>
    <row r="946" ht="15.75" customHeight="1">
      <c r="E946" s="39"/>
    </row>
    <row r="947" ht="15.75" customHeight="1">
      <c r="E947" s="39"/>
    </row>
    <row r="948" ht="15.75" customHeight="1">
      <c r="E948" s="39"/>
    </row>
    <row r="949" ht="15.75" customHeight="1">
      <c r="E949" s="39"/>
    </row>
    <row r="950" ht="15.75" customHeight="1">
      <c r="E950" s="39"/>
    </row>
    <row r="951" ht="15.75" customHeight="1">
      <c r="E951" s="39"/>
    </row>
    <row r="952" ht="15.75" customHeight="1">
      <c r="E952" s="39"/>
    </row>
    <row r="953" ht="15.75" customHeight="1">
      <c r="E953" s="39"/>
    </row>
    <row r="954" ht="15.75" customHeight="1">
      <c r="E954" s="39"/>
    </row>
    <row r="955" ht="15.75" customHeight="1">
      <c r="E955" s="39"/>
    </row>
    <row r="956" ht="15.75" customHeight="1">
      <c r="E956" s="39"/>
    </row>
    <row r="957" ht="15.75" customHeight="1">
      <c r="E957" s="39"/>
    </row>
    <row r="958" ht="15.75" customHeight="1">
      <c r="E958" s="39"/>
    </row>
    <row r="959" ht="15.75" customHeight="1">
      <c r="E959" s="39"/>
    </row>
    <row r="960" ht="15.75" customHeight="1">
      <c r="E960" s="39"/>
    </row>
    <row r="961" ht="15.75" customHeight="1">
      <c r="E961" s="39"/>
    </row>
    <row r="962" ht="15.75" customHeight="1">
      <c r="E962" s="39"/>
    </row>
    <row r="963" ht="15.75" customHeight="1">
      <c r="E963" s="39"/>
    </row>
    <row r="964" ht="15.75" customHeight="1">
      <c r="E964" s="39"/>
    </row>
    <row r="965" ht="15.75" customHeight="1">
      <c r="E965" s="39"/>
    </row>
    <row r="966" ht="15.75" customHeight="1">
      <c r="E966" s="39"/>
    </row>
    <row r="967" ht="15.75" customHeight="1">
      <c r="E967" s="39"/>
    </row>
    <row r="968" ht="15.75" customHeight="1">
      <c r="E968" s="39"/>
    </row>
    <row r="969" ht="15.75" customHeight="1">
      <c r="E969" s="39"/>
    </row>
    <row r="970" ht="15.75" customHeight="1">
      <c r="E970" s="39"/>
    </row>
    <row r="971" ht="15.75" customHeight="1">
      <c r="E971" s="39"/>
    </row>
    <row r="972" ht="15.75" customHeight="1">
      <c r="E972" s="39"/>
    </row>
    <row r="973" ht="15.75" customHeight="1">
      <c r="E973" s="39"/>
    </row>
    <row r="974" ht="15.75" customHeight="1">
      <c r="E974" s="39"/>
    </row>
    <row r="975" ht="15.75" customHeight="1">
      <c r="E975" s="39"/>
    </row>
    <row r="976" ht="15.75" customHeight="1">
      <c r="E976" s="39"/>
    </row>
    <row r="977" ht="15.75" customHeight="1">
      <c r="E977" s="39"/>
    </row>
    <row r="978" ht="15.75" customHeight="1">
      <c r="E978" s="39"/>
    </row>
    <row r="979" ht="15.75" customHeight="1">
      <c r="E979" s="39"/>
    </row>
    <row r="980" ht="15.75" customHeight="1">
      <c r="E980" s="39"/>
    </row>
    <row r="981" ht="15.75" customHeight="1">
      <c r="E981" s="39"/>
    </row>
    <row r="982" ht="15.75" customHeight="1">
      <c r="E982" s="39"/>
    </row>
    <row r="983" ht="15.75" customHeight="1">
      <c r="E983" s="39"/>
    </row>
    <row r="984" ht="15.75" customHeight="1">
      <c r="E984" s="39"/>
    </row>
    <row r="985" ht="15.75" customHeight="1">
      <c r="E985" s="39"/>
    </row>
    <row r="986" ht="15.75" customHeight="1">
      <c r="E986" s="39"/>
    </row>
    <row r="987" ht="15.75" customHeight="1">
      <c r="E987" s="39"/>
    </row>
    <row r="988" ht="15.75" customHeight="1">
      <c r="E988" s="39"/>
    </row>
    <row r="989" ht="15.75" customHeight="1">
      <c r="E989" s="39"/>
    </row>
    <row r="990" ht="15.75" customHeight="1">
      <c r="E990" s="39"/>
    </row>
    <row r="991" ht="15.75" customHeight="1">
      <c r="E991" s="39"/>
    </row>
    <row r="992" ht="15.75" customHeight="1">
      <c r="E992" s="39"/>
    </row>
    <row r="993" ht="15.75" customHeight="1">
      <c r="E993" s="39"/>
    </row>
    <row r="994" ht="15.75" customHeight="1">
      <c r="E994" s="39"/>
    </row>
    <row r="995" ht="15.75" customHeight="1">
      <c r="E995" s="39"/>
    </row>
    <row r="996" ht="15.75" customHeight="1">
      <c r="E996" s="39"/>
    </row>
    <row r="997" ht="15.75" customHeight="1">
      <c r="E997" s="39"/>
    </row>
    <row r="998" ht="15.75" customHeight="1">
      <c r="E998" s="39"/>
    </row>
    <row r="999" ht="15.75" customHeight="1">
      <c r="E999" s="39"/>
    </row>
    <row r="1000" ht="15.75" customHeight="1">
      <c r="E1000" s="39"/>
    </row>
    <row r="1001" ht="15.75" customHeight="1">
      <c r="E1001" s="39"/>
    </row>
    <row r="1002" ht="15.75" customHeight="1">
      <c r="E1002" s="39"/>
    </row>
    <row r="1003" ht="15.75" customHeight="1">
      <c r="E1003" s="39"/>
    </row>
    <row r="1004" ht="15.75" customHeight="1">
      <c r="E1004" s="39"/>
    </row>
    <row r="1005" ht="15.75" customHeight="1">
      <c r="E1005" s="39"/>
    </row>
    <row r="1006" ht="15.75" customHeight="1">
      <c r="E1006" s="39"/>
    </row>
    <row r="1007" ht="15.75" customHeight="1">
      <c r="E1007" s="39"/>
    </row>
    <row r="1008" ht="15.75" customHeight="1">
      <c r="E1008" s="39"/>
    </row>
  </sheetData>
  <mergeCells count="1">
    <mergeCell ref="A35:B35"/>
  </mergeCells>
  <printOptions/>
  <pageMargins bottom="0.75" footer="0.0" header="0.0" left="0.7" right="0.7" top="0.75"/>
  <pageSetup orientation="landscape"/>
  <drawing r:id="rId1"/>
</worksheet>
</file>