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mitennessee.sharepoint.com/sites/Governance/Shared Documents/General/BOD/22-23/budget/"/>
    </mc:Choice>
  </mc:AlternateContent>
  <xr:revisionPtr revIDLastSave="1" documentId="8_{609098E6-3CD7-40C2-98D1-00853E938ACE}" xr6:coauthVersionLast="47" xr6:coauthVersionMax="47" xr10:uidLastSave="{740A7A9C-14D3-4035-9BF1-C35AD420DE45}"/>
  <bookViews>
    <workbookView xWindow="-120" yWindow="-120" windowWidth="29040" windowHeight="17640" xr2:uid="{21BCF0E9-6885-4058-A430-0CA56493A9AB}"/>
  </bookViews>
  <sheets>
    <sheet name="FY23 budget proposal 062722" sheetId="1" r:id="rId1"/>
  </sheets>
  <externalReferences>
    <externalReference r:id="rId2"/>
    <externalReference r:id="rId3"/>
  </externalReferences>
  <definedNames>
    <definedName name="Current" localSheetId="0">'[1]Fixed Assets'!$Q$10</definedName>
    <definedName name="Current">'[2]Fixed Assets'!$Q$10</definedName>
    <definedName name="Fiscal">"For the fiscal year ended December 31, 2021"</definedName>
    <definedName name="MeDate">"As of December 31, 2021"</definedName>
    <definedName name="_xlnm.Print_Area" localSheetId="0">'FY23 budget proposal 062722'!$A$1:$J$82</definedName>
    <definedName name="Prior" localSheetId="0">'[1]Fixed Assets'!$P$10</definedName>
    <definedName name="Prior">'[2]Fixed Assets'!$P$10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0" i="1" l="1"/>
  <c r="O80" i="1"/>
  <c r="B78" i="1"/>
  <c r="B80" i="1" s="1"/>
  <c r="B82" i="1" s="1"/>
  <c r="N51" i="1"/>
  <c r="N42" i="1"/>
  <c r="N80" i="1" s="1"/>
  <c r="O33" i="1"/>
  <c r="B33" i="1"/>
  <c r="N28" i="1"/>
  <c r="N33" i="1" s="1"/>
  <c r="N82" i="1" s="1"/>
  <c r="B28" i="1"/>
  <c r="P33" i="1"/>
  <c r="B23" i="1"/>
  <c r="B12" i="1"/>
  <c r="P82" i="1" l="1"/>
</calcChain>
</file>

<file path=xl/sharedStrings.xml><?xml version="1.0" encoding="utf-8"?>
<sst xmlns="http://schemas.openxmlformats.org/spreadsheetml/2006/main" count="96" uniqueCount="86">
  <si>
    <t>NAMI Tennessee</t>
  </si>
  <si>
    <t>Income Statement - Budget vs Actual</t>
  </si>
  <si>
    <t>For the Nine Months Ended March 31, 2022</t>
  </si>
  <si>
    <t>Fiscal 2022</t>
  </si>
  <si>
    <t>Fiscal 2021</t>
  </si>
  <si>
    <t>YTD</t>
  </si>
  <si>
    <t>Annual</t>
  </si>
  <si>
    <t>Over (Under)</t>
  </si>
  <si>
    <t>Current</t>
  </si>
  <si>
    <t xml:space="preserve">Projected </t>
  </si>
  <si>
    <t>Proposed</t>
  </si>
  <si>
    <t>Actual</t>
  </si>
  <si>
    <t>Budget</t>
  </si>
  <si>
    <t>Annual Budget</t>
  </si>
  <si>
    <t>month</t>
  </si>
  <si>
    <t>12 month</t>
  </si>
  <si>
    <t>FY 23</t>
  </si>
  <si>
    <t>INCOME</t>
  </si>
  <si>
    <t>Donations</t>
  </si>
  <si>
    <t>Fundraising:</t>
  </si>
  <si>
    <t>NAMI Walks Income</t>
  </si>
  <si>
    <t>Vision of Hope Dinner</t>
  </si>
  <si>
    <t>Community Shares</t>
  </si>
  <si>
    <t>Grants:</t>
  </si>
  <si>
    <t xml:space="preserve">  Affiliate Expansion</t>
  </si>
  <si>
    <t xml:space="preserve">  CAHOOTS OCJP</t>
  </si>
  <si>
    <t>CIT - DOJ</t>
  </si>
  <si>
    <t>CIT - Statewide</t>
  </si>
  <si>
    <t>Peer 2 Peer</t>
  </si>
  <si>
    <t>Healing Trust</t>
  </si>
  <si>
    <t>NAMI</t>
  </si>
  <si>
    <t>MHBG COVID 19 Relief</t>
  </si>
  <si>
    <t>Other Grants</t>
  </si>
  <si>
    <t>TAADAS</t>
  </si>
  <si>
    <t>Membership Dues Received</t>
  </si>
  <si>
    <t>NAMI State Convention</t>
  </si>
  <si>
    <t>NAMI TN Endowment Disbursement</t>
  </si>
  <si>
    <t>Other Income</t>
  </si>
  <si>
    <t>Services:</t>
  </si>
  <si>
    <t>FSS Training</t>
  </si>
  <si>
    <t>TBI (TN Bureau of Invest.)</t>
  </si>
  <si>
    <t>Interest Income</t>
  </si>
  <si>
    <t>TOTAL INCOME</t>
  </si>
  <si>
    <t>EXPENSES</t>
  </si>
  <si>
    <t>Wages &amp; Benefits:</t>
  </si>
  <si>
    <t>Wages</t>
  </si>
  <si>
    <t>Benefits &amp; Payroll Taxes</t>
  </si>
  <si>
    <t>Wages/Benefits/Taxes Affiliate EDs</t>
  </si>
  <si>
    <t>Professional Fees:</t>
  </si>
  <si>
    <t>CIT DOJ</t>
  </si>
  <si>
    <t>OCJP/Cahoots</t>
  </si>
  <si>
    <t>Facebook Live</t>
  </si>
  <si>
    <t>Education Coordinator</t>
  </si>
  <si>
    <t>IT/Internet</t>
  </si>
  <si>
    <t>Audit</t>
  </si>
  <si>
    <t>Other Professional Fees</t>
  </si>
  <si>
    <t>Conferences &amp; Meetings:</t>
  </si>
  <si>
    <t>Board Meetings</t>
  </si>
  <si>
    <t>Nat. Conv &amp; Other</t>
  </si>
  <si>
    <t>Travel:</t>
  </si>
  <si>
    <t>Staff</t>
  </si>
  <si>
    <t>CIT</t>
  </si>
  <si>
    <t>Fundraising Events:</t>
  </si>
  <si>
    <t>Vision of Hope Gala</t>
  </si>
  <si>
    <t>Vision of Hope Gala Prof. fees</t>
  </si>
  <si>
    <t>NAMI Walks Expenses</t>
  </si>
  <si>
    <t>Rent</t>
  </si>
  <si>
    <t>Equipment Rental</t>
  </si>
  <si>
    <t>Conference Trainings (attended by staff)</t>
  </si>
  <si>
    <t>Educational Classes</t>
  </si>
  <si>
    <t>Program Trainings</t>
  </si>
  <si>
    <t>Ending The Silence Presentation</t>
  </si>
  <si>
    <t>Insurance</t>
  </si>
  <si>
    <t>Software and Licenses</t>
  </si>
  <si>
    <t>Affiliate Development</t>
  </si>
  <si>
    <t>Promotional Materials</t>
  </si>
  <si>
    <t>Supplies</t>
  </si>
  <si>
    <t>Printing</t>
  </si>
  <si>
    <t>Postage</t>
  </si>
  <si>
    <t>Bank Fees and Interest</t>
  </si>
  <si>
    <t>State Convention</t>
  </si>
  <si>
    <t>Telephone and Internet</t>
  </si>
  <si>
    <t>Other Expenses</t>
  </si>
  <si>
    <t>Depreciation</t>
  </si>
  <si>
    <t>TOTAL EXPENSE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</si>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</sst>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0"/>
      <name val="Arial"/>
      <family val="2"/>
    </font>
    <font>
      <u val="doubleAccounting"/>
      <sz val="10"/>
      <color indexed="8"/>
      <name val="Arial"/>
      <family val="2"/>
    </font>
    <font>
      <u val="doubleAccounting"/>
      <sz val="11"/>
      <color indexed="8"/>
      <name val="Arial"/>
      <family val="2"/>
    </font>
    <font>
      <u val="sing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4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9" fillId="0" borderId="0" xfId="1" applyNumberFormat="1" applyFont="1" applyAlignment="1">
      <alignment horizontal="center"/>
    </xf>
    <xf numFmtId="0" fontId="8" fillId="0" borderId="0" xfId="0" applyFont="1"/>
    <xf numFmtId="164" fontId="9" fillId="0" borderId="0" xfId="1" applyNumberFormat="1" applyFont="1" applyFill="1" applyAlignment="1">
      <alignment horizontal="center"/>
    </xf>
    <xf numFmtId="44" fontId="8" fillId="0" borderId="0" xfId="0" applyNumberFormat="1" applyFont="1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left" indent="1"/>
    </xf>
    <xf numFmtId="165" fontId="8" fillId="0" borderId="0" xfId="2" applyNumberFormat="1" applyFont="1" applyFill="1"/>
    <xf numFmtId="165" fontId="8" fillId="0" borderId="0" xfId="2" applyNumberFormat="1" applyFont="1"/>
    <xf numFmtId="40" fontId="3" fillId="0" borderId="0" xfId="0" applyNumberFormat="1" applyFont="1"/>
    <xf numFmtId="164" fontId="8" fillId="0" borderId="0" xfId="1" applyNumberFormat="1" applyFont="1" applyFill="1"/>
    <xf numFmtId="164" fontId="8" fillId="0" borderId="0" xfId="1" applyNumberFormat="1" applyFont="1"/>
    <xf numFmtId="0" fontId="8" fillId="0" borderId="0" xfId="0" applyFont="1" applyAlignment="1">
      <alignment horizontal="left" indent="2"/>
    </xf>
    <xf numFmtId="164" fontId="9" fillId="0" borderId="0" xfId="1" applyNumberFormat="1" applyFont="1" applyFill="1"/>
    <xf numFmtId="164" fontId="9" fillId="0" borderId="0" xfId="1" applyNumberFormat="1" applyFont="1"/>
    <xf numFmtId="164" fontId="9" fillId="0" borderId="1" xfId="1" applyNumberFormat="1" applyFont="1" applyBorder="1"/>
    <xf numFmtId="165" fontId="11" fillId="0" borderId="0" xfId="2" applyNumberFormat="1" applyFont="1"/>
    <xf numFmtId="165" fontId="11" fillId="0" borderId="0" xfId="2" applyNumberFormat="1" applyFont="1" applyFill="1"/>
    <xf numFmtId="4" fontId="8" fillId="0" borderId="0" xfId="0" applyNumberFormat="1" applyFont="1"/>
    <xf numFmtId="165" fontId="12" fillId="0" borderId="2" xfId="2" applyNumberFormat="1" applyFont="1" applyFill="1" applyBorder="1"/>
    <xf numFmtId="164" fontId="7" fillId="0" borderId="0" xfId="1" applyNumberFormat="1" applyFont="1" applyFill="1"/>
    <xf numFmtId="0" fontId="7" fillId="0" borderId="0" xfId="0" applyFont="1" applyAlignment="1">
      <alignment horizontal="left" indent="2"/>
    </xf>
    <xf numFmtId="164" fontId="13" fillId="0" borderId="0" xfId="1" applyNumberFormat="1" applyFont="1" applyFill="1"/>
    <xf numFmtId="164" fontId="9" fillId="0" borderId="1" xfId="1" applyNumberFormat="1" applyFont="1" applyFill="1" applyBorder="1"/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horizontal="center" vertical="center"/>
    </xf>
    <xf numFmtId="40" fontId="3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yptc-my.sharepoint.com/sites/LightshipFoundation/Shared%20Documents/General/Financial%20Reports/2021/Nov%202021/FR%20Package/July_21_Monthly%20Workpap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yptc.sharepoint.com/sites/LightshipFoundation/Shared%20Documents/General/Financial%20Reports/2021/Nov%202021/FR%20Package/July_21_Monthly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"/>
      <sheetName val="Date_Instructions"/>
      <sheetName val="Balance Sheet"/>
      <sheetName val="Checklist"/>
      <sheetName val="Standard JEs"/>
      <sheetName val="Year End JEs"/>
      <sheetName val="Bank Rec Control"/>
      <sheetName val="AC 10000"/>
      <sheetName val="AC 10300"/>
      <sheetName val="AC 10400"/>
      <sheetName val="AC 10500"/>
      <sheetName val="AC 10600"/>
      <sheetName val="AC 11000"/>
      <sheetName val="AC 11000 detail"/>
      <sheetName val="AC 11500 "/>
      <sheetName val="AC 11500 detail"/>
      <sheetName val="Ppd Insur"/>
      <sheetName val="AC 12000"/>
      <sheetName val="AC 12000 detail"/>
      <sheetName val="Fixed Assets"/>
      <sheetName val="Fixed asset details"/>
      <sheetName val="AC 20000"/>
      <sheetName val="AC 21000"/>
      <sheetName val="AC 2150"/>
      <sheetName val="AC 24100"/>
      <sheetName val="AC 24000"/>
      <sheetName val="AC 24200"/>
      <sheetName val="AC 26000"/>
      <sheetName val="NA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"/>
      <sheetName val="Date_Instructions"/>
      <sheetName val="Balance Sheet"/>
      <sheetName val="Checklist"/>
      <sheetName val="Standard JEs"/>
      <sheetName val="Year End JEs"/>
      <sheetName val="Bank Rec Control"/>
      <sheetName val="AC 10000"/>
      <sheetName val="AC 10300"/>
      <sheetName val="AC 10400"/>
      <sheetName val="AC 10500"/>
      <sheetName val="AC 10600"/>
      <sheetName val="AC 11000"/>
      <sheetName val="AC 11000 detail"/>
      <sheetName val="AC 11500 "/>
      <sheetName val="AC 11500 detail"/>
      <sheetName val="Ppd Insur"/>
      <sheetName val="AC 12000"/>
      <sheetName val="AC 12000 detail"/>
      <sheetName val="Fixed Assets"/>
      <sheetName val="Fixed asset details"/>
      <sheetName val="AC 20000"/>
      <sheetName val="AC 21000"/>
      <sheetName val="AC 2150"/>
      <sheetName val="AC 24100"/>
      <sheetName val="AC 24000"/>
      <sheetName val="AC 24200"/>
      <sheetName val="AC 26000"/>
      <sheetName val="NA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1116-9A51-4C66-A9A9-37341AF49965}">
  <sheetPr>
    <tabColor theme="9" tint="0.59999389629810485"/>
  </sheetPr>
  <dimension ref="A1:R86"/>
  <sheetViews>
    <sheetView tabSelected="1" zoomScaleNormal="100" workbookViewId="0">
      <pane xSplit="1" ySplit="7" topLeftCell="P70" activePane="bottomRight" state="frozen"/>
      <selection pane="bottomRight" activeCell="Q62" sqref="Q62"/>
      <selection pane="bottomLeft" activeCell="A8" sqref="A8"/>
      <selection pane="topRight" activeCell="B1" sqref="B1"/>
    </sheetView>
  </sheetViews>
  <sheetFormatPr defaultColWidth="9.140625" defaultRowHeight="14.25"/>
  <cols>
    <col min="1" max="1" width="35.85546875" style="1" bestFit="1" customWidth="1"/>
    <col min="2" max="2" width="16.140625" style="1" customWidth="1"/>
    <col min="3" max="5" width="14.140625" style="1" customWidth="1"/>
    <col min="6" max="6" width="1.28515625" style="1" customWidth="1"/>
    <col min="7" max="10" width="14.140625" style="1" customWidth="1"/>
    <col min="11" max="11" width="1.42578125" style="1" customWidth="1"/>
    <col min="12" max="12" width="9.85546875" style="1" hidden="1" customWidth="1"/>
    <col min="13" max="13" width="12.85546875" style="1" hidden="1" customWidth="1"/>
    <col min="14" max="14" width="10.42578125" style="1" bestFit="1" customWidth="1"/>
    <col min="15" max="15" width="13.7109375" style="2" customWidth="1"/>
    <col min="16" max="16" width="13.7109375" style="38" customWidth="1"/>
    <col min="17" max="17" width="21" style="1" bestFit="1" customWidth="1"/>
    <col min="18" max="18" width="13.7109375" style="1" customWidth="1"/>
    <col min="19" max="19" width="9.140625" style="1" customWidth="1"/>
    <col min="20" max="16384" width="9.140625" style="1"/>
  </cols>
  <sheetData>
    <row r="1" spans="1:18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8" ht="18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8" ht="14.1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</row>
    <row r="4" spans="1:18">
      <c r="A4" s="3"/>
      <c r="B4" s="3"/>
      <c r="C4" s="3"/>
      <c r="D4" s="3"/>
      <c r="E4" s="3"/>
      <c r="G4" s="3"/>
      <c r="H4" s="3"/>
      <c r="I4" s="3"/>
      <c r="J4" s="3"/>
    </row>
    <row r="5" spans="1:18" s="4" customFormat="1" ht="15.75" customHeight="1">
      <c r="B5" s="37" t="s">
        <v>3</v>
      </c>
      <c r="C5" s="37"/>
      <c r="D5" s="37"/>
      <c r="E5" s="37"/>
      <c r="G5" s="37" t="s">
        <v>4</v>
      </c>
      <c r="H5" s="37"/>
      <c r="I5" s="37"/>
      <c r="J5" s="37"/>
      <c r="N5" s="5"/>
      <c r="O5" s="6"/>
      <c r="P5" s="39"/>
      <c r="Q5" s="5"/>
      <c r="R5" s="5"/>
    </row>
    <row r="6" spans="1:18">
      <c r="A6" s="7"/>
      <c r="B6" s="8" t="s">
        <v>5</v>
      </c>
      <c r="C6" s="8" t="s">
        <v>5</v>
      </c>
      <c r="D6" s="8" t="s">
        <v>6</v>
      </c>
      <c r="E6" s="8" t="s">
        <v>7</v>
      </c>
      <c r="G6" s="8" t="s">
        <v>5</v>
      </c>
      <c r="H6" s="8" t="s">
        <v>5</v>
      </c>
      <c r="I6" s="9" t="s">
        <v>6</v>
      </c>
      <c r="J6" s="8" t="s">
        <v>7</v>
      </c>
      <c r="N6" s="9" t="s">
        <v>8</v>
      </c>
      <c r="O6" s="2" t="s">
        <v>9</v>
      </c>
      <c r="P6" s="38" t="s">
        <v>10</v>
      </c>
    </row>
    <row r="7" spans="1:18" ht="16.5">
      <c r="A7" s="7"/>
      <c r="B7" s="10" t="s">
        <v>11</v>
      </c>
      <c r="C7" s="10" t="s">
        <v>12</v>
      </c>
      <c r="D7" s="10" t="s">
        <v>12</v>
      </c>
      <c r="E7" s="10" t="s">
        <v>13</v>
      </c>
      <c r="F7" s="11"/>
      <c r="G7" s="10" t="s">
        <v>11</v>
      </c>
      <c r="H7" s="10" t="s">
        <v>12</v>
      </c>
      <c r="I7" s="12" t="s">
        <v>12</v>
      </c>
      <c r="J7" s="10" t="s">
        <v>13</v>
      </c>
      <c r="K7" s="11"/>
      <c r="L7" s="11"/>
      <c r="M7" s="11"/>
      <c r="N7" s="12" t="s">
        <v>14</v>
      </c>
      <c r="O7" s="13" t="s">
        <v>15</v>
      </c>
      <c r="P7" s="38" t="s">
        <v>16</v>
      </c>
    </row>
    <row r="8" spans="1:18">
      <c r="A8" s="14" t="s">
        <v>17</v>
      </c>
      <c r="B8" s="15"/>
      <c r="C8" s="11"/>
      <c r="D8" s="11"/>
      <c r="E8" s="11"/>
      <c r="F8" s="11"/>
      <c r="G8" s="15"/>
      <c r="H8" s="11"/>
      <c r="I8" s="11"/>
      <c r="J8" s="11"/>
      <c r="K8" s="11"/>
      <c r="L8" s="11"/>
      <c r="M8" s="11"/>
      <c r="N8" s="11"/>
      <c r="O8" s="13"/>
    </row>
    <row r="9" spans="1:18">
      <c r="A9" s="16" t="s">
        <v>18</v>
      </c>
      <c r="B9" s="17">
        <v>64818</v>
      </c>
      <c r="C9" s="18">
        <v>33750</v>
      </c>
      <c r="D9" s="18">
        <v>45000</v>
      </c>
      <c r="E9" s="18">
        <v>15161</v>
      </c>
      <c r="F9" s="11"/>
      <c r="G9" s="18">
        <v>37227</v>
      </c>
      <c r="H9" s="18">
        <v>26250</v>
      </c>
      <c r="I9" s="17">
        <v>35000</v>
      </c>
      <c r="J9" s="18">
        <v>2227</v>
      </c>
      <c r="K9" s="11"/>
      <c r="L9" s="11"/>
      <c r="M9" s="11"/>
      <c r="N9" s="11">
        <v>2766</v>
      </c>
      <c r="O9" s="13">
        <v>72500</v>
      </c>
      <c r="P9" s="40">
        <v>80000</v>
      </c>
    </row>
    <row r="10" spans="1:18">
      <c r="A10" s="16" t="s">
        <v>19</v>
      </c>
      <c r="B10" s="20"/>
      <c r="C10" s="21"/>
      <c r="D10" s="21"/>
      <c r="E10" s="21"/>
      <c r="F10" s="11"/>
      <c r="G10" s="21"/>
      <c r="H10" s="21"/>
      <c r="I10" s="20"/>
      <c r="J10" s="21"/>
      <c r="K10" s="11"/>
      <c r="L10" s="11"/>
      <c r="M10" s="11"/>
      <c r="N10" s="11"/>
      <c r="O10" s="13"/>
    </row>
    <row r="11" spans="1:18">
      <c r="A11" s="22" t="s">
        <v>20</v>
      </c>
      <c r="B11" s="20">
        <v>4033</v>
      </c>
      <c r="C11" s="21">
        <v>45000</v>
      </c>
      <c r="D11" s="21">
        <v>60000</v>
      </c>
      <c r="E11" s="21">
        <v>-54467</v>
      </c>
      <c r="F11" s="11"/>
      <c r="G11" s="21">
        <v>0</v>
      </c>
      <c r="H11" s="21">
        <v>48750</v>
      </c>
      <c r="I11" s="20">
        <v>65000</v>
      </c>
      <c r="J11" s="21">
        <v>-65000</v>
      </c>
      <c r="K11" s="11"/>
      <c r="L11" s="11"/>
      <c r="M11" s="11"/>
      <c r="N11" s="11">
        <v>3000</v>
      </c>
      <c r="O11" s="13">
        <v>47500</v>
      </c>
      <c r="P11" s="40">
        <v>60000</v>
      </c>
    </row>
    <row r="12" spans="1:18">
      <c r="A12" s="22" t="s">
        <v>21</v>
      </c>
      <c r="B12" s="20">
        <f>2000+7526.1</f>
        <v>9526.1</v>
      </c>
      <c r="C12" s="21">
        <v>37500</v>
      </c>
      <c r="D12" s="21">
        <v>50000</v>
      </c>
      <c r="E12" s="21">
        <v>-48000</v>
      </c>
      <c r="F12" s="11"/>
      <c r="G12" s="21">
        <v>0</v>
      </c>
      <c r="H12" s="21">
        <v>45000</v>
      </c>
      <c r="I12" s="20">
        <v>60000</v>
      </c>
      <c r="J12" s="21">
        <v>-60000</v>
      </c>
      <c r="K12" s="11"/>
      <c r="L12" s="11"/>
      <c r="M12" s="11"/>
      <c r="N12" s="11"/>
      <c r="O12" s="13">
        <v>30000</v>
      </c>
      <c r="P12" s="40">
        <v>35000</v>
      </c>
    </row>
    <row r="13" spans="1:18">
      <c r="A13" s="22" t="s">
        <v>22</v>
      </c>
      <c r="B13" s="20">
        <v>3094</v>
      </c>
      <c r="C13" s="21">
        <v>3750</v>
      </c>
      <c r="D13" s="21">
        <v>5000</v>
      </c>
      <c r="E13" s="21">
        <v>-1906</v>
      </c>
      <c r="F13" s="11"/>
      <c r="G13" s="21">
        <v>3127</v>
      </c>
      <c r="H13" s="21">
        <v>3750</v>
      </c>
      <c r="I13" s="20">
        <v>5000</v>
      </c>
      <c r="J13" s="21">
        <v>-1873</v>
      </c>
      <c r="K13" s="11"/>
      <c r="L13" s="11"/>
      <c r="M13" s="11"/>
      <c r="N13" s="11"/>
      <c r="O13" s="13">
        <v>5500</v>
      </c>
      <c r="P13" s="40">
        <v>5000</v>
      </c>
    </row>
    <row r="14" spans="1:18">
      <c r="A14" s="16" t="s">
        <v>23</v>
      </c>
      <c r="B14" s="20"/>
      <c r="C14" s="21"/>
      <c r="D14" s="21"/>
      <c r="E14" s="21"/>
      <c r="F14" s="11"/>
      <c r="G14" s="21"/>
      <c r="H14" s="21"/>
      <c r="I14" s="20"/>
      <c r="J14" s="21"/>
      <c r="K14" s="11"/>
      <c r="L14" s="11"/>
      <c r="M14" s="11"/>
      <c r="N14" s="11"/>
      <c r="O14" s="13"/>
    </row>
    <row r="15" spans="1:18">
      <c r="A15" s="16" t="s">
        <v>24</v>
      </c>
      <c r="B15" s="20"/>
      <c r="C15" s="21"/>
      <c r="D15" s="21"/>
      <c r="E15" s="21"/>
      <c r="F15" s="11"/>
      <c r="G15" s="21"/>
      <c r="H15" s="21"/>
      <c r="I15" s="20"/>
      <c r="J15" s="21"/>
      <c r="K15" s="11"/>
      <c r="L15" s="11"/>
      <c r="M15" s="11"/>
      <c r="N15" s="11"/>
      <c r="O15" s="13"/>
      <c r="P15" s="40">
        <v>300000</v>
      </c>
      <c r="Q15" s="19"/>
      <c r="R15" s="19"/>
    </row>
    <row r="16" spans="1:18">
      <c r="A16" s="16" t="s">
        <v>25</v>
      </c>
      <c r="B16" s="20"/>
      <c r="C16" s="21"/>
      <c r="D16" s="21"/>
      <c r="E16" s="21"/>
      <c r="F16" s="11"/>
      <c r="G16" s="21"/>
      <c r="H16" s="21"/>
      <c r="I16" s="20"/>
      <c r="J16" s="21"/>
      <c r="K16" s="11"/>
      <c r="L16" s="11"/>
      <c r="M16" s="11"/>
      <c r="N16" s="11"/>
      <c r="O16" s="13"/>
      <c r="P16" s="40">
        <v>95000</v>
      </c>
      <c r="Q16" s="19"/>
      <c r="R16" s="19"/>
    </row>
    <row r="17" spans="1:18">
      <c r="A17" s="22" t="s">
        <v>26</v>
      </c>
      <c r="B17" s="20">
        <v>154696</v>
      </c>
      <c r="C17" s="21">
        <v>203400</v>
      </c>
      <c r="D17" s="21">
        <v>271200</v>
      </c>
      <c r="E17" s="21">
        <v>-116504</v>
      </c>
      <c r="F17" s="11"/>
      <c r="G17" s="21">
        <v>129877</v>
      </c>
      <c r="H17" s="21">
        <v>217866</v>
      </c>
      <c r="I17" s="20">
        <v>290488</v>
      </c>
      <c r="J17" s="21">
        <v>-160611</v>
      </c>
      <c r="K17" s="11"/>
      <c r="L17" s="11"/>
      <c r="M17" s="11"/>
      <c r="N17" s="11">
        <v>11056</v>
      </c>
      <c r="O17" s="13">
        <v>205000</v>
      </c>
      <c r="P17" s="40">
        <v>135000</v>
      </c>
      <c r="Q17" s="19"/>
      <c r="R17" s="19"/>
    </row>
    <row r="18" spans="1:18">
      <c r="A18" s="22" t="s">
        <v>27</v>
      </c>
      <c r="B18" s="20">
        <v>122340</v>
      </c>
      <c r="C18" s="21">
        <v>112500</v>
      </c>
      <c r="D18" s="21">
        <v>150000</v>
      </c>
      <c r="E18" s="21">
        <v>-27660</v>
      </c>
      <c r="F18" s="11"/>
      <c r="G18" s="21">
        <v>0</v>
      </c>
      <c r="H18" s="21">
        <v>7500</v>
      </c>
      <c r="I18" s="20">
        <v>10000</v>
      </c>
      <c r="J18" s="21">
        <v>-10000</v>
      </c>
      <c r="K18" s="11"/>
      <c r="L18" s="11"/>
      <c r="M18" s="11"/>
      <c r="N18" s="11">
        <v>20481</v>
      </c>
      <c r="O18" s="13">
        <v>190000</v>
      </c>
      <c r="P18" s="40">
        <v>260000</v>
      </c>
      <c r="Q18" s="19"/>
      <c r="R18" s="19"/>
    </row>
    <row r="19" spans="1:18">
      <c r="A19" s="22" t="s">
        <v>28</v>
      </c>
      <c r="B19" s="20">
        <v>384448</v>
      </c>
      <c r="C19" s="21">
        <v>308333</v>
      </c>
      <c r="D19" s="21">
        <v>411110</v>
      </c>
      <c r="E19" s="21">
        <v>-26662</v>
      </c>
      <c r="F19" s="11"/>
      <c r="G19" s="21">
        <v>329769</v>
      </c>
      <c r="H19" s="21">
        <v>308250</v>
      </c>
      <c r="I19" s="20">
        <v>411000</v>
      </c>
      <c r="J19" s="21">
        <v>-81231</v>
      </c>
      <c r="K19" s="11"/>
      <c r="L19" s="11"/>
      <c r="M19" s="11"/>
      <c r="N19" s="11">
        <v>20431</v>
      </c>
      <c r="O19" s="13">
        <v>411110</v>
      </c>
      <c r="P19" s="40">
        <v>429281</v>
      </c>
      <c r="Q19" s="19"/>
      <c r="R19" s="19"/>
    </row>
    <row r="20" spans="1:18">
      <c r="A20" s="22" t="s">
        <v>29</v>
      </c>
      <c r="B20" s="20">
        <v>22500</v>
      </c>
      <c r="C20" s="21">
        <v>22500</v>
      </c>
      <c r="D20" s="21">
        <v>30000</v>
      </c>
      <c r="E20" s="21">
        <v>-15000</v>
      </c>
      <c r="F20" s="11"/>
      <c r="G20" s="21">
        <v>22500</v>
      </c>
      <c r="H20" s="21">
        <v>22500</v>
      </c>
      <c r="I20" s="20">
        <v>30000</v>
      </c>
      <c r="J20" s="21">
        <v>-7500</v>
      </c>
      <c r="K20" s="11"/>
      <c r="L20" s="11"/>
      <c r="M20" s="11"/>
      <c r="N20" s="11"/>
      <c r="O20" s="13">
        <v>30000</v>
      </c>
      <c r="P20" s="40">
        <v>28125</v>
      </c>
      <c r="Q20" s="19"/>
      <c r="R20" s="19"/>
    </row>
    <row r="21" spans="1:18">
      <c r="A21" s="22" t="s">
        <v>30</v>
      </c>
      <c r="B21" s="20">
        <v>15000</v>
      </c>
      <c r="C21" s="21">
        <v>7500</v>
      </c>
      <c r="D21" s="21">
        <v>10000</v>
      </c>
      <c r="E21" s="21">
        <v>-10000</v>
      </c>
      <c r="F21" s="11"/>
      <c r="G21" s="21">
        <v>0</v>
      </c>
      <c r="H21" s="21">
        <v>0</v>
      </c>
      <c r="I21" s="20">
        <v>0</v>
      </c>
      <c r="J21" s="21">
        <v>0</v>
      </c>
      <c r="K21" s="11"/>
      <c r="L21" s="11"/>
      <c r="M21" s="11"/>
      <c r="N21" s="11"/>
      <c r="O21" s="13">
        <v>15000</v>
      </c>
      <c r="P21" s="40">
        <v>7500</v>
      </c>
      <c r="Q21" s="19"/>
      <c r="R21" s="19"/>
    </row>
    <row r="22" spans="1:18">
      <c r="A22" s="22" t="s">
        <v>31</v>
      </c>
      <c r="B22" s="20">
        <v>44807</v>
      </c>
      <c r="C22" s="21">
        <v>79223</v>
      </c>
      <c r="D22" s="21">
        <v>105630</v>
      </c>
      <c r="E22" s="21">
        <v>-60823</v>
      </c>
      <c r="F22" s="11"/>
      <c r="G22" s="21">
        <v>0</v>
      </c>
      <c r="H22" s="21">
        <v>0</v>
      </c>
      <c r="I22" s="20">
        <v>0</v>
      </c>
      <c r="J22" s="21">
        <v>0</v>
      </c>
      <c r="K22" s="11"/>
      <c r="L22" s="11"/>
      <c r="M22" s="11"/>
      <c r="N22" s="11">
        <v>7795</v>
      </c>
      <c r="O22" s="13">
        <v>112000</v>
      </c>
      <c r="P22" s="40">
        <v>111999</v>
      </c>
      <c r="Q22" s="19"/>
      <c r="R22" s="19"/>
    </row>
    <row r="23" spans="1:18">
      <c r="A23" s="22" t="s">
        <v>32</v>
      </c>
      <c r="B23" s="20">
        <f>29500-15000</f>
        <v>14500</v>
      </c>
      <c r="C23" s="21">
        <v>18750</v>
      </c>
      <c r="D23" s="21">
        <v>25000</v>
      </c>
      <c r="E23" s="21">
        <v>4500</v>
      </c>
      <c r="F23" s="11"/>
      <c r="G23" s="21">
        <v>107115</v>
      </c>
      <c r="H23" s="21">
        <v>22500</v>
      </c>
      <c r="I23" s="20">
        <v>30000</v>
      </c>
      <c r="J23" s="21">
        <v>77115</v>
      </c>
      <c r="K23" s="11"/>
      <c r="L23" s="11"/>
      <c r="M23" s="11"/>
      <c r="N23" s="11"/>
      <c r="O23" s="13">
        <v>24500</v>
      </c>
      <c r="P23" s="40">
        <v>27500</v>
      </c>
      <c r="Q23" s="19"/>
      <c r="R23" s="19"/>
    </row>
    <row r="24" spans="1:18">
      <c r="A24" s="22" t="s">
        <v>33</v>
      </c>
      <c r="B24" s="20"/>
      <c r="C24" s="21"/>
      <c r="D24" s="21"/>
      <c r="E24" s="21"/>
      <c r="F24" s="11"/>
      <c r="G24" s="21"/>
      <c r="H24" s="21"/>
      <c r="I24" s="20"/>
      <c r="J24" s="21"/>
      <c r="K24" s="11"/>
      <c r="L24" s="11"/>
      <c r="M24" s="11"/>
      <c r="N24" s="11"/>
      <c r="O24" s="13"/>
      <c r="P24" s="40">
        <v>17500</v>
      </c>
      <c r="Q24" s="19"/>
      <c r="R24" s="19"/>
    </row>
    <row r="25" spans="1:18">
      <c r="A25" s="16" t="s">
        <v>34</v>
      </c>
      <c r="B25" s="20">
        <v>3112</v>
      </c>
      <c r="C25" s="21">
        <v>1125</v>
      </c>
      <c r="D25" s="21">
        <v>1500</v>
      </c>
      <c r="E25" s="21">
        <v>1612</v>
      </c>
      <c r="F25" s="11"/>
      <c r="G25" s="21">
        <v>2165</v>
      </c>
      <c r="H25" s="21">
        <v>1875</v>
      </c>
      <c r="I25" s="20">
        <v>2500</v>
      </c>
      <c r="J25" s="21">
        <v>-335</v>
      </c>
      <c r="K25" s="11"/>
      <c r="L25" s="11"/>
      <c r="M25" s="11"/>
      <c r="N25" s="11">
        <v>286</v>
      </c>
      <c r="O25" s="13">
        <v>4000</v>
      </c>
      <c r="P25" s="40">
        <v>4000</v>
      </c>
      <c r="Q25" s="19"/>
      <c r="R25" s="19"/>
    </row>
    <row r="26" spans="1:18">
      <c r="A26" s="16" t="s">
        <v>35</v>
      </c>
      <c r="B26" s="20">
        <v>21601</v>
      </c>
      <c r="C26" s="21">
        <v>24375</v>
      </c>
      <c r="D26" s="21">
        <v>32500</v>
      </c>
      <c r="E26" s="21">
        <v>-10899</v>
      </c>
      <c r="F26" s="11"/>
      <c r="G26" s="21">
        <v>25000</v>
      </c>
      <c r="H26" s="21">
        <v>26250</v>
      </c>
      <c r="I26" s="20">
        <v>35000</v>
      </c>
      <c r="J26" s="21">
        <v>-10000</v>
      </c>
      <c r="K26" s="11"/>
      <c r="L26" s="11"/>
      <c r="M26" s="11"/>
      <c r="N26" s="11"/>
      <c r="O26" s="13">
        <v>21601</v>
      </c>
      <c r="P26" s="40">
        <v>25000</v>
      </c>
      <c r="Q26" s="19"/>
      <c r="R26" s="19"/>
    </row>
    <row r="27" spans="1:18">
      <c r="A27" s="16" t="s">
        <v>36</v>
      </c>
      <c r="B27" s="20">
        <v>1100</v>
      </c>
      <c r="C27" s="21">
        <v>825</v>
      </c>
      <c r="D27" s="21">
        <v>1100</v>
      </c>
      <c r="E27" s="21">
        <v>0</v>
      </c>
      <c r="F27" s="11"/>
      <c r="G27" s="21">
        <v>1100</v>
      </c>
      <c r="H27" s="21">
        <v>825</v>
      </c>
      <c r="I27" s="20">
        <v>1100</v>
      </c>
      <c r="J27" s="21">
        <v>0</v>
      </c>
      <c r="K27" s="11"/>
      <c r="L27" s="11"/>
      <c r="M27" s="11"/>
      <c r="N27" s="11"/>
      <c r="O27" s="13">
        <v>1100</v>
      </c>
      <c r="P27" s="40">
        <v>1100</v>
      </c>
      <c r="Q27" s="19"/>
      <c r="R27" s="19"/>
    </row>
    <row r="28" spans="1:18">
      <c r="A28" s="16" t="s">
        <v>37</v>
      </c>
      <c r="B28" s="20">
        <f>10332-7526.1</f>
        <v>2805.8999999999996</v>
      </c>
      <c r="C28" s="21">
        <v>188</v>
      </c>
      <c r="D28" s="21">
        <v>250</v>
      </c>
      <c r="E28" s="21">
        <v>14540</v>
      </c>
      <c r="F28" s="11"/>
      <c r="G28" s="21">
        <v>1006</v>
      </c>
      <c r="H28" s="21">
        <v>375</v>
      </c>
      <c r="I28" s="20">
        <v>500</v>
      </c>
      <c r="J28" s="21">
        <v>506</v>
      </c>
      <c r="K28" s="11"/>
      <c r="L28" s="11"/>
      <c r="M28" s="11"/>
      <c r="N28" s="11">
        <f>4+4508</f>
        <v>4512</v>
      </c>
      <c r="O28" s="13">
        <v>12000</v>
      </c>
      <c r="P28" s="40">
        <v>908</v>
      </c>
      <c r="Q28" s="19"/>
      <c r="R28" s="19"/>
    </row>
    <row r="29" spans="1:18">
      <c r="A29" s="16" t="s">
        <v>38</v>
      </c>
      <c r="B29" s="20"/>
      <c r="C29" s="21"/>
      <c r="D29" s="21"/>
      <c r="E29" s="21"/>
      <c r="F29" s="11"/>
      <c r="G29" s="21"/>
      <c r="H29" s="21"/>
      <c r="I29" s="20"/>
      <c r="J29" s="21"/>
      <c r="K29" s="11"/>
      <c r="L29" s="11"/>
      <c r="M29" s="11"/>
      <c r="N29" s="11"/>
      <c r="O29" s="13"/>
      <c r="P29" s="40"/>
      <c r="Q29" s="19"/>
      <c r="R29" s="19"/>
    </row>
    <row r="30" spans="1:18">
      <c r="A30" s="22" t="s">
        <v>39</v>
      </c>
      <c r="B30" s="20">
        <v>7250</v>
      </c>
      <c r="C30" s="21">
        <v>3750</v>
      </c>
      <c r="D30" s="21">
        <v>5000</v>
      </c>
      <c r="E30" s="21">
        <v>2250</v>
      </c>
      <c r="F30" s="11"/>
      <c r="G30" s="21">
        <v>3750</v>
      </c>
      <c r="H30" s="21">
        <v>3750</v>
      </c>
      <c r="I30" s="20">
        <v>5000</v>
      </c>
      <c r="J30" s="21">
        <v>-1250</v>
      </c>
      <c r="K30" s="11"/>
      <c r="L30" s="11"/>
      <c r="M30" s="11"/>
      <c r="N30" s="11"/>
      <c r="O30" s="13">
        <v>7250</v>
      </c>
      <c r="P30" s="40">
        <v>10000</v>
      </c>
      <c r="Q30" s="19"/>
      <c r="R30" s="19"/>
    </row>
    <row r="31" spans="1:18">
      <c r="A31" s="22" t="s">
        <v>40</v>
      </c>
      <c r="B31" s="20">
        <v>0</v>
      </c>
      <c r="C31" s="21">
        <v>7500</v>
      </c>
      <c r="D31" s="21">
        <v>10000</v>
      </c>
      <c r="E31" s="21">
        <v>-10000</v>
      </c>
      <c r="F31" s="11"/>
      <c r="G31" s="21">
        <v>0</v>
      </c>
      <c r="H31" s="21">
        <v>0</v>
      </c>
      <c r="I31" s="20">
        <v>0</v>
      </c>
      <c r="J31" s="21">
        <v>0</v>
      </c>
      <c r="K31" s="11"/>
      <c r="L31" s="11"/>
      <c r="M31" s="11"/>
      <c r="N31" s="11"/>
      <c r="O31" s="13"/>
      <c r="P31" s="40"/>
      <c r="Q31" s="19"/>
      <c r="R31" s="19"/>
    </row>
    <row r="32" spans="1:18" ht="16.5">
      <c r="A32" s="22" t="s">
        <v>41</v>
      </c>
      <c r="B32" s="23">
        <v>53</v>
      </c>
      <c r="C32" s="24">
        <v>0</v>
      </c>
      <c r="D32" s="24">
        <v>0</v>
      </c>
      <c r="E32" s="24">
        <v>53</v>
      </c>
      <c r="F32" s="11"/>
      <c r="G32" s="24">
        <v>133</v>
      </c>
      <c r="H32" s="24">
        <v>0</v>
      </c>
      <c r="I32" s="24">
        <v>0</v>
      </c>
      <c r="J32" s="24">
        <v>133</v>
      </c>
      <c r="K32" s="11"/>
      <c r="L32" s="11"/>
      <c r="M32" s="11"/>
      <c r="N32" s="25"/>
      <c r="O32" s="25">
        <v>53</v>
      </c>
      <c r="P32" s="23"/>
      <c r="Q32" s="19"/>
      <c r="R32" s="19"/>
    </row>
    <row r="33" spans="1:18" ht="16.5">
      <c r="A33" s="14" t="s">
        <v>42</v>
      </c>
      <c r="B33" s="26">
        <f>SUM(B9:B32)</f>
        <v>875684</v>
      </c>
      <c r="C33" s="26">
        <v>909969</v>
      </c>
      <c r="D33" s="26">
        <v>1213290</v>
      </c>
      <c r="E33" s="26">
        <v>-343805</v>
      </c>
      <c r="F33" s="11"/>
      <c r="G33" s="26">
        <v>662769</v>
      </c>
      <c r="H33" s="26">
        <v>735441</v>
      </c>
      <c r="I33" s="27">
        <v>980588</v>
      </c>
      <c r="J33" s="26">
        <v>-317819</v>
      </c>
      <c r="K33" s="11"/>
      <c r="L33" s="28">
        <v>980588</v>
      </c>
      <c r="M33" s="13">
        <v>0</v>
      </c>
      <c r="N33" s="26">
        <f>SUM(N9:N32)</f>
        <v>70327</v>
      </c>
      <c r="O33" s="26">
        <f>SUM(O9:O32)</f>
        <v>1189114</v>
      </c>
      <c r="P33" s="29">
        <f>SUM(P9:P32)</f>
        <v>1632913</v>
      </c>
      <c r="Q33" s="19"/>
      <c r="R33" s="19"/>
    </row>
    <row r="34" spans="1:18" ht="16.5">
      <c r="A34" s="14"/>
      <c r="B34" s="26"/>
      <c r="C34" s="26"/>
      <c r="D34" s="26"/>
      <c r="E34" s="26"/>
      <c r="F34" s="11"/>
      <c r="G34" s="26"/>
      <c r="H34" s="26"/>
      <c r="I34" s="27"/>
      <c r="J34" s="26"/>
      <c r="K34" s="11"/>
      <c r="L34" s="28"/>
      <c r="M34" s="13"/>
      <c r="N34" s="26"/>
      <c r="O34" s="11"/>
      <c r="Q34" s="19"/>
      <c r="R34" s="19"/>
    </row>
    <row r="35" spans="1:18" ht="16.5">
      <c r="A35" s="14"/>
      <c r="B35" s="26"/>
      <c r="C35" s="26"/>
      <c r="D35" s="26"/>
      <c r="E35" s="26"/>
      <c r="F35" s="11"/>
      <c r="G35" s="26"/>
      <c r="H35" s="26"/>
      <c r="I35" s="27"/>
      <c r="J35" s="26"/>
      <c r="K35" s="11"/>
      <c r="L35" s="28"/>
      <c r="M35" s="13"/>
      <c r="N35" s="26"/>
      <c r="O35" s="26"/>
      <c r="P35" s="40"/>
      <c r="Q35" s="19"/>
      <c r="R35" s="19"/>
    </row>
    <row r="36" spans="1:18" ht="16.5">
      <c r="A36" s="14"/>
      <c r="B36" s="26"/>
      <c r="C36" s="26"/>
      <c r="D36" s="26"/>
      <c r="E36" s="26"/>
      <c r="F36" s="11"/>
      <c r="G36" s="26"/>
      <c r="H36" s="26"/>
      <c r="I36" s="27"/>
      <c r="J36" s="26"/>
      <c r="K36" s="11"/>
      <c r="L36" s="28"/>
      <c r="M36" s="13"/>
      <c r="N36" s="26"/>
      <c r="O36" s="13"/>
      <c r="Q36" s="19"/>
      <c r="R36" s="19"/>
    </row>
    <row r="37" spans="1:18" ht="16.5">
      <c r="A37" s="14"/>
      <c r="B37" s="26"/>
      <c r="C37" s="26"/>
      <c r="D37" s="26"/>
      <c r="E37" s="26"/>
      <c r="F37" s="11"/>
      <c r="G37" s="26"/>
      <c r="H37" s="26"/>
      <c r="I37" s="27"/>
      <c r="J37" s="26"/>
      <c r="K37" s="11"/>
      <c r="L37" s="28"/>
      <c r="M37" s="13"/>
      <c r="N37" s="26"/>
      <c r="O37" s="13"/>
    </row>
    <row r="38" spans="1:18">
      <c r="A38" s="11"/>
      <c r="B38" s="21"/>
      <c r="C38" s="21"/>
      <c r="D38" s="21"/>
      <c r="E38" s="21"/>
      <c r="F38" s="11"/>
      <c r="G38" s="21"/>
      <c r="H38" s="21"/>
      <c r="I38" s="20"/>
      <c r="J38" s="21"/>
      <c r="K38" s="11"/>
      <c r="L38" s="11"/>
      <c r="M38" s="11"/>
      <c r="N38" s="11"/>
      <c r="O38" s="13"/>
    </row>
    <row r="39" spans="1:18">
      <c r="A39" s="14" t="s">
        <v>43</v>
      </c>
      <c r="B39" s="30"/>
      <c r="C39" s="30"/>
      <c r="D39" s="30"/>
      <c r="E39" s="30"/>
      <c r="F39" s="11"/>
      <c r="G39" s="30"/>
      <c r="H39" s="30"/>
      <c r="I39" s="30"/>
      <c r="J39" s="30"/>
      <c r="K39" s="11"/>
      <c r="L39" s="11"/>
      <c r="M39" s="11"/>
      <c r="N39" s="11"/>
      <c r="O39" s="13"/>
    </row>
    <row r="40" spans="1:18">
      <c r="A40" s="16" t="s">
        <v>44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8">
      <c r="A41" s="31" t="s">
        <v>45</v>
      </c>
      <c r="B41" s="17">
        <v>461679</v>
      </c>
      <c r="C41" s="17">
        <v>488516</v>
      </c>
      <c r="D41" s="17">
        <v>651354</v>
      </c>
      <c r="E41" s="17">
        <v>-189675</v>
      </c>
      <c r="F41" s="11"/>
      <c r="G41" s="17">
        <v>321937</v>
      </c>
      <c r="H41" s="17">
        <v>295615</v>
      </c>
      <c r="I41" s="17">
        <v>394153</v>
      </c>
      <c r="J41" s="17">
        <v>-72216</v>
      </c>
      <c r="K41" s="11"/>
      <c r="L41" s="11"/>
      <c r="M41" s="11"/>
      <c r="N41" s="11">
        <v>59270</v>
      </c>
      <c r="O41" s="13">
        <v>640000</v>
      </c>
      <c r="P41" s="40">
        <v>745613</v>
      </c>
      <c r="Q41" s="19"/>
      <c r="R41" s="19"/>
    </row>
    <row r="42" spans="1:18">
      <c r="A42" s="31" t="s">
        <v>46</v>
      </c>
      <c r="B42" s="20">
        <v>135603</v>
      </c>
      <c r="C42" s="30">
        <v>135920</v>
      </c>
      <c r="D42" s="30">
        <v>181227</v>
      </c>
      <c r="E42" s="30">
        <v>-45626</v>
      </c>
      <c r="F42" s="11"/>
      <c r="G42" s="30">
        <v>92492</v>
      </c>
      <c r="H42" s="30">
        <v>79422</v>
      </c>
      <c r="I42" s="20">
        <v>105896</v>
      </c>
      <c r="J42" s="30">
        <v>-13404</v>
      </c>
      <c r="K42" s="11"/>
      <c r="L42" s="11"/>
      <c r="M42" s="11"/>
      <c r="N42" s="11">
        <f>4611+13049</f>
        <v>17660</v>
      </c>
      <c r="O42" s="13">
        <v>175000</v>
      </c>
      <c r="P42" s="40">
        <v>239700</v>
      </c>
      <c r="Q42" s="19"/>
      <c r="R42" s="19"/>
    </row>
    <row r="43" spans="1:18">
      <c r="A43" s="31" t="s">
        <v>47</v>
      </c>
      <c r="B43" s="20"/>
      <c r="C43" s="30"/>
      <c r="D43" s="30"/>
      <c r="E43" s="30"/>
      <c r="F43" s="11"/>
      <c r="G43" s="30"/>
      <c r="H43" s="30"/>
      <c r="I43" s="20"/>
      <c r="J43" s="30"/>
      <c r="K43" s="11"/>
      <c r="L43" s="11"/>
      <c r="M43" s="11"/>
      <c r="N43" s="11"/>
      <c r="O43" s="13"/>
      <c r="P43" s="40">
        <v>236000</v>
      </c>
      <c r="Q43" s="19"/>
      <c r="R43" s="19"/>
    </row>
    <row r="44" spans="1:18">
      <c r="A44" s="16" t="s">
        <v>48</v>
      </c>
      <c r="B44" s="30"/>
      <c r="C44" s="30"/>
      <c r="D44" s="30"/>
      <c r="E44" s="30"/>
      <c r="F44" s="11"/>
      <c r="G44" s="30"/>
      <c r="H44" s="30"/>
      <c r="I44" s="20"/>
      <c r="J44" s="30"/>
      <c r="K44" s="11"/>
      <c r="L44" s="11"/>
      <c r="M44" s="11"/>
      <c r="N44" s="11"/>
      <c r="O44" s="13"/>
      <c r="P44" s="40"/>
      <c r="Q44" s="19"/>
      <c r="R44" s="19"/>
    </row>
    <row r="45" spans="1:18">
      <c r="A45" s="31" t="s">
        <v>49</v>
      </c>
      <c r="B45" s="20">
        <v>56065</v>
      </c>
      <c r="C45" s="30">
        <v>79500</v>
      </c>
      <c r="D45" s="30">
        <v>106000</v>
      </c>
      <c r="E45" s="30">
        <v>-52432</v>
      </c>
      <c r="F45" s="11"/>
      <c r="G45" s="30">
        <v>65320</v>
      </c>
      <c r="H45" s="30">
        <v>152986</v>
      </c>
      <c r="I45" s="20">
        <v>203981</v>
      </c>
      <c r="J45" s="30">
        <v>-138661</v>
      </c>
      <c r="K45" s="11"/>
      <c r="L45" s="11"/>
      <c r="M45" s="11"/>
      <c r="N45" s="11">
        <v>4688</v>
      </c>
      <c r="O45" s="13">
        <v>80000</v>
      </c>
      <c r="P45" s="40">
        <v>37000</v>
      </c>
      <c r="Q45" s="19"/>
      <c r="R45" s="19"/>
    </row>
    <row r="46" spans="1:18">
      <c r="A46" s="31" t="s">
        <v>50</v>
      </c>
      <c r="B46" s="20"/>
      <c r="C46" s="30"/>
      <c r="D46" s="30"/>
      <c r="E46" s="30"/>
      <c r="F46" s="11"/>
      <c r="G46" s="30"/>
      <c r="H46" s="30"/>
      <c r="I46" s="20"/>
      <c r="J46" s="30"/>
      <c r="K46" s="11"/>
      <c r="L46" s="11"/>
      <c r="M46" s="11"/>
      <c r="N46" s="11"/>
      <c r="O46" s="13"/>
      <c r="P46" s="40">
        <v>72000</v>
      </c>
      <c r="Q46" s="19"/>
      <c r="R46" s="19"/>
    </row>
    <row r="47" spans="1:18">
      <c r="A47" s="31" t="s">
        <v>51</v>
      </c>
      <c r="B47" s="20">
        <v>9000</v>
      </c>
      <c r="C47" s="30">
        <v>9000</v>
      </c>
      <c r="D47" s="30">
        <v>12000</v>
      </c>
      <c r="E47" s="30">
        <v>-4000</v>
      </c>
      <c r="F47" s="11"/>
      <c r="G47" s="30">
        <v>12750</v>
      </c>
      <c r="H47" s="30">
        <v>4500</v>
      </c>
      <c r="I47" s="20">
        <v>6000</v>
      </c>
      <c r="J47" s="30">
        <v>6750</v>
      </c>
      <c r="K47" s="11"/>
      <c r="L47" s="11"/>
      <c r="M47" s="11"/>
      <c r="N47" s="11">
        <v>1000</v>
      </c>
      <c r="O47" s="13">
        <v>12000</v>
      </c>
      <c r="P47" s="40">
        <v>6000</v>
      </c>
      <c r="Q47" s="19"/>
      <c r="R47" s="19"/>
    </row>
    <row r="48" spans="1:18">
      <c r="A48" s="31" t="s">
        <v>52</v>
      </c>
      <c r="B48" s="20">
        <v>10218</v>
      </c>
      <c r="C48" s="30">
        <v>7200</v>
      </c>
      <c r="D48" s="30">
        <v>9600</v>
      </c>
      <c r="E48" s="30">
        <v>2283</v>
      </c>
      <c r="F48" s="11"/>
      <c r="G48" s="30">
        <v>0</v>
      </c>
      <c r="H48" s="30">
        <v>0</v>
      </c>
      <c r="I48" s="20">
        <v>0</v>
      </c>
      <c r="J48" s="30">
        <v>0</v>
      </c>
      <c r="K48" s="11"/>
      <c r="L48" s="11"/>
      <c r="M48" s="11"/>
      <c r="N48" s="11">
        <v>800</v>
      </c>
      <c r="O48" s="13">
        <v>11600</v>
      </c>
      <c r="P48" s="40">
        <v>9600</v>
      </c>
      <c r="Q48" s="19"/>
      <c r="R48" s="19"/>
    </row>
    <row r="49" spans="1:18">
      <c r="A49" s="31" t="s">
        <v>53</v>
      </c>
      <c r="B49" s="20">
        <v>7785</v>
      </c>
      <c r="C49" s="30">
        <v>6750</v>
      </c>
      <c r="D49" s="30">
        <v>9000</v>
      </c>
      <c r="E49" s="30">
        <v>-1215</v>
      </c>
      <c r="F49" s="11"/>
      <c r="G49" s="30">
        <v>11568</v>
      </c>
      <c r="H49" s="30">
        <v>3000</v>
      </c>
      <c r="I49" s="20">
        <v>4000</v>
      </c>
      <c r="J49" s="30">
        <v>7568</v>
      </c>
      <c r="K49" s="11"/>
      <c r="L49" s="11"/>
      <c r="M49" s="11"/>
      <c r="N49" s="11">
        <v>707</v>
      </c>
      <c r="O49" s="2">
        <v>9000</v>
      </c>
      <c r="P49" s="40">
        <v>10000</v>
      </c>
      <c r="Q49" s="19"/>
      <c r="R49" s="19"/>
    </row>
    <row r="50" spans="1:18">
      <c r="A50" s="31" t="s">
        <v>54</v>
      </c>
      <c r="B50" s="20">
        <v>7800</v>
      </c>
      <c r="C50" s="30">
        <v>4725</v>
      </c>
      <c r="D50" s="30">
        <v>6300</v>
      </c>
      <c r="E50" s="30">
        <v>1500</v>
      </c>
      <c r="F50" s="11"/>
      <c r="G50" s="30">
        <v>6300</v>
      </c>
      <c r="H50" s="30">
        <v>4050</v>
      </c>
      <c r="I50" s="20">
        <v>5400</v>
      </c>
      <c r="J50" s="30">
        <v>900</v>
      </c>
      <c r="K50" s="11"/>
      <c r="L50" s="11"/>
      <c r="M50" s="11"/>
      <c r="N50" s="11"/>
      <c r="O50" s="13">
        <v>7800</v>
      </c>
      <c r="P50" s="40">
        <v>8500</v>
      </c>
      <c r="Q50" s="19"/>
      <c r="R50" s="19"/>
    </row>
    <row r="51" spans="1:18">
      <c r="A51" s="31" t="s">
        <v>55</v>
      </c>
      <c r="B51" s="20">
        <v>35308</v>
      </c>
      <c r="C51" s="30">
        <v>11948</v>
      </c>
      <c r="D51" s="30">
        <v>15930</v>
      </c>
      <c r="E51" s="30">
        <v>16516</v>
      </c>
      <c r="F51" s="11"/>
      <c r="G51" s="30">
        <v>17947</v>
      </c>
      <c r="H51" s="30">
        <v>27000</v>
      </c>
      <c r="I51" s="20">
        <v>36000</v>
      </c>
      <c r="J51" s="30">
        <v>-18053</v>
      </c>
      <c r="K51" s="11"/>
      <c r="L51" s="11"/>
      <c r="M51" s="11"/>
      <c r="N51" s="11">
        <f>6800+100+833+1000+2826</f>
        <v>11559</v>
      </c>
      <c r="O51" s="13">
        <v>60000</v>
      </c>
      <c r="P51" s="40">
        <v>16000</v>
      </c>
      <c r="R51" s="19"/>
    </row>
    <row r="52" spans="1:18">
      <c r="A52" s="16" t="s">
        <v>56</v>
      </c>
      <c r="B52" s="30"/>
      <c r="C52" s="30"/>
      <c r="D52" s="30"/>
      <c r="E52" s="30"/>
      <c r="F52" s="11"/>
      <c r="G52" s="30"/>
      <c r="H52" s="30"/>
      <c r="I52" s="20"/>
      <c r="J52" s="30"/>
      <c r="K52" s="11"/>
      <c r="L52" s="11"/>
      <c r="M52" s="11"/>
      <c r="N52" s="11"/>
      <c r="O52" s="13"/>
      <c r="P52" s="40"/>
      <c r="Q52" s="19"/>
      <c r="R52" s="19"/>
    </row>
    <row r="53" spans="1:18">
      <c r="A53" s="31" t="s">
        <v>57</v>
      </c>
      <c r="B53" s="20">
        <v>0</v>
      </c>
      <c r="C53" s="30">
        <v>3750</v>
      </c>
      <c r="D53" s="30">
        <v>5000</v>
      </c>
      <c r="E53" s="30">
        <v>-5000</v>
      </c>
      <c r="F53" s="11"/>
      <c r="G53" s="30">
        <v>0</v>
      </c>
      <c r="H53" s="30">
        <v>3750</v>
      </c>
      <c r="I53" s="20">
        <v>5000</v>
      </c>
      <c r="J53" s="30">
        <v>-5000</v>
      </c>
      <c r="K53" s="11"/>
      <c r="L53" s="11"/>
      <c r="M53" s="11"/>
      <c r="N53" s="11"/>
      <c r="O53" s="13"/>
      <c r="P53" s="40"/>
      <c r="Q53" s="19"/>
      <c r="R53" s="19"/>
    </row>
    <row r="54" spans="1:18">
      <c r="A54" s="31" t="s">
        <v>58</v>
      </c>
      <c r="B54" s="20">
        <v>1479</v>
      </c>
      <c r="C54" s="30">
        <v>3750</v>
      </c>
      <c r="D54" s="30">
        <v>5000</v>
      </c>
      <c r="E54" s="30">
        <v>-3521</v>
      </c>
      <c r="F54" s="11"/>
      <c r="G54" s="30">
        <v>100</v>
      </c>
      <c r="H54" s="30">
        <v>3750</v>
      </c>
      <c r="I54" s="20">
        <v>5000</v>
      </c>
      <c r="J54" s="30">
        <v>-4900</v>
      </c>
      <c r="K54" s="11"/>
      <c r="L54" s="11"/>
      <c r="M54" s="11"/>
      <c r="N54" s="11"/>
      <c r="O54" s="13"/>
      <c r="P54" s="40">
        <v>10000</v>
      </c>
      <c r="Q54" s="19"/>
      <c r="R54" s="19"/>
    </row>
    <row r="55" spans="1:18">
      <c r="A55" s="16" t="s">
        <v>59</v>
      </c>
      <c r="B55" s="30"/>
      <c r="C55" s="30"/>
      <c r="D55" s="30"/>
      <c r="E55" s="30"/>
      <c r="F55" s="11"/>
      <c r="G55" s="30"/>
      <c r="H55" s="30"/>
      <c r="I55" s="20"/>
      <c r="J55" s="30"/>
      <c r="K55" s="11"/>
      <c r="L55" s="11"/>
      <c r="M55" s="11"/>
      <c r="N55" s="11"/>
      <c r="O55" s="13"/>
      <c r="P55" s="40"/>
      <c r="Q55" s="19"/>
      <c r="R55" s="19"/>
    </row>
    <row r="56" spans="1:18">
      <c r="A56" s="31" t="s">
        <v>60</v>
      </c>
      <c r="B56" s="20">
        <v>18445</v>
      </c>
      <c r="C56" s="30">
        <v>9000</v>
      </c>
      <c r="D56" s="30">
        <v>12000</v>
      </c>
      <c r="E56" s="30">
        <v>6598</v>
      </c>
      <c r="F56" s="11"/>
      <c r="G56" s="30">
        <v>2023</v>
      </c>
      <c r="H56" s="30">
        <v>9000</v>
      </c>
      <c r="I56" s="20">
        <v>12000</v>
      </c>
      <c r="J56" s="30">
        <v>-9977</v>
      </c>
      <c r="K56" s="11"/>
      <c r="L56" s="11"/>
      <c r="M56" s="11"/>
      <c r="N56" s="11"/>
      <c r="O56" s="13">
        <v>25000</v>
      </c>
      <c r="P56" s="40">
        <v>10000</v>
      </c>
      <c r="Q56" s="19"/>
      <c r="R56" s="19"/>
    </row>
    <row r="57" spans="1:18">
      <c r="A57" s="31" t="s">
        <v>61</v>
      </c>
      <c r="B57" s="20">
        <v>3612</v>
      </c>
      <c r="C57" s="30">
        <v>23250</v>
      </c>
      <c r="D57" s="30">
        <v>31000</v>
      </c>
      <c r="E57" s="30">
        <v>-27578</v>
      </c>
      <c r="F57" s="11"/>
      <c r="G57" s="30">
        <v>23</v>
      </c>
      <c r="H57" s="30">
        <v>0</v>
      </c>
      <c r="I57" s="20">
        <v>0</v>
      </c>
      <c r="J57" s="30">
        <v>23</v>
      </c>
      <c r="K57" s="11"/>
      <c r="L57" s="11"/>
      <c r="M57" s="11"/>
      <c r="N57" s="11">
        <v>3585</v>
      </c>
      <c r="O57" s="13">
        <v>3400</v>
      </c>
      <c r="P57" s="40">
        <v>30000</v>
      </c>
      <c r="Q57" s="19"/>
      <c r="R57" s="19"/>
    </row>
    <row r="58" spans="1:18">
      <c r="A58" s="16" t="s">
        <v>62</v>
      </c>
      <c r="B58" s="30"/>
      <c r="C58" s="30"/>
      <c r="D58" s="30"/>
      <c r="E58" s="30"/>
      <c r="F58" s="11"/>
      <c r="G58" s="30"/>
      <c r="H58" s="30"/>
      <c r="I58" s="20"/>
      <c r="J58" s="30"/>
      <c r="K58" s="11"/>
      <c r="L58" s="11"/>
      <c r="M58" s="11"/>
      <c r="N58" s="11"/>
      <c r="O58" s="13"/>
      <c r="P58" s="40"/>
      <c r="Q58" s="19"/>
      <c r="R58" s="19"/>
    </row>
    <row r="59" spans="1:18">
      <c r="A59" s="31" t="s">
        <v>63</v>
      </c>
      <c r="B59" s="20">
        <v>-194</v>
      </c>
      <c r="C59" s="30">
        <v>15000</v>
      </c>
      <c r="D59" s="30">
        <v>20000</v>
      </c>
      <c r="E59" s="30">
        <v>-20194</v>
      </c>
      <c r="F59" s="11"/>
      <c r="G59" s="30">
        <v>0</v>
      </c>
      <c r="H59" s="30">
        <v>22500</v>
      </c>
      <c r="I59" s="20">
        <v>30000</v>
      </c>
      <c r="J59" s="30">
        <v>-30000</v>
      </c>
      <c r="K59" s="11"/>
      <c r="L59" s="11"/>
      <c r="M59" s="11"/>
      <c r="N59" s="11"/>
      <c r="O59" s="13">
        <v>13000</v>
      </c>
      <c r="P59" s="40">
        <v>15000</v>
      </c>
      <c r="Q59" s="19"/>
      <c r="R59" s="19"/>
    </row>
    <row r="60" spans="1:18">
      <c r="A60" s="31" t="s">
        <v>64</v>
      </c>
      <c r="B60" s="20">
        <v>420</v>
      </c>
      <c r="C60" s="30">
        <v>7500</v>
      </c>
      <c r="D60" s="30">
        <v>10000</v>
      </c>
      <c r="E60" s="30">
        <v>-9580</v>
      </c>
      <c r="F60" s="11"/>
      <c r="G60" s="30">
        <v>9375</v>
      </c>
      <c r="H60" s="30">
        <v>0</v>
      </c>
      <c r="I60" s="20">
        <v>0</v>
      </c>
      <c r="J60" s="30">
        <v>9375</v>
      </c>
      <c r="K60" s="11"/>
      <c r="L60" s="11"/>
      <c r="M60" s="11"/>
      <c r="N60" s="11"/>
      <c r="O60" s="13"/>
      <c r="P60" s="40"/>
      <c r="Q60" s="19"/>
      <c r="R60" s="19"/>
    </row>
    <row r="61" spans="1:18">
      <c r="A61" s="16" t="s">
        <v>65</v>
      </c>
      <c r="B61" s="20">
        <v>4855</v>
      </c>
      <c r="C61" s="30">
        <v>22500</v>
      </c>
      <c r="D61" s="30">
        <v>30000</v>
      </c>
      <c r="E61" s="30">
        <v>-25585</v>
      </c>
      <c r="F61" s="11"/>
      <c r="G61" s="30">
        <v>5718</v>
      </c>
      <c r="H61" s="30">
        <v>22500</v>
      </c>
      <c r="I61" s="20">
        <v>30000</v>
      </c>
      <c r="J61" s="30">
        <v>-24282</v>
      </c>
      <c r="K61" s="11"/>
      <c r="L61" s="11"/>
      <c r="M61" s="11"/>
      <c r="N61" s="11"/>
      <c r="O61" s="13">
        <v>26000</v>
      </c>
      <c r="P61" s="40">
        <v>35000</v>
      </c>
      <c r="Q61" s="19"/>
      <c r="R61" s="19"/>
    </row>
    <row r="62" spans="1:18">
      <c r="A62" s="16" t="s">
        <v>66</v>
      </c>
      <c r="B62" s="20">
        <v>21771</v>
      </c>
      <c r="C62" s="30">
        <v>22200</v>
      </c>
      <c r="D62" s="30">
        <v>29600</v>
      </c>
      <c r="E62" s="30">
        <v>-7829</v>
      </c>
      <c r="F62" s="11"/>
      <c r="G62" s="30">
        <v>21350</v>
      </c>
      <c r="H62" s="30">
        <v>21661</v>
      </c>
      <c r="I62" s="20">
        <v>28881</v>
      </c>
      <c r="J62" s="30">
        <v>-7531</v>
      </c>
      <c r="K62" s="11"/>
      <c r="L62" s="11"/>
      <c r="M62" s="11"/>
      <c r="N62" s="11">
        <v>2492</v>
      </c>
      <c r="O62" s="13">
        <v>29600</v>
      </c>
      <c r="P62" s="40">
        <v>35000</v>
      </c>
      <c r="Q62" s="19"/>
      <c r="R62" s="19"/>
    </row>
    <row r="63" spans="1:18">
      <c r="A63" s="16" t="s">
        <v>67</v>
      </c>
      <c r="B63" s="20">
        <v>1467</v>
      </c>
      <c r="C63" s="30">
        <v>1425</v>
      </c>
      <c r="D63" s="30">
        <v>1900</v>
      </c>
      <c r="E63" s="30">
        <v>-433</v>
      </c>
      <c r="F63" s="11"/>
      <c r="G63" s="30">
        <v>1441</v>
      </c>
      <c r="H63" s="30">
        <v>1425</v>
      </c>
      <c r="I63" s="20">
        <v>1900</v>
      </c>
      <c r="J63" s="30">
        <v>-459</v>
      </c>
      <c r="K63" s="11"/>
      <c r="L63" s="11"/>
      <c r="M63" s="11"/>
      <c r="N63" s="11">
        <v>163</v>
      </c>
      <c r="O63" s="13">
        <v>1900</v>
      </c>
      <c r="P63" s="40">
        <v>2000</v>
      </c>
      <c r="Q63" s="19"/>
      <c r="R63" s="19"/>
    </row>
    <row r="64" spans="1:18">
      <c r="A64" s="16" t="s">
        <v>68</v>
      </c>
      <c r="B64" s="20">
        <v>13595</v>
      </c>
      <c r="C64" s="30">
        <v>11250</v>
      </c>
      <c r="D64" s="30">
        <v>15000</v>
      </c>
      <c r="E64" s="30">
        <v>-1405</v>
      </c>
      <c r="F64" s="11"/>
      <c r="G64" s="30">
        <v>4395</v>
      </c>
      <c r="H64" s="30">
        <v>1875</v>
      </c>
      <c r="I64" s="20">
        <v>2500</v>
      </c>
      <c r="J64" s="30">
        <v>1895</v>
      </c>
      <c r="K64" s="11"/>
      <c r="L64" s="11"/>
      <c r="M64" s="11"/>
      <c r="N64" s="11">
        <v>1680</v>
      </c>
      <c r="O64" s="13">
        <v>15000</v>
      </c>
      <c r="P64" s="40">
        <v>20000</v>
      </c>
      <c r="Q64" s="19"/>
      <c r="R64" s="19"/>
    </row>
    <row r="65" spans="1:18">
      <c r="A65" s="16" t="s">
        <v>69</v>
      </c>
      <c r="B65" s="20">
        <v>4271</v>
      </c>
      <c r="C65" s="30">
        <v>5625</v>
      </c>
      <c r="D65" s="30">
        <v>7500</v>
      </c>
      <c r="E65" s="30">
        <v>-3229</v>
      </c>
      <c r="F65" s="11"/>
      <c r="G65" s="30">
        <v>3667</v>
      </c>
      <c r="H65" s="30">
        <v>25500</v>
      </c>
      <c r="I65" s="20">
        <v>34000</v>
      </c>
      <c r="J65" s="30">
        <v>-30333</v>
      </c>
      <c r="K65" s="11"/>
      <c r="L65" s="11"/>
      <c r="M65" s="11"/>
      <c r="N65" s="11">
        <v>500</v>
      </c>
      <c r="O65" s="13">
        <v>6500</v>
      </c>
      <c r="P65" s="40">
        <v>7500</v>
      </c>
      <c r="Q65" s="19"/>
      <c r="R65" s="19"/>
    </row>
    <row r="66" spans="1:18">
      <c r="A66" s="16" t="s">
        <v>70</v>
      </c>
      <c r="B66" s="20">
        <v>0</v>
      </c>
      <c r="C66" s="30">
        <v>7500</v>
      </c>
      <c r="D66" s="30">
        <v>10000</v>
      </c>
      <c r="E66" s="30">
        <v>-10000</v>
      </c>
      <c r="F66" s="11"/>
      <c r="G66" s="30">
        <v>0</v>
      </c>
      <c r="H66" s="30">
        <v>4500</v>
      </c>
      <c r="I66" s="20">
        <v>6000</v>
      </c>
      <c r="J66" s="30">
        <v>-6000</v>
      </c>
      <c r="K66" s="11"/>
      <c r="L66" s="11"/>
      <c r="M66" s="11"/>
      <c r="N66" s="11"/>
      <c r="O66" s="13"/>
      <c r="P66" s="40"/>
      <c r="Q66" s="19"/>
      <c r="R66" s="19"/>
    </row>
    <row r="67" spans="1:18">
      <c r="A67" s="16" t="s">
        <v>71</v>
      </c>
      <c r="B67" s="20">
        <v>0</v>
      </c>
      <c r="C67" s="30">
        <v>2250</v>
      </c>
      <c r="D67" s="30">
        <v>3000</v>
      </c>
      <c r="E67" s="30">
        <v>-3000</v>
      </c>
      <c r="F67" s="11"/>
      <c r="G67" s="30">
        <v>0</v>
      </c>
      <c r="H67" s="30">
        <v>2700</v>
      </c>
      <c r="I67" s="20">
        <v>3600</v>
      </c>
      <c r="J67" s="30">
        <v>-3600</v>
      </c>
      <c r="K67" s="11"/>
      <c r="L67" s="11"/>
      <c r="M67" s="11"/>
      <c r="N67" s="11"/>
      <c r="O67" s="13"/>
      <c r="P67" s="40">
        <v>2000</v>
      </c>
      <c r="Q67" s="19"/>
      <c r="R67" s="19"/>
    </row>
    <row r="68" spans="1:18">
      <c r="A68" s="16" t="s">
        <v>72</v>
      </c>
      <c r="B68" s="20">
        <v>7816</v>
      </c>
      <c r="C68" s="30">
        <v>8250</v>
      </c>
      <c r="D68" s="30">
        <v>11000</v>
      </c>
      <c r="E68" s="30">
        <v>-3184</v>
      </c>
      <c r="F68" s="11"/>
      <c r="G68" s="30">
        <v>7769</v>
      </c>
      <c r="H68" s="30">
        <v>7725</v>
      </c>
      <c r="I68" s="20">
        <v>10300</v>
      </c>
      <c r="J68" s="30">
        <v>-2531</v>
      </c>
      <c r="K68" s="11"/>
      <c r="L68" s="11"/>
      <c r="M68" s="11"/>
      <c r="N68" s="11">
        <v>659</v>
      </c>
      <c r="O68" s="13">
        <v>10500</v>
      </c>
      <c r="P68" s="40">
        <v>12000</v>
      </c>
      <c r="Q68" s="19"/>
      <c r="R68" s="19"/>
    </row>
    <row r="69" spans="1:18">
      <c r="A69" s="16" t="s">
        <v>73</v>
      </c>
      <c r="B69" s="20">
        <v>76</v>
      </c>
      <c r="C69" s="30">
        <v>450</v>
      </c>
      <c r="D69" s="30">
        <v>600</v>
      </c>
      <c r="E69" s="30">
        <v>-524</v>
      </c>
      <c r="F69" s="11"/>
      <c r="G69" s="30">
        <v>272</v>
      </c>
      <c r="H69" s="30">
        <v>600</v>
      </c>
      <c r="I69" s="20">
        <v>800</v>
      </c>
      <c r="J69" s="30">
        <v>-528</v>
      </c>
      <c r="K69" s="11"/>
      <c r="L69" s="11"/>
      <c r="M69" s="11"/>
      <c r="N69" s="11"/>
      <c r="O69" s="13">
        <v>100</v>
      </c>
      <c r="P69" s="40">
        <v>16000</v>
      </c>
      <c r="Q69" s="19"/>
      <c r="R69" s="19"/>
    </row>
    <row r="70" spans="1:18">
      <c r="A70" s="16" t="s">
        <v>74</v>
      </c>
      <c r="B70" s="20">
        <v>2052</v>
      </c>
      <c r="C70" s="30">
        <v>4500</v>
      </c>
      <c r="D70" s="30">
        <v>6000</v>
      </c>
      <c r="E70" s="30">
        <v>-3948</v>
      </c>
      <c r="F70" s="11"/>
      <c r="G70" s="30">
        <v>2146</v>
      </c>
      <c r="H70" s="30">
        <v>4500</v>
      </c>
      <c r="I70" s="20">
        <v>6000</v>
      </c>
      <c r="J70" s="30">
        <v>-3854</v>
      </c>
      <c r="K70" s="11"/>
      <c r="L70" s="11"/>
      <c r="M70" s="11"/>
      <c r="N70" s="11">
        <v>347</v>
      </c>
      <c r="O70" s="13">
        <v>2052</v>
      </c>
      <c r="P70" s="40">
        <v>6000</v>
      </c>
      <c r="Q70" s="19"/>
      <c r="R70" s="19"/>
    </row>
    <row r="71" spans="1:18">
      <c r="A71" s="16" t="s">
        <v>75</v>
      </c>
      <c r="B71" s="20">
        <v>0</v>
      </c>
      <c r="C71" s="30">
        <v>1875</v>
      </c>
      <c r="D71" s="30">
        <v>2500</v>
      </c>
      <c r="E71" s="30">
        <v>-2500</v>
      </c>
      <c r="F71" s="11"/>
      <c r="G71" s="30">
        <v>0</v>
      </c>
      <c r="H71" s="30">
        <v>750</v>
      </c>
      <c r="I71" s="20">
        <v>1000</v>
      </c>
      <c r="J71" s="30">
        <v>-1000</v>
      </c>
      <c r="K71" s="11"/>
      <c r="L71" s="11"/>
      <c r="M71" s="11"/>
      <c r="N71" s="11"/>
      <c r="O71" s="13">
        <v>2000</v>
      </c>
      <c r="P71" s="40">
        <v>3000</v>
      </c>
      <c r="Q71" s="19"/>
      <c r="R71" s="19"/>
    </row>
    <row r="72" spans="1:18">
      <c r="A72" s="16" t="s">
        <v>76</v>
      </c>
      <c r="B72" s="20">
        <v>6811</v>
      </c>
      <c r="C72" s="30">
        <v>4500</v>
      </c>
      <c r="D72" s="30">
        <v>6000</v>
      </c>
      <c r="E72" s="30">
        <v>811</v>
      </c>
      <c r="F72" s="11"/>
      <c r="G72" s="30">
        <v>6597</v>
      </c>
      <c r="H72" s="30">
        <v>6000</v>
      </c>
      <c r="I72" s="20">
        <v>8000</v>
      </c>
      <c r="J72" s="30">
        <v>-1403</v>
      </c>
      <c r="K72" s="11"/>
      <c r="L72" s="11"/>
      <c r="M72" s="11"/>
      <c r="N72" s="11">
        <v>556</v>
      </c>
      <c r="O72" s="13">
        <v>8000</v>
      </c>
      <c r="P72" s="40">
        <v>8000</v>
      </c>
      <c r="Q72" s="19"/>
      <c r="R72" s="19"/>
    </row>
    <row r="73" spans="1:18">
      <c r="A73" s="16" t="s">
        <v>77</v>
      </c>
      <c r="B73" s="20">
        <v>5087</v>
      </c>
      <c r="C73" s="30">
        <v>4500</v>
      </c>
      <c r="D73" s="30">
        <v>6000</v>
      </c>
      <c r="E73" s="30">
        <v>-913</v>
      </c>
      <c r="F73" s="11"/>
      <c r="G73" s="30">
        <v>5467</v>
      </c>
      <c r="H73" s="30">
        <v>6000</v>
      </c>
      <c r="I73" s="20">
        <v>8000</v>
      </c>
      <c r="J73" s="30">
        <v>-2533</v>
      </c>
      <c r="K73" s="11"/>
      <c r="L73" s="11"/>
      <c r="M73" s="11"/>
      <c r="N73" s="11">
        <v>950</v>
      </c>
      <c r="O73" s="13">
        <v>6000</v>
      </c>
      <c r="P73" s="40">
        <v>6000</v>
      </c>
      <c r="Q73" s="19"/>
      <c r="R73" s="19"/>
    </row>
    <row r="74" spans="1:18">
      <c r="A74" s="16" t="s">
        <v>78</v>
      </c>
      <c r="B74" s="20">
        <v>3843</v>
      </c>
      <c r="C74" s="30">
        <v>3000</v>
      </c>
      <c r="D74" s="30">
        <v>4000</v>
      </c>
      <c r="E74" s="30">
        <v>-157</v>
      </c>
      <c r="F74" s="11"/>
      <c r="G74" s="30">
        <v>2110</v>
      </c>
      <c r="H74" s="30">
        <v>1125</v>
      </c>
      <c r="I74" s="20">
        <v>1500</v>
      </c>
      <c r="J74" s="30">
        <v>610</v>
      </c>
      <c r="K74" s="11"/>
      <c r="L74" s="11"/>
      <c r="M74" s="11"/>
      <c r="N74" s="11">
        <v>465</v>
      </c>
      <c r="O74" s="13">
        <v>4000</v>
      </c>
      <c r="P74" s="40">
        <v>3000</v>
      </c>
      <c r="Q74" s="19"/>
      <c r="R74" s="19"/>
    </row>
    <row r="75" spans="1:18">
      <c r="A75" s="16" t="s">
        <v>79</v>
      </c>
      <c r="B75" s="20">
        <v>3327</v>
      </c>
      <c r="C75" s="30">
        <v>2625</v>
      </c>
      <c r="D75" s="30">
        <v>3500</v>
      </c>
      <c r="E75" s="30">
        <v>-173</v>
      </c>
      <c r="F75" s="11"/>
      <c r="G75" s="30">
        <v>2622</v>
      </c>
      <c r="H75" s="30">
        <v>1950</v>
      </c>
      <c r="I75" s="20">
        <v>2600</v>
      </c>
      <c r="J75" s="30">
        <v>22</v>
      </c>
      <c r="K75" s="11"/>
      <c r="L75" s="11"/>
      <c r="M75" s="11"/>
      <c r="N75" s="11">
        <v>312</v>
      </c>
      <c r="O75" s="13">
        <v>3750</v>
      </c>
      <c r="P75" s="40">
        <v>3000</v>
      </c>
      <c r="Q75" s="19"/>
      <c r="R75" s="19"/>
    </row>
    <row r="76" spans="1:18">
      <c r="A76" s="16" t="s">
        <v>80</v>
      </c>
      <c r="B76" s="20">
        <v>5585</v>
      </c>
      <c r="C76" s="30">
        <v>4500</v>
      </c>
      <c r="D76" s="30">
        <v>6000</v>
      </c>
      <c r="E76" s="30">
        <v>-1060</v>
      </c>
      <c r="F76" s="11"/>
      <c r="G76" s="30">
        <v>7920</v>
      </c>
      <c r="H76" s="30">
        <v>22500</v>
      </c>
      <c r="I76" s="20">
        <v>30000</v>
      </c>
      <c r="J76" s="30">
        <v>-22080</v>
      </c>
      <c r="K76" s="11"/>
      <c r="L76" s="11"/>
      <c r="M76" s="11"/>
      <c r="N76" s="11"/>
      <c r="O76" s="13">
        <v>4940</v>
      </c>
      <c r="P76" s="40">
        <v>15000</v>
      </c>
      <c r="Q76" s="19"/>
      <c r="R76" s="19"/>
    </row>
    <row r="77" spans="1:18">
      <c r="A77" s="16" t="s">
        <v>81</v>
      </c>
      <c r="B77" s="20">
        <v>17231</v>
      </c>
      <c r="C77" s="30">
        <v>17127</v>
      </c>
      <c r="D77" s="30">
        <v>22836</v>
      </c>
      <c r="E77" s="30">
        <v>-5605</v>
      </c>
      <c r="F77" s="11"/>
      <c r="G77" s="30">
        <v>16484</v>
      </c>
      <c r="H77" s="30">
        <v>10500</v>
      </c>
      <c r="I77" s="20">
        <v>14000</v>
      </c>
      <c r="J77" s="30">
        <v>2484</v>
      </c>
      <c r="K77" s="11"/>
      <c r="L77" s="11"/>
      <c r="M77" s="11"/>
      <c r="N77" s="11">
        <v>2797</v>
      </c>
      <c r="O77" s="13">
        <v>22800</v>
      </c>
      <c r="P77" s="40">
        <v>14000</v>
      </c>
      <c r="Q77" s="19"/>
      <c r="R77" s="19"/>
    </row>
    <row r="78" spans="1:18">
      <c r="A78" s="16" t="s">
        <v>82</v>
      </c>
      <c r="B78" s="20">
        <f>5198+10</f>
        <v>5208</v>
      </c>
      <c r="C78" s="30">
        <v>0</v>
      </c>
      <c r="D78" s="30">
        <v>0</v>
      </c>
      <c r="E78" s="30">
        <v>5245</v>
      </c>
      <c r="F78" s="11"/>
      <c r="G78" s="30">
        <v>2214</v>
      </c>
      <c r="H78" s="30">
        <v>0</v>
      </c>
      <c r="I78" s="20">
        <v>0</v>
      </c>
      <c r="J78" s="30">
        <v>2214</v>
      </c>
      <c r="K78" s="11"/>
      <c r="L78" s="11"/>
      <c r="M78" s="11"/>
      <c r="N78" s="11">
        <v>181</v>
      </c>
      <c r="O78" s="13">
        <v>5000</v>
      </c>
      <c r="P78" s="40"/>
      <c r="Q78" s="19"/>
      <c r="R78" s="19"/>
    </row>
    <row r="79" spans="1:18" ht="16.5">
      <c r="A79" s="16" t="s">
        <v>83</v>
      </c>
      <c r="B79" s="23">
        <v>0</v>
      </c>
      <c r="C79" s="23">
        <v>0</v>
      </c>
      <c r="D79" s="23">
        <v>0</v>
      </c>
      <c r="E79" s="23">
        <v>0</v>
      </c>
      <c r="F79" s="11"/>
      <c r="G79" s="32">
        <v>0</v>
      </c>
      <c r="H79" s="23">
        <v>0</v>
      </c>
      <c r="I79" s="23">
        <v>0</v>
      </c>
      <c r="J79" s="23">
        <v>0</v>
      </c>
      <c r="K79" s="11"/>
      <c r="L79" s="11"/>
      <c r="M79" s="11"/>
      <c r="N79" s="33"/>
      <c r="O79" s="33"/>
      <c r="P79" s="40"/>
      <c r="Q79" s="19"/>
      <c r="R79" s="19"/>
    </row>
    <row r="80" spans="1:18" ht="16.5">
      <c r="A80" s="14" t="s">
        <v>84</v>
      </c>
      <c r="B80" s="26">
        <f>SUM(B40:B79)</f>
        <v>850215</v>
      </c>
      <c r="C80" s="26">
        <v>929886</v>
      </c>
      <c r="D80" s="26">
        <v>1239847</v>
      </c>
      <c r="E80" s="26">
        <v>-395413</v>
      </c>
      <c r="F80" s="11"/>
      <c r="G80" s="26">
        <v>630007</v>
      </c>
      <c r="H80" s="26">
        <v>747384</v>
      </c>
      <c r="I80" s="26">
        <v>996511</v>
      </c>
      <c r="J80" s="26">
        <v>-366504</v>
      </c>
      <c r="K80" s="11"/>
      <c r="L80" s="28">
        <v>996511</v>
      </c>
      <c r="M80" s="13">
        <v>0</v>
      </c>
      <c r="N80" s="26">
        <f>SUM(N40:N79)</f>
        <v>110371</v>
      </c>
      <c r="O80" s="26">
        <f>SUM(O41:O79)</f>
        <v>1184942</v>
      </c>
      <c r="P80" s="29">
        <f>SUM(P41:P79)</f>
        <v>1632913</v>
      </c>
      <c r="Q80" s="19"/>
      <c r="R80" s="19"/>
    </row>
    <row r="81" spans="1:18">
      <c r="A81" s="11"/>
      <c r="B81" s="11"/>
      <c r="C81" s="11"/>
      <c r="D81" s="11"/>
      <c r="E81" s="11"/>
      <c r="G81" s="11"/>
      <c r="H81" s="11"/>
      <c r="I81" s="11"/>
      <c r="J81" s="11"/>
      <c r="N81" s="11"/>
      <c r="O81" s="11"/>
    </row>
    <row r="82" spans="1:18" ht="16.5">
      <c r="A82" s="14" t="s">
        <v>85</v>
      </c>
      <c r="B82" s="26">
        <f>+B33-B80</f>
        <v>25469</v>
      </c>
      <c r="C82" s="26">
        <v>-19917</v>
      </c>
      <c r="D82" s="26">
        <v>-26557</v>
      </c>
      <c r="E82" s="26">
        <v>51608</v>
      </c>
      <c r="G82" s="26">
        <v>32762</v>
      </c>
      <c r="H82" s="26">
        <v>-11943</v>
      </c>
      <c r="I82" s="27">
        <v>-15923</v>
      </c>
      <c r="J82" s="26">
        <v>48685</v>
      </c>
      <c r="N82" s="26">
        <f>+N33-N80</f>
        <v>-40044</v>
      </c>
      <c r="O82" s="26"/>
      <c r="P82" s="40">
        <f>+P33-P80</f>
        <v>0</v>
      </c>
    </row>
    <row r="84" spans="1:18">
      <c r="P84" s="40"/>
      <c r="Q84" s="19"/>
      <c r="R84" s="19"/>
    </row>
    <row r="86" spans="1:18">
      <c r="G86" s="34"/>
      <c r="P86" s="40"/>
      <c r="Q86" s="19"/>
      <c r="R86" s="19"/>
    </row>
  </sheetData>
  <mergeCells count="5">
    <mergeCell ref="A1:J1"/>
    <mergeCell ref="A2:J2"/>
    <mergeCell ref="A3:J3"/>
    <mergeCell ref="B5:E5"/>
    <mergeCell ref="G5:J5"/>
  </mergeCells>
  <pageMargins left="0.7" right="0.7" top="0.75" bottom="0.75" header="0.3" footer="0.3"/>
  <pageSetup scale="65" orientation="portrait" r:id="rId1"/>
  <rowBreaks count="1" manualBreakCount="1">
    <brk id="8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a8ebb6-d5fd-41d1-8879-72741134f150" xsi:nil="true"/>
    <lcf76f155ced4ddcb4097134ff3c332f xmlns="05bc671b-8549-4e2e-8ae5-713fcd7e25f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26909175AAA42881D656D32C2C149" ma:contentTypeVersion="16" ma:contentTypeDescription="Create a new document." ma:contentTypeScope="" ma:versionID="c84c03177a635a7b70b04bb96424b4f0">
  <xsd:schema xmlns:xsd="http://www.w3.org/2001/XMLSchema" xmlns:xs="http://www.w3.org/2001/XMLSchema" xmlns:p="http://schemas.microsoft.com/office/2006/metadata/properties" xmlns:ns2="05bc671b-8549-4e2e-8ae5-713fcd7e25f2" xmlns:ns3="dba8ebb6-d5fd-41d1-8879-72741134f150" targetNamespace="http://schemas.microsoft.com/office/2006/metadata/properties" ma:root="true" ma:fieldsID="e62f5ba3d365f449de06ad3535097881" ns2:_="" ns3:_="">
    <xsd:import namespace="05bc671b-8549-4e2e-8ae5-713fcd7e25f2"/>
    <xsd:import namespace="dba8ebb6-d5fd-41d1-8879-72741134f1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c671b-8549-4e2e-8ae5-713fcd7e25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2b230d-86d8-4006-9bb7-683aef169f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8ebb6-d5fd-41d1-8879-72741134f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4bfd2f-51a8-4802-9661-d7104b8e6f72}" ma:internalName="TaxCatchAll" ma:showField="CatchAllData" ma:web="dba8ebb6-d5fd-41d1-8879-72741134f1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5B4349-3EC7-4FF7-8C6C-FE89C2BEE728}"/>
</file>

<file path=customXml/itemProps2.xml><?xml version="1.0" encoding="utf-8"?>
<ds:datastoreItem xmlns:ds="http://schemas.openxmlformats.org/officeDocument/2006/customXml" ds:itemID="{54CB4FFF-693D-42FF-BF1D-08D290F69A5B}"/>
</file>

<file path=customXml/itemProps3.xml><?xml version="1.0" encoding="utf-8"?>
<ds:datastoreItem xmlns:ds="http://schemas.openxmlformats.org/officeDocument/2006/customXml" ds:itemID="{F9E2CE64-C293-4829-9204-C2FDFE933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Ezzell</dc:creator>
  <cp:keywords/>
  <dc:description/>
  <cp:lastModifiedBy>Susan Ezzell</cp:lastModifiedBy>
  <cp:revision/>
  <dcterms:created xsi:type="dcterms:W3CDTF">2022-06-27T23:56:45Z</dcterms:created>
  <dcterms:modified xsi:type="dcterms:W3CDTF">2022-09-20T23:59:09Z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0x0101004ED26909175AAA42881D656D32C2C149</vt:lpwstr>
  </property>
  <property fmtid="{D5CDD505-2E9C-101B-9397-08002B2CF9AE}" pid="3" name="MediaServiceImageTags">
    <vt:lpwstr/>
  </property>
</Properties>
</file>