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/Operations/Nicole/New Budgets/2021-2022/"/>
    </mc:Choice>
  </mc:AlternateContent>
  <xr:revisionPtr revIDLastSave="0" documentId="13_ncr:1_{438D9BCF-1140-6345-9F2F-6BA45CF4C86F}" xr6:coauthVersionLast="47" xr6:coauthVersionMax="47" xr10:uidLastSave="{00000000-0000-0000-0000-000000000000}"/>
  <bookViews>
    <workbookView xWindow="980" yWindow="600" windowWidth="27820" windowHeight="15840" xr2:uid="{EEA15FC8-6FF2-4A30-B7D7-8F534642B853}"/>
  </bookViews>
  <sheets>
    <sheet name="Actuals 2021-2022 per grant" sheetId="1" r:id="rId1"/>
    <sheet name="Budget ChangeCY" sheetId="4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4" l="1"/>
  <c r="D34" i="4"/>
  <c r="C34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3" i="4"/>
  <c r="A28" i="4"/>
  <c r="A27" i="4"/>
  <c r="A26" i="4"/>
  <c r="A25" i="4"/>
  <c r="A24" i="4"/>
  <c r="A23" i="4"/>
  <c r="A22" i="4"/>
</calcChain>
</file>

<file path=xl/sharedStrings.xml><?xml version="1.0" encoding="utf-8"?>
<sst xmlns="http://schemas.openxmlformats.org/spreadsheetml/2006/main" count="95" uniqueCount="82">
  <si>
    <t xml:space="preserve">Operating Expense </t>
  </si>
  <si>
    <t xml:space="preserve">In Kind Expense </t>
  </si>
  <si>
    <t xml:space="preserve">Indirect Cost </t>
  </si>
  <si>
    <t xml:space="preserve">Capital Purchase </t>
  </si>
  <si>
    <t xml:space="preserve">Other Non-Personnel </t>
  </si>
  <si>
    <t xml:space="preserve">Depreciation </t>
  </si>
  <si>
    <t xml:space="preserve">Specific Assistance to Individuals </t>
  </si>
  <si>
    <t>Insurance</t>
  </si>
  <si>
    <t xml:space="preserve">Interest </t>
  </si>
  <si>
    <t xml:space="preserve">Travel, Conference, Meetings </t>
  </si>
  <si>
    <t xml:space="preserve">Supplies - telephone, printing, shipping </t>
  </si>
  <si>
    <t xml:space="preserve">Profeesional Fee, Grant &amp; Award </t>
  </si>
  <si>
    <t>All</t>
  </si>
  <si>
    <t>7/1/21-12/31/21</t>
  </si>
  <si>
    <t>7/1/21-9/30/21</t>
  </si>
  <si>
    <t>ALL</t>
  </si>
  <si>
    <t xml:space="preserve">ALL </t>
  </si>
  <si>
    <t xml:space="preserve">FY month funded </t>
  </si>
  <si>
    <t xml:space="preserve">Total Fiscal Year Funding </t>
  </si>
  <si>
    <t xml:space="preserve">Healing Trust </t>
  </si>
  <si>
    <t xml:space="preserve">People 1st </t>
  </si>
  <si>
    <t>SDM</t>
  </si>
  <si>
    <t>Partners</t>
  </si>
  <si>
    <t xml:space="preserve">Family Engagement </t>
  </si>
  <si>
    <t xml:space="preserve">PRE ETS </t>
  </si>
  <si>
    <t xml:space="preserve">Advocacy </t>
  </si>
  <si>
    <t xml:space="preserve">PTP/DIDD </t>
  </si>
  <si>
    <t>PASS</t>
  </si>
  <si>
    <t xml:space="preserve">Grant </t>
  </si>
  <si>
    <t>TAS</t>
  </si>
  <si>
    <t>Verizon</t>
  </si>
  <si>
    <t>Peer Support</t>
  </si>
  <si>
    <t>WFD</t>
  </si>
  <si>
    <t>9/11 Grant</t>
  </si>
  <si>
    <t>Difference</t>
  </si>
  <si>
    <t>Admin Indirect</t>
  </si>
  <si>
    <t>ECF</t>
  </si>
  <si>
    <t>Non Grant</t>
  </si>
  <si>
    <t>Healing Trust</t>
  </si>
  <si>
    <t>People First</t>
  </si>
  <si>
    <t>Verizon Grant</t>
  </si>
  <si>
    <t>JULY 1, 2021 TO JUNE 30, 2022</t>
  </si>
  <si>
    <t>REVENUE</t>
  </si>
  <si>
    <t>Affiliations/Memberships</t>
  </si>
  <si>
    <t>TOTAL REVENUE</t>
  </si>
  <si>
    <t>EXPENSES</t>
  </si>
  <si>
    <t>TOTAL EXPENSES</t>
  </si>
  <si>
    <t>NET PROFIT</t>
  </si>
  <si>
    <t>Salary</t>
  </si>
  <si>
    <t>Communication</t>
  </si>
  <si>
    <t>Interest</t>
  </si>
  <si>
    <t>Advocacy</t>
  </si>
  <si>
    <t>Gum Vending</t>
  </si>
  <si>
    <t>Contributions</t>
  </si>
  <si>
    <t>Registrations</t>
  </si>
  <si>
    <t>Affiliation - TN</t>
  </si>
  <si>
    <t>Memberships</t>
  </si>
  <si>
    <t>Mega Conference</t>
  </si>
  <si>
    <t>Rent</t>
  </si>
  <si>
    <t>Totals</t>
  </si>
  <si>
    <t>Benefits &amp; Taxes</t>
  </si>
  <si>
    <t>Made hires to fill vancant positions</t>
  </si>
  <si>
    <t>Increased Grant Allocations</t>
  </si>
  <si>
    <t>Decreased Grant Allocations</t>
  </si>
  <si>
    <t>Increased expenditures, more staff, tech stipends</t>
  </si>
  <si>
    <t>Rent Cost, budgeting for entire space</t>
  </si>
  <si>
    <t>Less travel and mileage allocations from grants</t>
  </si>
  <si>
    <t>Decreased Indirect Cost Grant Allocations</t>
  </si>
  <si>
    <t>Less expenses for 2021/2022 than 2021</t>
  </si>
  <si>
    <t>2020-2021 Budget</t>
  </si>
  <si>
    <t>2021-2022 Estimates</t>
  </si>
  <si>
    <t>Cleaned up Expenses</t>
  </si>
  <si>
    <t>Moved from Abila to Quickbooks and implementation of new payroll system Paycom.</t>
  </si>
  <si>
    <t>SDM Grant Allocations are less for this year</t>
  </si>
  <si>
    <t>In Kind revenue determined by grans, this year is less</t>
  </si>
  <si>
    <t>In Kind Expense Is less this year, determined by grants</t>
  </si>
  <si>
    <t>A new grant that provides us an opportunity to offer peer to peer support training</t>
  </si>
  <si>
    <t>A grant from Amerigroup for Workforce Development.</t>
  </si>
  <si>
    <t>Partners Grant Allocations less for this year</t>
  </si>
  <si>
    <t>COMMENTS</t>
  </si>
  <si>
    <t>ARC of TENNESEE</t>
  </si>
  <si>
    <t>Proposed Annual Budget vs.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</si>
</sst>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1"/>
    <xf numFmtId="0" fontId="2" fillId="0" borderId="0" xfId="1" applyAlignment="1">
      <alignment wrapText="1"/>
    </xf>
    <xf numFmtId="0" fontId="2" fillId="0" borderId="4" xfId="1" applyBorder="1"/>
    <xf numFmtId="0" fontId="2" fillId="0" borderId="6" xfId="1" applyBorder="1"/>
    <xf numFmtId="0" fontId="2" fillId="0" borderId="18" xfId="1" applyBorder="1"/>
    <xf numFmtId="0" fontId="2" fillId="0" borderId="0" xfId="1"/>
    <xf numFmtId="0" fontId="2" fillId="0" borderId="2" xfId="1" applyBorder="1"/>
    <xf numFmtId="164" fontId="2" fillId="0" borderId="5" xfId="3" applyNumberFormat="1" applyFont="1" applyBorder="1" applyAlignment="1">
      <alignment horizontal="center"/>
    </xf>
    <xf numFmtId="164" fontId="2" fillId="0" borderId="7" xfId="3" applyNumberFormat="1" applyFont="1" applyBorder="1" applyAlignment="1">
      <alignment horizontal="center"/>
    </xf>
    <xf numFmtId="164" fontId="2" fillId="0" borderId="19" xfId="3" applyNumberFormat="1" applyFont="1" applyBorder="1" applyAlignment="1">
      <alignment horizontal="center"/>
    </xf>
    <xf numFmtId="164" fontId="3" fillId="0" borderId="3" xfId="3" applyNumberFormat="1" applyFont="1" applyBorder="1" applyAlignment="1">
      <alignment horizontal="center"/>
    </xf>
    <xf numFmtId="164" fontId="2" fillId="0" borderId="3" xfId="3" applyNumberFormat="1" applyFont="1" applyBorder="1" applyAlignment="1">
      <alignment horizontal="center"/>
    </xf>
    <xf numFmtId="164" fontId="3" fillId="0" borderId="5" xfId="3" applyNumberFormat="1" applyFont="1" applyBorder="1" applyAlignment="1">
      <alignment horizontal="center"/>
    </xf>
    <xf numFmtId="164" fontId="3" fillId="0" borderId="16" xfId="3" applyNumberFormat="1" applyFont="1" applyBorder="1" applyAlignment="1">
      <alignment horizontal="center"/>
    </xf>
    <xf numFmtId="0" fontId="3" fillId="2" borderId="14" xfId="1" applyFont="1" applyFill="1" applyBorder="1" applyAlignment="1">
      <alignment horizontal="left"/>
    </xf>
    <xf numFmtId="0" fontId="3" fillId="2" borderId="21" xfId="1" applyFont="1" applyFill="1" applyBorder="1" applyAlignment="1">
      <alignment horizontal="left"/>
    </xf>
    <xf numFmtId="0" fontId="2" fillId="0" borderId="0" xfId="1" applyBorder="1" applyAlignment="1">
      <alignment wrapText="1"/>
    </xf>
    <xf numFmtId="0" fontId="2" fillId="0" borderId="22" xfId="1" applyBorder="1" applyAlignment="1">
      <alignment wrapText="1"/>
    </xf>
    <xf numFmtId="0" fontId="2" fillId="0" borderId="23" xfId="1" applyBorder="1" applyAlignment="1">
      <alignment wrapText="1"/>
    </xf>
    <xf numFmtId="0" fontId="5" fillId="0" borderId="23" xfId="1" applyFont="1" applyFill="1" applyBorder="1" applyAlignment="1"/>
    <xf numFmtId="0" fontId="3" fillId="0" borderId="24" xfId="1" applyFont="1" applyBorder="1" applyAlignment="1">
      <alignment horizontal="left"/>
    </xf>
    <xf numFmtId="0" fontId="2" fillId="0" borderId="25" xfId="1" applyBorder="1" applyAlignment="1">
      <alignment wrapText="1"/>
    </xf>
    <xf numFmtId="0" fontId="3" fillId="0" borderId="26" xfId="1" applyFont="1" applyBorder="1" applyAlignment="1">
      <alignment horizontal="left"/>
    </xf>
    <xf numFmtId="164" fontId="3" fillId="0" borderId="15" xfId="3" applyNumberFormat="1" applyFont="1" applyBorder="1" applyAlignment="1">
      <alignment horizontal="center"/>
    </xf>
    <xf numFmtId="164" fontId="2" fillId="0" borderId="15" xfId="3" applyNumberFormat="1" applyFont="1" applyBorder="1" applyAlignment="1">
      <alignment horizontal="center"/>
    </xf>
    <xf numFmtId="0" fontId="2" fillId="0" borderId="27" xfId="1" applyBorder="1" applyAlignment="1">
      <alignment wrapText="1"/>
    </xf>
    <xf numFmtId="0" fontId="3" fillId="3" borderId="14" xfId="1" applyFont="1" applyFill="1" applyBorder="1" applyAlignment="1">
      <alignment horizontal="left"/>
    </xf>
    <xf numFmtId="0" fontId="3" fillId="3" borderId="21" xfId="1" applyFont="1" applyFill="1" applyBorder="1" applyAlignment="1">
      <alignment horizontal="left"/>
    </xf>
    <xf numFmtId="0" fontId="3" fillId="0" borderId="8" xfId="1" applyFont="1" applyBorder="1"/>
    <xf numFmtId="164" fontId="3" fillId="0" borderId="9" xfId="3" applyNumberFormat="1" applyFont="1" applyBorder="1" applyAlignment="1">
      <alignment horizontal="center"/>
    </xf>
    <xf numFmtId="0" fontId="3" fillId="0" borderId="24" xfId="1" applyFont="1" applyBorder="1"/>
    <xf numFmtId="0" fontId="3" fillId="0" borderId="26" xfId="1" applyFont="1" applyBorder="1"/>
    <xf numFmtId="0" fontId="5" fillId="0" borderId="28" xfId="1" applyFont="1" applyFill="1" applyBorder="1" applyAlignment="1"/>
    <xf numFmtId="0" fontId="3" fillId="0" borderId="29" xfId="1" applyFont="1" applyBorder="1"/>
    <xf numFmtId="164" fontId="3" fillId="0" borderId="30" xfId="3" applyNumberFormat="1" applyFont="1" applyBorder="1" applyAlignment="1">
      <alignment horizontal="center"/>
    </xf>
    <xf numFmtId="0" fontId="5" fillId="0" borderId="31" xfId="1" applyFont="1" applyFill="1" applyBorder="1" applyAlignment="1"/>
    <xf numFmtId="0" fontId="2" fillId="0" borderId="26" xfId="1" applyBorder="1"/>
    <xf numFmtId="37" fontId="3" fillId="0" borderId="2" xfId="1" applyNumberFormat="1" applyFont="1" applyBorder="1"/>
    <xf numFmtId="37" fontId="2" fillId="0" borderId="2" xfId="1" applyNumberFormat="1" applyBorder="1"/>
    <xf numFmtId="0" fontId="3" fillId="2" borderId="20" xfId="1" applyFont="1" applyFill="1" applyBorder="1" applyAlignment="1">
      <alignment horizontal="center" wrapText="1"/>
    </xf>
    <xf numFmtId="0" fontId="3" fillId="2" borderId="20" xfId="1" applyFont="1" applyFill="1" applyBorder="1"/>
    <xf numFmtId="0" fontId="3" fillId="3" borderId="20" xfId="1" applyFont="1" applyFill="1" applyBorder="1" applyAlignment="1">
      <alignment horizontal="center" wrapText="1"/>
    </xf>
    <xf numFmtId="0" fontId="3" fillId="3" borderId="20" xfId="1" applyFont="1" applyFill="1" applyBorder="1"/>
    <xf numFmtId="43" fontId="0" fillId="0" borderId="10" xfId="3" applyFont="1" applyBorder="1"/>
    <xf numFmtId="0" fontId="0" fillId="0" borderId="0" xfId="0" applyAlignment="1">
      <alignment vertical="center"/>
    </xf>
    <xf numFmtId="43" fontId="0" fillId="0" borderId="17" xfId="3" applyFont="1" applyBorder="1"/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3" fontId="1" fillId="0" borderId="17" xfId="3" applyFont="1" applyBorder="1" applyAlignment="1">
      <alignment vertical="center"/>
    </xf>
    <xf numFmtId="0" fontId="1" fillId="4" borderId="14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center"/>
    </xf>
    <xf numFmtId="16" fontId="1" fillId="4" borderId="20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0" borderId="32" xfId="0" applyFont="1" applyBorder="1" applyAlignment="1">
      <alignment vertical="center"/>
    </xf>
    <xf numFmtId="43" fontId="1" fillId="0" borderId="33" xfId="3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43" fontId="0" fillId="0" borderId="35" xfId="3" applyFont="1" applyBorder="1" applyAlignment="1">
      <alignment vertical="center"/>
    </xf>
    <xf numFmtId="0" fontId="6" fillId="0" borderId="32" xfId="0" applyFont="1" applyBorder="1"/>
    <xf numFmtId="43" fontId="0" fillId="0" borderId="33" xfId="3" applyFont="1" applyBorder="1"/>
    <xf numFmtId="0" fontId="6" fillId="0" borderId="11" xfId="0" applyFont="1" applyBorder="1"/>
    <xf numFmtId="43" fontId="0" fillId="0" borderId="36" xfId="3" applyFont="1" applyBorder="1"/>
    <xf numFmtId="0" fontId="6" fillId="0" borderId="34" xfId="0" applyFont="1" applyBorder="1"/>
    <xf numFmtId="43" fontId="0" fillId="0" borderId="12" xfId="3" applyFont="1" applyBorder="1"/>
    <xf numFmtId="43" fontId="0" fillId="0" borderId="35" xfId="3" applyFont="1" applyBorder="1"/>
    <xf numFmtId="0" fontId="1" fillId="0" borderId="14" xfId="0" applyFont="1" applyBorder="1"/>
    <xf numFmtId="10" fontId="1" fillId="0" borderId="20" xfId="0" applyNumberFormat="1" applyFont="1" applyBorder="1"/>
    <xf numFmtId="0" fontId="1" fillId="0" borderId="20" xfId="0" applyFont="1" applyBorder="1"/>
    <xf numFmtId="9" fontId="1" fillId="0" borderId="21" xfId="4" applyFont="1" applyBorder="1"/>
    <xf numFmtId="0" fontId="3" fillId="5" borderId="29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3" fillId="5" borderId="37" xfId="1" applyFont="1" applyFill="1" applyBorder="1" applyAlignment="1">
      <alignment horizontal="center"/>
    </xf>
    <xf numFmtId="0" fontId="3" fillId="5" borderId="13" xfId="1" applyFont="1" applyFill="1" applyBorder="1" applyAlignment="1">
      <alignment horizontal="center"/>
    </xf>
    <xf numFmtId="0" fontId="3" fillId="5" borderId="0" xfId="1" applyFont="1" applyFill="1" applyBorder="1" applyAlignment="1">
      <alignment horizontal="center"/>
    </xf>
    <xf numFmtId="0" fontId="3" fillId="5" borderId="25" xfId="1" applyFont="1" applyFill="1" applyBorder="1" applyAlignment="1">
      <alignment horizontal="center"/>
    </xf>
    <xf numFmtId="0" fontId="3" fillId="5" borderId="26" xfId="1" quotePrefix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3" fillId="5" borderId="27" xfId="1" applyFont="1" applyFill="1" applyBorder="1" applyAlignment="1">
      <alignment horizontal="center"/>
    </xf>
  </cellXfs>
  <cellStyles count="5">
    <cellStyle name="Comma" xfId="3" builtinId="3"/>
    <cellStyle name="Currency 2" xfId="2" xr:uid="{CFAB8F2F-894D-495F-9765-02DEA03253F3}"/>
    <cellStyle name="Normal" xfId="0" builtinId="0"/>
    <cellStyle name="Normal 2" xfId="1" xr:uid="{74818EA7-ED51-413F-98C4-A9A947823157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%20Budget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2022"/>
      <sheetName val="ArcFinancial"/>
      <sheetName val="Budget Page"/>
      <sheetName val="Budget ChangeLY"/>
      <sheetName val="Revised Budget explanations"/>
      <sheetName val="Budget Page (2)"/>
      <sheetName val="Sheet6"/>
      <sheetName val="Statement of Functional Expense"/>
      <sheetName val="10% change"/>
      <sheetName val="actuals per grant"/>
      <sheetName val="actuals per grant chart"/>
      <sheetName val="Statement of Activities"/>
      <sheetName val="Chart2"/>
      <sheetName val="Chart3"/>
      <sheetName val="Salary "/>
      <sheetName val="Fringe Benefits"/>
      <sheetName val="Chart5"/>
      <sheetName val="Chart6"/>
      <sheetName val="Chart Information"/>
      <sheetName val="Budget ChangeCY"/>
      <sheetName val="Benefit detail"/>
      <sheetName val="Benfit alloc"/>
      <sheetName val="Indirect Cost Alloc."/>
      <sheetName val="Prof. Services"/>
      <sheetName val="Phone Eq"/>
      <sheetName val="Communication"/>
      <sheetName val="Square footage"/>
      <sheetName val="Admin Indirect"/>
      <sheetName val="Admin Detail"/>
      <sheetName val="Advocacy"/>
      <sheetName val="A Detail"/>
      <sheetName val="ECF"/>
      <sheetName val="ECF Detail"/>
      <sheetName val="911 grant"/>
      <sheetName val="911 Detail"/>
      <sheetName val="NonGrant"/>
      <sheetName val="N detail"/>
      <sheetName val="HT"/>
      <sheetName val=" HT Detail"/>
      <sheetName val="People First DIDD"/>
      <sheetName val="PF detail"/>
      <sheetName val="Partners"/>
      <sheetName val="P Detail"/>
      <sheetName val="PASS"/>
      <sheetName val="PASS detail"/>
      <sheetName val="PTP"/>
      <sheetName val="PTP detail"/>
      <sheetName val="SDM"/>
      <sheetName val="SDM Detail"/>
      <sheetName val="PreETS"/>
      <sheetName val="PreETS Detail"/>
      <sheetName val="Family Engagement"/>
      <sheetName val="FE Detail"/>
      <sheetName val="Verizon"/>
      <sheetName val="Verizon Detail"/>
      <sheetName val="Peer Support"/>
      <sheetName val="Peer detail"/>
      <sheetName val="Big Ideas"/>
      <sheetName val="B6 Detail"/>
      <sheetName val="Development"/>
      <sheetName val="Dev detail"/>
      <sheetName val="TAS"/>
      <sheetName val="TAS Detail"/>
      <sheetName val="WFD"/>
      <sheetName val="WFD Detail"/>
      <sheetName val="Sheet3"/>
      <sheetName val="Total Detail"/>
      <sheetName val="Sheet2"/>
      <sheetName val="Sheet4"/>
    </sheetNames>
    <sheetDataSet>
      <sheetData sheetId="0">
        <row r="29">
          <cell r="B29" t="str">
            <v>PASS</v>
          </cell>
        </row>
        <row r="30">
          <cell r="B30" t="str">
            <v>PTP</v>
          </cell>
        </row>
        <row r="31">
          <cell r="B31" t="str">
            <v>Supported Decision Making</v>
          </cell>
        </row>
        <row r="32">
          <cell r="B32" t="str">
            <v>PreEmployment Transition Services</v>
          </cell>
        </row>
        <row r="33">
          <cell r="B33" t="str">
            <v>Family Engagement</v>
          </cell>
        </row>
        <row r="34">
          <cell r="B34" t="str">
            <v>Development</v>
          </cell>
        </row>
        <row r="36">
          <cell r="B36" t="str">
            <v>Big Ideas Event</v>
          </cell>
        </row>
        <row r="40">
          <cell r="B40" t="str">
            <v>In Kind</v>
          </cell>
        </row>
        <row r="44">
          <cell r="B44" t="str">
            <v>Salaries</v>
          </cell>
        </row>
        <row r="45">
          <cell r="B45" t="str">
            <v xml:space="preserve">Benefits &amp; Taxes </v>
          </cell>
        </row>
        <row r="46">
          <cell r="B46" t="str">
            <v>Professional Fees / Grant Awards</v>
          </cell>
        </row>
        <row r="47">
          <cell r="B47" t="str">
            <v>Supplies</v>
          </cell>
        </row>
        <row r="48">
          <cell r="B48" t="str">
            <v>Communication</v>
          </cell>
        </row>
        <row r="49">
          <cell r="B49" t="str">
            <v>Postage &amp; Shipping</v>
          </cell>
        </row>
        <row r="50">
          <cell r="B50" t="str">
            <v>Occupancy</v>
          </cell>
        </row>
        <row r="51">
          <cell r="B51" t="str">
            <v>Equipment Rental &amp; Maintenance</v>
          </cell>
        </row>
        <row r="52">
          <cell r="B52" t="str">
            <v>Printing &amp; Publications</v>
          </cell>
        </row>
        <row r="53">
          <cell r="B53" t="str">
            <v>Travel / Conferences &amp; Meetings</v>
          </cell>
        </row>
        <row r="54">
          <cell r="B54" t="str">
            <v>Interest</v>
          </cell>
        </row>
        <row r="55">
          <cell r="B55" t="str">
            <v>Insurance</v>
          </cell>
        </row>
        <row r="56">
          <cell r="B56" t="str">
            <v>Specific Assistance to Individuals</v>
          </cell>
        </row>
        <row r="60">
          <cell r="B60" t="str">
            <v xml:space="preserve">Indirect Cost </v>
          </cell>
        </row>
        <row r="61">
          <cell r="B61" t="str">
            <v>In-Kind Expense</v>
          </cell>
        </row>
        <row r="62">
          <cell r="B62" t="str">
            <v>Miscellaneous</v>
          </cell>
        </row>
        <row r="63">
          <cell r="B63" t="str">
            <v>Lobbying Expenses</v>
          </cell>
        </row>
        <row r="64">
          <cell r="B64" t="str">
            <v>Edith Wright Fund</v>
          </cell>
        </row>
        <row r="65">
          <cell r="B65" t="str">
            <v>Roger Blue Fund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63A31-5C2B-4719-9579-129D8B2DBB15}">
  <dimension ref="A1:Q20"/>
  <sheetViews>
    <sheetView tabSelected="1" topLeftCell="C1" workbookViewId="0">
      <selection activeCell="Q5" sqref="Q5:Q19"/>
    </sheetView>
  </sheetViews>
  <sheetFormatPr baseColWidth="10" defaultColWidth="8.83203125" defaultRowHeight="15" x14ac:dyDescent="0.2"/>
  <cols>
    <col min="1" max="1" width="37.33203125" bestFit="1" customWidth="1"/>
    <col min="2" max="2" width="13.1640625" customWidth="1"/>
    <col min="3" max="3" width="12.1640625" customWidth="1"/>
    <col min="4" max="4" width="11.5" bestFit="1" customWidth="1"/>
    <col min="5" max="5" width="14.5" bestFit="1" customWidth="1"/>
    <col min="6" max="6" width="19.1640625" bestFit="1" customWidth="1"/>
    <col min="7" max="7" width="16.1640625" customWidth="1"/>
    <col min="8" max="8" width="16.6640625" customWidth="1"/>
    <col min="9" max="9" width="16.5" customWidth="1"/>
    <col min="10" max="10" width="13.33203125" bestFit="1" customWidth="1"/>
    <col min="11" max="12" width="10.5" bestFit="1" customWidth="1"/>
    <col min="13" max="13" width="13.1640625" customWidth="1"/>
    <col min="14" max="14" width="11.5" bestFit="1" customWidth="1"/>
    <col min="15" max="15" width="10.5" bestFit="1" customWidth="1"/>
    <col min="16" max="16" width="7" customWidth="1"/>
    <col min="17" max="17" width="13.33203125" bestFit="1" customWidth="1"/>
  </cols>
  <sheetData>
    <row r="1" spans="1:17" ht="16" thickBot="1" x14ac:dyDescent="0.25"/>
    <row r="2" spans="1:17" ht="16" thickBot="1" x14ac:dyDescent="0.25">
      <c r="A2" s="50" t="s">
        <v>28</v>
      </c>
      <c r="B2" s="51" t="s">
        <v>27</v>
      </c>
      <c r="C2" s="51" t="s">
        <v>26</v>
      </c>
      <c r="D2" s="51" t="s">
        <v>25</v>
      </c>
      <c r="E2" s="51" t="s">
        <v>24</v>
      </c>
      <c r="F2" s="51" t="s">
        <v>23</v>
      </c>
      <c r="G2" s="51" t="s">
        <v>22</v>
      </c>
      <c r="H2" s="51" t="s">
        <v>21</v>
      </c>
      <c r="I2" s="51" t="s">
        <v>20</v>
      </c>
      <c r="J2" s="51" t="s">
        <v>19</v>
      </c>
      <c r="K2" s="51" t="s">
        <v>29</v>
      </c>
      <c r="L2" s="51" t="s">
        <v>30</v>
      </c>
      <c r="M2" s="51" t="s">
        <v>31</v>
      </c>
      <c r="N2" s="51" t="s">
        <v>32</v>
      </c>
      <c r="O2" s="52" t="s">
        <v>33</v>
      </c>
      <c r="P2" s="51"/>
      <c r="Q2" s="53" t="s">
        <v>59</v>
      </c>
    </row>
    <row r="3" spans="1:17" s="45" customFormat="1" ht="24" customHeight="1" x14ac:dyDescent="0.2">
      <c r="A3" s="54" t="s">
        <v>18</v>
      </c>
      <c r="B3" s="49">
        <v>161700</v>
      </c>
      <c r="C3" s="49">
        <v>0</v>
      </c>
      <c r="D3" s="49">
        <v>700000</v>
      </c>
      <c r="E3" s="49">
        <v>0</v>
      </c>
      <c r="F3" s="49">
        <v>1398303</v>
      </c>
      <c r="G3" s="49">
        <v>33903</v>
      </c>
      <c r="H3" s="49">
        <v>49044</v>
      </c>
      <c r="I3" s="49">
        <v>37500</v>
      </c>
      <c r="J3" s="49">
        <v>40000</v>
      </c>
      <c r="K3" s="49">
        <v>22500</v>
      </c>
      <c r="L3" s="49">
        <v>10000</v>
      </c>
      <c r="M3" s="49">
        <v>45000</v>
      </c>
      <c r="N3" s="49">
        <v>255262</v>
      </c>
      <c r="O3" s="49">
        <v>20000</v>
      </c>
      <c r="P3" s="49"/>
      <c r="Q3" s="55">
        <v>3032411.5</v>
      </c>
    </row>
    <row r="4" spans="1:17" s="45" customFormat="1" ht="22.5" customHeight="1" thickBot="1" x14ac:dyDescent="0.25">
      <c r="A4" s="56" t="s">
        <v>17</v>
      </c>
      <c r="B4" s="47" t="s">
        <v>16</v>
      </c>
      <c r="C4" s="47" t="s">
        <v>15</v>
      </c>
      <c r="D4" s="47" t="s">
        <v>15</v>
      </c>
      <c r="E4" s="47" t="s">
        <v>14</v>
      </c>
      <c r="F4" s="47" t="s">
        <v>12</v>
      </c>
      <c r="G4" s="47" t="s">
        <v>14</v>
      </c>
      <c r="H4" s="47" t="s">
        <v>14</v>
      </c>
      <c r="I4" s="47" t="s">
        <v>13</v>
      </c>
      <c r="J4" s="47" t="s">
        <v>12</v>
      </c>
      <c r="K4" s="47"/>
      <c r="L4" s="47"/>
      <c r="M4" s="47"/>
      <c r="N4" s="47"/>
      <c r="O4" s="47"/>
      <c r="P4" s="48"/>
      <c r="Q4" s="57">
        <v>0</v>
      </c>
    </row>
    <row r="5" spans="1:17" x14ac:dyDescent="0.2">
      <c r="A5" s="58" t="s">
        <v>48</v>
      </c>
      <c r="B5" s="46">
        <v>17360.400000000001</v>
      </c>
      <c r="C5" s="46">
        <v>0</v>
      </c>
      <c r="D5" s="46">
        <v>315758.49</v>
      </c>
      <c r="E5" s="46">
        <v>0</v>
      </c>
      <c r="F5" s="46">
        <v>673916.37</v>
      </c>
      <c r="G5" s="46">
        <v>233</v>
      </c>
      <c r="H5" s="46">
        <v>24944.880000000001</v>
      </c>
      <c r="I5" s="46">
        <v>20684.82</v>
      </c>
      <c r="J5" s="46"/>
      <c r="K5" s="46">
        <v>13750</v>
      </c>
      <c r="L5" s="46"/>
      <c r="M5" s="46"/>
      <c r="N5" s="46"/>
      <c r="O5" s="46"/>
      <c r="P5" s="46"/>
      <c r="Q5" s="59">
        <v>1186870.5599999998</v>
      </c>
    </row>
    <row r="6" spans="1:17" x14ac:dyDescent="0.2">
      <c r="A6" s="60" t="s">
        <v>60</v>
      </c>
      <c r="B6" s="44">
        <v>7799.6</v>
      </c>
      <c r="C6" s="44">
        <v>0</v>
      </c>
      <c r="D6" s="44">
        <v>141862.51</v>
      </c>
      <c r="E6" s="44"/>
      <c r="F6" s="44">
        <v>302774.02</v>
      </c>
      <c r="G6" s="44"/>
      <c r="H6" s="44">
        <v>11207.12</v>
      </c>
      <c r="I6" s="44">
        <v>9293.18</v>
      </c>
      <c r="J6" s="44"/>
      <c r="K6" s="44">
        <v>3000</v>
      </c>
      <c r="L6" s="44"/>
      <c r="M6" s="44"/>
      <c r="N6" s="44"/>
      <c r="O6" s="44"/>
      <c r="P6" s="44"/>
      <c r="Q6" s="61">
        <v>527703.33000000007</v>
      </c>
    </row>
    <row r="7" spans="1:17" x14ac:dyDescent="0.2">
      <c r="A7" s="60" t="s">
        <v>11</v>
      </c>
      <c r="B7" s="44">
        <v>100050</v>
      </c>
      <c r="C7" s="44">
        <v>0</v>
      </c>
      <c r="D7" s="44">
        <v>7177</v>
      </c>
      <c r="E7" s="44"/>
      <c r="F7" s="44">
        <v>111209.8</v>
      </c>
      <c r="G7" s="44"/>
      <c r="H7" s="44">
        <v>3609</v>
      </c>
      <c r="I7" s="44">
        <v>353.5</v>
      </c>
      <c r="J7" s="44"/>
      <c r="K7" s="44">
        <v>100</v>
      </c>
      <c r="L7" s="44"/>
      <c r="M7" s="44"/>
      <c r="N7" s="44"/>
      <c r="O7" s="44"/>
      <c r="P7" s="44"/>
      <c r="Q7" s="61">
        <v>223999.3</v>
      </c>
    </row>
    <row r="8" spans="1:17" x14ac:dyDescent="0.2">
      <c r="A8" s="60" t="s">
        <v>10</v>
      </c>
      <c r="B8" s="44">
        <v>4360</v>
      </c>
      <c r="C8" s="44">
        <v>0</v>
      </c>
      <c r="D8" s="44">
        <v>41923</v>
      </c>
      <c r="E8" s="44"/>
      <c r="F8" s="44">
        <v>50392.4</v>
      </c>
      <c r="G8" s="44"/>
      <c r="H8" s="44">
        <v>3538</v>
      </c>
      <c r="I8" s="44">
        <v>2905.5</v>
      </c>
      <c r="J8" s="44"/>
      <c r="K8" s="44">
        <v>850</v>
      </c>
      <c r="L8" s="44"/>
      <c r="M8" s="44"/>
      <c r="N8" s="44"/>
      <c r="O8" s="44"/>
      <c r="P8" s="44"/>
      <c r="Q8" s="61">
        <v>115950.9</v>
      </c>
    </row>
    <row r="9" spans="1:17" x14ac:dyDescent="0.2">
      <c r="A9" s="60" t="s">
        <v>49</v>
      </c>
      <c r="B9" s="44"/>
      <c r="C9" s="44">
        <v>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61"/>
    </row>
    <row r="10" spans="1:17" x14ac:dyDescent="0.2">
      <c r="A10" s="60" t="s">
        <v>9</v>
      </c>
      <c r="B10" s="44">
        <v>299</v>
      </c>
      <c r="C10" s="44">
        <v>0</v>
      </c>
      <c r="D10" s="44">
        <v>78593</v>
      </c>
      <c r="E10" s="44"/>
      <c r="F10" s="44">
        <v>168133.8</v>
      </c>
      <c r="G10" s="44"/>
      <c r="H10" s="44">
        <v>0</v>
      </c>
      <c r="I10" s="44">
        <v>854</v>
      </c>
      <c r="J10" s="44"/>
      <c r="K10" s="44">
        <v>3000</v>
      </c>
      <c r="L10" s="44"/>
      <c r="M10" s="44"/>
      <c r="N10" s="44"/>
      <c r="O10" s="44"/>
      <c r="P10" s="44"/>
      <c r="Q10" s="61">
        <v>274569.8</v>
      </c>
    </row>
    <row r="11" spans="1:17" x14ac:dyDescent="0.2">
      <c r="A11" s="60" t="s">
        <v>8</v>
      </c>
      <c r="B11" s="44">
        <v>0</v>
      </c>
      <c r="C11" s="44">
        <v>0</v>
      </c>
      <c r="D11" s="44">
        <v>0</v>
      </c>
      <c r="E11" s="44"/>
      <c r="F11" s="44">
        <v>0</v>
      </c>
      <c r="G11" s="44">
        <v>0</v>
      </c>
      <c r="H11" s="44">
        <v>0</v>
      </c>
      <c r="I11" s="44">
        <v>0</v>
      </c>
      <c r="J11" s="44"/>
      <c r="K11" s="44"/>
      <c r="L11" s="44"/>
      <c r="M11" s="44"/>
      <c r="N11" s="44"/>
      <c r="O11" s="44"/>
      <c r="P11" s="44"/>
      <c r="Q11" s="61">
        <v>0</v>
      </c>
    </row>
    <row r="12" spans="1:17" x14ac:dyDescent="0.2">
      <c r="A12" s="60" t="s">
        <v>7</v>
      </c>
      <c r="B12" s="44">
        <v>0</v>
      </c>
      <c r="C12" s="44">
        <v>0</v>
      </c>
      <c r="D12" s="44">
        <v>0</v>
      </c>
      <c r="E12" s="44"/>
      <c r="F12" s="44">
        <v>0</v>
      </c>
      <c r="G12" s="44">
        <v>0</v>
      </c>
      <c r="H12" s="44">
        <v>0</v>
      </c>
      <c r="I12" s="44">
        <v>0</v>
      </c>
      <c r="J12" s="44"/>
      <c r="K12" s="44"/>
      <c r="L12" s="44"/>
      <c r="M12" s="44"/>
      <c r="N12" s="44"/>
      <c r="O12" s="44"/>
      <c r="P12" s="44"/>
      <c r="Q12" s="61">
        <v>0</v>
      </c>
    </row>
    <row r="13" spans="1:17" x14ac:dyDescent="0.2">
      <c r="A13" s="60" t="s">
        <v>6</v>
      </c>
      <c r="B13" s="44">
        <v>0</v>
      </c>
      <c r="C13" s="44">
        <v>0</v>
      </c>
      <c r="D13" s="44">
        <v>8000</v>
      </c>
      <c r="E13" s="44"/>
      <c r="F13" s="44">
        <v>0</v>
      </c>
      <c r="G13" s="44">
        <v>32000</v>
      </c>
      <c r="H13" s="44">
        <v>0</v>
      </c>
      <c r="I13" s="44">
        <v>0</v>
      </c>
      <c r="J13" s="44"/>
      <c r="K13" s="44"/>
      <c r="L13" s="44"/>
      <c r="M13" s="44"/>
      <c r="N13" s="44"/>
      <c r="O13" s="44"/>
      <c r="P13" s="44"/>
      <c r="Q13" s="61">
        <v>40000</v>
      </c>
    </row>
    <row r="14" spans="1:17" x14ac:dyDescent="0.2">
      <c r="A14" s="60" t="s">
        <v>5</v>
      </c>
      <c r="B14" s="44">
        <v>0</v>
      </c>
      <c r="C14" s="44">
        <v>0</v>
      </c>
      <c r="D14" s="44">
        <v>0</v>
      </c>
      <c r="E14" s="44"/>
      <c r="F14" s="44">
        <v>0</v>
      </c>
      <c r="G14" s="44">
        <v>0</v>
      </c>
      <c r="H14" s="44">
        <v>0</v>
      </c>
      <c r="I14" s="44">
        <v>0</v>
      </c>
      <c r="J14" s="44"/>
      <c r="K14" s="44"/>
      <c r="L14" s="44"/>
      <c r="M14" s="44"/>
      <c r="N14" s="44"/>
      <c r="O14" s="44"/>
      <c r="P14" s="44"/>
      <c r="Q14" s="61">
        <v>0</v>
      </c>
    </row>
    <row r="15" spans="1:17" x14ac:dyDescent="0.2">
      <c r="A15" s="60" t="s">
        <v>4</v>
      </c>
      <c r="B15" s="44">
        <v>0</v>
      </c>
      <c r="C15" s="44">
        <v>0</v>
      </c>
      <c r="D15" s="44">
        <v>0</v>
      </c>
      <c r="E15" s="44"/>
      <c r="F15" s="44">
        <v>0</v>
      </c>
      <c r="G15" s="44">
        <v>0</v>
      </c>
      <c r="H15" s="44">
        <v>0</v>
      </c>
      <c r="I15" s="44">
        <v>0</v>
      </c>
      <c r="J15" s="44"/>
      <c r="K15" s="44"/>
      <c r="L15" s="44"/>
      <c r="M15" s="44"/>
      <c r="N15" s="44"/>
      <c r="O15" s="44"/>
      <c r="P15" s="44"/>
      <c r="Q15" s="61">
        <v>0</v>
      </c>
    </row>
    <row r="16" spans="1:17" x14ac:dyDescent="0.2">
      <c r="A16" s="60" t="s">
        <v>3</v>
      </c>
      <c r="B16" s="44">
        <v>0</v>
      </c>
      <c r="C16" s="44">
        <v>0</v>
      </c>
      <c r="D16" s="44">
        <v>0</v>
      </c>
      <c r="E16" s="44"/>
      <c r="F16" s="44">
        <v>0</v>
      </c>
      <c r="G16" s="44">
        <v>0</v>
      </c>
      <c r="H16" s="44">
        <v>0</v>
      </c>
      <c r="I16" s="44"/>
      <c r="J16" s="44"/>
      <c r="K16" s="44"/>
      <c r="L16" s="44"/>
      <c r="M16" s="44"/>
      <c r="N16" s="44"/>
      <c r="O16" s="44"/>
      <c r="P16" s="44"/>
      <c r="Q16" s="61">
        <v>0</v>
      </c>
    </row>
    <row r="17" spans="1:17" x14ac:dyDescent="0.2">
      <c r="A17" s="60" t="s">
        <v>2</v>
      </c>
      <c r="B17" s="44">
        <v>31831</v>
      </c>
      <c r="C17" s="44">
        <v>0</v>
      </c>
      <c r="D17" s="44">
        <v>106686</v>
      </c>
      <c r="E17" s="44"/>
      <c r="F17" s="44">
        <v>91876.6</v>
      </c>
      <c r="G17" s="44">
        <v>1670</v>
      </c>
      <c r="H17" s="44">
        <v>5745</v>
      </c>
      <c r="I17" s="44">
        <v>3409</v>
      </c>
      <c r="J17" s="44"/>
      <c r="K17" s="44">
        <v>1800</v>
      </c>
      <c r="L17" s="44"/>
      <c r="M17" s="44">
        <v>5400</v>
      </c>
      <c r="N17" s="44"/>
      <c r="O17" s="44"/>
      <c r="P17" s="44"/>
      <c r="Q17" s="61">
        <v>298455.59999999998</v>
      </c>
    </row>
    <row r="18" spans="1:17" x14ac:dyDescent="0.2">
      <c r="A18" s="60" t="s">
        <v>1</v>
      </c>
      <c r="B18" s="44">
        <v>0</v>
      </c>
      <c r="C18" s="44">
        <v>0</v>
      </c>
      <c r="D18" s="44">
        <v>0</v>
      </c>
      <c r="E18" s="44"/>
      <c r="F18" s="44"/>
      <c r="G18" s="44"/>
      <c r="H18" s="44"/>
      <c r="I18" s="44"/>
      <c r="J18" s="44">
        <v>40000</v>
      </c>
      <c r="K18" s="44"/>
      <c r="L18" s="44"/>
      <c r="M18" s="44"/>
      <c r="N18" s="44"/>
      <c r="O18" s="44"/>
      <c r="P18" s="44"/>
      <c r="Q18" s="61">
        <v>40000</v>
      </c>
    </row>
    <row r="19" spans="1:17" ht="16" thickBot="1" x14ac:dyDescent="0.25">
      <c r="A19" s="62" t="s">
        <v>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4">
        <v>0</v>
      </c>
    </row>
    <row r="20" spans="1:17" ht="16" thickBot="1" x14ac:dyDescent="0.25">
      <c r="A20" s="65"/>
      <c r="B20" s="66">
        <v>0.196852195423624</v>
      </c>
      <c r="C20" s="66">
        <v>0.1968450039339103</v>
      </c>
      <c r="D20" s="66">
        <v>0.15240857142857142</v>
      </c>
      <c r="E20" s="66">
        <v>0</v>
      </c>
      <c r="F20" s="66">
        <v>6.570578765832584E-2</v>
      </c>
      <c r="G20" s="66">
        <v>4.9258177742382683E-2</v>
      </c>
      <c r="H20" s="66">
        <v>0.11713971127966724</v>
      </c>
      <c r="I20" s="66">
        <v>9.0906666666666663E-2</v>
      </c>
      <c r="J20" s="66">
        <v>0</v>
      </c>
      <c r="K20" s="66">
        <v>0.08</v>
      </c>
      <c r="L20" s="66">
        <v>0</v>
      </c>
      <c r="M20" s="66">
        <v>0.12</v>
      </c>
      <c r="N20" s="66">
        <v>0</v>
      </c>
      <c r="O20" s="66">
        <v>0</v>
      </c>
      <c r="P20" s="67"/>
      <c r="Q20" s="68">
        <v>1.0691161141331482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9B14B-D79E-41BF-B38D-A76F2682D542}">
  <sheetPr>
    <pageSetUpPr fitToPage="1"/>
  </sheetPr>
  <dimension ref="A1:E62"/>
  <sheetViews>
    <sheetView topLeftCell="A9" zoomScale="115" workbookViewId="0">
      <selection activeCell="C60" sqref="C60"/>
    </sheetView>
  </sheetViews>
  <sheetFormatPr baseColWidth="10" defaultColWidth="9.1640625" defaultRowHeight="13" x14ac:dyDescent="0.15"/>
  <cols>
    <col min="1" max="1" width="28" style="1" customWidth="1"/>
    <col min="2" max="2" width="14.5" style="1" customWidth="1"/>
    <col min="3" max="3" width="15.33203125" style="1" customWidth="1"/>
    <col min="4" max="4" width="14" style="1" customWidth="1"/>
    <col min="5" max="5" width="74" style="2" bestFit="1" customWidth="1"/>
    <col min="6" max="16384" width="9.1640625" style="1"/>
  </cols>
  <sheetData>
    <row r="1" spans="1:5" x14ac:dyDescent="0.15">
      <c r="A1" s="69" t="s">
        <v>80</v>
      </c>
      <c r="B1" s="70"/>
      <c r="C1" s="70"/>
      <c r="D1" s="70"/>
      <c r="E1" s="71"/>
    </row>
    <row r="2" spans="1:5" x14ac:dyDescent="0.15">
      <c r="A2" s="72" t="s">
        <v>81</v>
      </c>
      <c r="B2" s="73"/>
      <c r="C2" s="73"/>
      <c r="D2" s="73"/>
      <c r="E2" s="74"/>
    </row>
    <row r="3" spans="1:5" ht="14" thickBot="1" x14ac:dyDescent="0.2">
      <c r="A3" s="75" t="s">
        <v>41</v>
      </c>
      <c r="B3" s="76"/>
      <c r="C3" s="76"/>
      <c r="D3" s="76"/>
      <c r="E3" s="77"/>
    </row>
    <row r="4" spans="1:5" ht="29" thickBot="1" x14ac:dyDescent="0.2">
      <c r="A4" s="15" t="s">
        <v>42</v>
      </c>
      <c r="B4" s="40" t="s">
        <v>69</v>
      </c>
      <c r="C4" s="40" t="s">
        <v>70</v>
      </c>
      <c r="D4" s="41" t="s">
        <v>34</v>
      </c>
      <c r="E4" s="16" t="s">
        <v>79</v>
      </c>
    </row>
    <row r="5" spans="1:5" x14ac:dyDescent="0.15">
      <c r="A5" s="3" t="s">
        <v>52</v>
      </c>
      <c r="B5" s="8">
        <v>0</v>
      </c>
      <c r="C5" s="8">
        <v>0</v>
      </c>
      <c r="D5" s="8">
        <v>0</v>
      </c>
      <c r="E5" s="18"/>
    </row>
    <row r="6" spans="1:5" x14ac:dyDescent="0.15">
      <c r="A6" s="4" t="s">
        <v>55</v>
      </c>
      <c r="B6" s="9">
        <v>12500</v>
      </c>
      <c r="C6" s="8">
        <v>12500</v>
      </c>
      <c r="D6" s="8">
        <v>0</v>
      </c>
      <c r="E6" s="19"/>
    </row>
    <row r="7" spans="1:5" x14ac:dyDescent="0.15">
      <c r="A7" s="4" t="s">
        <v>53</v>
      </c>
      <c r="B7" s="9">
        <v>0</v>
      </c>
      <c r="C7" s="8">
        <v>0</v>
      </c>
      <c r="D7" s="8">
        <v>0</v>
      </c>
      <c r="E7" s="19"/>
    </row>
    <row r="8" spans="1:5" x14ac:dyDescent="0.15">
      <c r="A8" s="4" t="s">
        <v>54</v>
      </c>
      <c r="B8" s="9">
        <v>0</v>
      </c>
      <c r="C8" s="8">
        <v>0</v>
      </c>
      <c r="D8" s="8">
        <v>0</v>
      </c>
      <c r="E8" s="19"/>
    </row>
    <row r="9" spans="1:5" x14ac:dyDescent="0.15">
      <c r="A9" s="4" t="s">
        <v>43</v>
      </c>
      <c r="B9" s="9">
        <v>500</v>
      </c>
      <c r="C9" s="8">
        <v>0</v>
      </c>
      <c r="D9" s="8">
        <v>-500</v>
      </c>
      <c r="E9" s="19"/>
    </row>
    <row r="10" spans="1:5" x14ac:dyDescent="0.15">
      <c r="A10" s="4" t="s">
        <v>56</v>
      </c>
      <c r="B10" s="9">
        <v>2500</v>
      </c>
      <c r="C10" s="8">
        <v>0</v>
      </c>
      <c r="D10" s="8">
        <v>-2500</v>
      </c>
      <c r="E10" s="19"/>
    </row>
    <row r="11" spans="1:5" x14ac:dyDescent="0.15">
      <c r="A11" s="4" t="s">
        <v>50</v>
      </c>
      <c r="B11" s="9">
        <v>250</v>
      </c>
      <c r="C11" s="8">
        <v>0</v>
      </c>
      <c r="D11" s="8">
        <v>-250</v>
      </c>
      <c r="E11" s="19"/>
    </row>
    <row r="12" spans="1:5" x14ac:dyDescent="0.15">
      <c r="A12" s="4" t="s">
        <v>57</v>
      </c>
      <c r="B12" s="9">
        <v>15000</v>
      </c>
      <c r="C12" s="8">
        <v>7500</v>
      </c>
      <c r="D12" s="8">
        <v>-7500</v>
      </c>
      <c r="E12" s="19"/>
    </row>
    <row r="13" spans="1:5" x14ac:dyDescent="0.15">
      <c r="A13" s="4" t="s">
        <v>58</v>
      </c>
      <c r="B13" s="9">
        <v>0</v>
      </c>
      <c r="C13" s="8">
        <v>0</v>
      </c>
      <c r="D13" s="8">
        <v>0</v>
      </c>
      <c r="E13" s="19"/>
    </row>
    <row r="14" spans="1:5" x14ac:dyDescent="0.15">
      <c r="A14" s="4" t="s">
        <v>35</v>
      </c>
      <c r="B14" s="9">
        <v>298455.59999999998</v>
      </c>
      <c r="C14" s="9">
        <v>298455.59999999998</v>
      </c>
      <c r="D14" s="8">
        <v>0</v>
      </c>
      <c r="E14" s="19"/>
    </row>
    <row r="15" spans="1:5" x14ac:dyDescent="0.15">
      <c r="A15" s="4" t="s">
        <v>51</v>
      </c>
      <c r="B15" s="9">
        <v>700000</v>
      </c>
      <c r="C15" s="9">
        <v>700000</v>
      </c>
      <c r="D15" s="8">
        <v>0</v>
      </c>
      <c r="E15" s="19"/>
    </row>
    <row r="16" spans="1:5" x14ac:dyDescent="0.15">
      <c r="A16" s="4" t="s">
        <v>36</v>
      </c>
      <c r="B16" s="9">
        <v>2000</v>
      </c>
      <c r="C16" s="8">
        <v>0</v>
      </c>
      <c r="D16" s="8">
        <v>-2000</v>
      </c>
      <c r="E16" s="19"/>
    </row>
    <row r="17" spans="1:5" x14ac:dyDescent="0.15">
      <c r="A17" s="4" t="s">
        <v>33</v>
      </c>
      <c r="B17" s="9">
        <v>0</v>
      </c>
      <c r="C17" s="8">
        <v>20000</v>
      </c>
      <c r="D17" s="8">
        <v>20000</v>
      </c>
      <c r="E17" s="19"/>
    </row>
    <row r="18" spans="1:5" x14ac:dyDescent="0.15">
      <c r="A18" s="4" t="s">
        <v>37</v>
      </c>
      <c r="B18" s="9">
        <v>0</v>
      </c>
      <c r="C18" s="8">
        <v>0</v>
      </c>
      <c r="D18" s="8">
        <v>0</v>
      </c>
      <c r="E18" s="19"/>
    </row>
    <row r="19" spans="1:5" x14ac:dyDescent="0.15">
      <c r="A19" s="4" t="s">
        <v>38</v>
      </c>
      <c r="B19" s="9">
        <v>40000</v>
      </c>
      <c r="C19" s="9">
        <v>40000</v>
      </c>
      <c r="D19" s="8">
        <v>0</v>
      </c>
      <c r="E19" s="19"/>
    </row>
    <row r="20" spans="1:5" x14ac:dyDescent="0.15">
      <c r="A20" s="4" t="s">
        <v>39</v>
      </c>
      <c r="B20" s="9">
        <v>25000</v>
      </c>
      <c r="C20" s="8">
        <v>37500</v>
      </c>
      <c r="D20" s="8">
        <v>12500</v>
      </c>
      <c r="E20" s="19"/>
    </row>
    <row r="21" spans="1:5" x14ac:dyDescent="0.15">
      <c r="A21" s="4" t="s">
        <v>22</v>
      </c>
      <c r="B21" s="9">
        <v>64015</v>
      </c>
      <c r="C21" s="8">
        <v>33903</v>
      </c>
      <c r="D21" s="8">
        <v>-30112</v>
      </c>
      <c r="E21" s="20" t="s">
        <v>78</v>
      </c>
    </row>
    <row r="22" spans="1:5" x14ac:dyDescent="0.15">
      <c r="A22" s="4" t="str">
        <f>'[1]2021-2022'!B29</f>
        <v>PASS</v>
      </c>
      <c r="B22" s="9">
        <v>161700</v>
      </c>
      <c r="C22" s="8">
        <v>161700</v>
      </c>
      <c r="D22" s="8">
        <v>0</v>
      </c>
      <c r="E22" s="19"/>
    </row>
    <row r="23" spans="1:5" x14ac:dyDescent="0.15">
      <c r="A23" s="4" t="str">
        <f>'[1]2021-2022'!B30</f>
        <v>PTP</v>
      </c>
      <c r="B23" s="9">
        <v>254200</v>
      </c>
      <c r="C23" s="8">
        <v>0</v>
      </c>
      <c r="D23" s="8">
        <v>-254200</v>
      </c>
      <c r="E23" s="19"/>
    </row>
    <row r="24" spans="1:5" x14ac:dyDescent="0.15">
      <c r="A24" s="4" t="str">
        <f>'[1]2021-2022'!B31</f>
        <v>Supported Decision Making</v>
      </c>
      <c r="B24" s="9">
        <v>220221</v>
      </c>
      <c r="C24" s="8">
        <v>49044</v>
      </c>
      <c r="D24" s="8">
        <v>-171177</v>
      </c>
      <c r="E24" s="20" t="s">
        <v>73</v>
      </c>
    </row>
    <row r="25" spans="1:5" x14ac:dyDescent="0.15">
      <c r="A25" s="4" t="str">
        <f>'[1]2021-2022'!B32</f>
        <v>PreEmployment Transition Services</v>
      </c>
      <c r="B25" s="9">
        <v>40000</v>
      </c>
      <c r="C25" s="8">
        <v>0</v>
      </c>
      <c r="D25" s="8">
        <v>-35000.5</v>
      </c>
      <c r="E25" s="19"/>
    </row>
    <row r="26" spans="1:5" x14ac:dyDescent="0.15">
      <c r="A26" s="4" t="str">
        <f>'[1]2021-2022'!B33</f>
        <v>Family Engagement</v>
      </c>
      <c r="B26" s="9">
        <v>1331875</v>
      </c>
      <c r="C26" s="8">
        <v>1398303</v>
      </c>
      <c r="D26" s="8">
        <v>66428</v>
      </c>
      <c r="E26" s="19"/>
    </row>
    <row r="27" spans="1:5" x14ac:dyDescent="0.15">
      <c r="A27" s="4" t="str">
        <f>'[1]2021-2022'!B34</f>
        <v>Development</v>
      </c>
      <c r="B27" s="9">
        <v>15000</v>
      </c>
      <c r="C27" s="8"/>
      <c r="D27" s="8">
        <v>-15000</v>
      </c>
      <c r="E27" s="19"/>
    </row>
    <row r="28" spans="1:5" x14ac:dyDescent="0.15">
      <c r="A28" s="4" t="str">
        <f>'[1]2021-2022'!B36</f>
        <v>Big Ideas Event</v>
      </c>
      <c r="B28" s="9">
        <v>14500</v>
      </c>
      <c r="C28" s="8">
        <v>0</v>
      </c>
      <c r="D28" s="8">
        <v>-14500</v>
      </c>
      <c r="E28" s="19"/>
    </row>
    <row r="29" spans="1:5" x14ac:dyDescent="0.15">
      <c r="A29" s="5" t="s">
        <v>31</v>
      </c>
      <c r="B29" s="10">
        <v>0</v>
      </c>
      <c r="C29" s="8">
        <v>45000</v>
      </c>
      <c r="D29" s="8">
        <v>45000</v>
      </c>
      <c r="E29" s="20" t="s">
        <v>76</v>
      </c>
    </row>
    <row r="30" spans="1:5" x14ac:dyDescent="0.15">
      <c r="A30" s="5" t="s">
        <v>40</v>
      </c>
      <c r="B30" s="10">
        <v>0</v>
      </c>
      <c r="C30" s="8">
        <v>10000</v>
      </c>
      <c r="D30" s="8">
        <v>10000</v>
      </c>
      <c r="E30" s="19"/>
    </row>
    <row r="31" spans="1:5" x14ac:dyDescent="0.15">
      <c r="A31" s="5" t="s">
        <v>29</v>
      </c>
      <c r="B31" s="10">
        <v>0</v>
      </c>
      <c r="C31" s="8">
        <v>22500</v>
      </c>
      <c r="D31" s="8">
        <v>22500</v>
      </c>
      <c r="E31" s="19"/>
    </row>
    <row r="32" spans="1:5" x14ac:dyDescent="0.15">
      <c r="A32" s="5" t="s">
        <v>32</v>
      </c>
      <c r="B32" s="10">
        <v>0</v>
      </c>
      <c r="C32" s="8">
        <v>255262</v>
      </c>
      <c r="D32" s="8">
        <v>255262</v>
      </c>
      <c r="E32" s="20" t="s">
        <v>77</v>
      </c>
    </row>
    <row r="33" spans="1:5" x14ac:dyDescent="0.15">
      <c r="A33" s="5" t="str">
        <f>'[1]2021-2022'!B40</f>
        <v>In Kind</v>
      </c>
      <c r="B33" s="10">
        <v>113149</v>
      </c>
      <c r="C33" s="8">
        <v>220660.91712187999</v>
      </c>
      <c r="D33" s="12">
        <v>-73149</v>
      </c>
      <c r="E33" s="20" t="s">
        <v>74</v>
      </c>
    </row>
    <row r="34" spans="1:5" ht="14" thickBot="1" x14ac:dyDescent="0.2">
      <c r="A34" s="21" t="s">
        <v>44</v>
      </c>
      <c r="B34" s="14">
        <v>3310865.6</v>
      </c>
      <c r="C34" s="14">
        <f>SUM(C5:C33)</f>
        <v>3312328.5171218803</v>
      </c>
      <c r="D34" s="14">
        <f>SUM(D5:D33)</f>
        <v>-174198.5</v>
      </c>
      <c r="E34" s="22"/>
    </row>
    <row r="35" spans="1:5" ht="15" thickTop="1" thickBot="1" x14ac:dyDescent="0.2">
      <c r="A35" s="23"/>
      <c r="B35" s="24"/>
      <c r="C35" s="25"/>
      <c r="D35" s="25"/>
      <c r="E35" s="26"/>
    </row>
    <row r="36" spans="1:5" s="6" customFormat="1" ht="29" thickBot="1" x14ac:dyDescent="0.2">
      <c r="A36" s="27" t="s">
        <v>45</v>
      </c>
      <c r="B36" s="42" t="s">
        <v>69</v>
      </c>
      <c r="C36" s="42" t="s">
        <v>70</v>
      </c>
      <c r="D36" s="43" t="s">
        <v>34</v>
      </c>
      <c r="E36" s="28" t="s">
        <v>79</v>
      </c>
    </row>
    <row r="37" spans="1:5" x14ac:dyDescent="0.15">
      <c r="A37" s="3" t="str">
        <f>'[1]2021-2022'!B44</f>
        <v>Salaries</v>
      </c>
      <c r="B37" s="8">
        <v>1374216</v>
      </c>
      <c r="C37" s="8">
        <v>1468069.1800000004</v>
      </c>
      <c r="D37" s="8">
        <v>93853.1800000004</v>
      </c>
      <c r="E37" s="20" t="s">
        <v>61</v>
      </c>
    </row>
    <row r="38" spans="1:5" x14ac:dyDescent="0.15">
      <c r="A38" s="4" t="str">
        <f>'[1]2021-2022'!B45</f>
        <v xml:space="preserve">Benefits &amp; Taxes </v>
      </c>
      <c r="B38" s="9">
        <v>455679</v>
      </c>
      <c r="C38" s="8">
        <v>465235.90897000005</v>
      </c>
      <c r="D38" s="8">
        <v>9556.9089700000477</v>
      </c>
      <c r="E38" s="20"/>
    </row>
    <row r="39" spans="1:5" x14ac:dyDescent="0.15">
      <c r="A39" s="4" t="str">
        <f>'[1]2021-2022'!B46</f>
        <v>Professional Fees / Grant Awards</v>
      </c>
      <c r="B39" s="9">
        <v>298004</v>
      </c>
      <c r="C39" s="8">
        <v>223999.3</v>
      </c>
      <c r="D39" s="8">
        <v>-74004.700000000012</v>
      </c>
      <c r="E39" s="20" t="s">
        <v>63</v>
      </c>
    </row>
    <row r="40" spans="1:5" x14ac:dyDescent="0.15">
      <c r="A40" s="4" t="str">
        <f>'[1]2021-2022'!B47</f>
        <v>Supplies</v>
      </c>
      <c r="B40" s="9">
        <v>46350</v>
      </c>
      <c r="C40" s="8">
        <v>115950.9</v>
      </c>
      <c r="D40" s="8">
        <v>69600.899999999994</v>
      </c>
      <c r="E40" s="20" t="s">
        <v>62</v>
      </c>
    </row>
    <row r="41" spans="1:5" x14ac:dyDescent="0.15">
      <c r="A41" s="4" t="str">
        <f>'[1]2021-2022'!B48</f>
        <v>Communication</v>
      </c>
      <c r="B41" s="9">
        <v>34881</v>
      </c>
      <c r="C41" s="8">
        <v>47927.506666666661</v>
      </c>
      <c r="D41" s="8">
        <v>13046.506666666661</v>
      </c>
      <c r="E41" s="20" t="s">
        <v>64</v>
      </c>
    </row>
    <row r="42" spans="1:5" x14ac:dyDescent="0.15">
      <c r="A42" s="4" t="str">
        <f>'[1]2021-2022'!B49</f>
        <v>Postage &amp; Shipping</v>
      </c>
      <c r="B42" s="9">
        <v>6785</v>
      </c>
      <c r="C42" s="8">
        <v>6785</v>
      </c>
      <c r="D42" s="8">
        <v>0</v>
      </c>
      <c r="E42" s="20"/>
    </row>
    <row r="43" spans="1:5" x14ac:dyDescent="0.15">
      <c r="A43" s="4" t="str">
        <f>'[1]2021-2022'!B50</f>
        <v>Occupancy</v>
      </c>
      <c r="B43" s="9">
        <v>61691.22</v>
      </c>
      <c r="C43" s="9">
        <v>61691.22</v>
      </c>
      <c r="D43" s="8">
        <v>0</v>
      </c>
      <c r="E43" s="20" t="s">
        <v>65</v>
      </c>
    </row>
    <row r="44" spans="1:5" x14ac:dyDescent="0.15">
      <c r="A44" s="4" t="str">
        <f>'[1]2021-2022'!B51</f>
        <v>Equipment Rental &amp; Maintenance</v>
      </c>
      <c r="B44" s="9">
        <v>10103</v>
      </c>
      <c r="C44" s="8">
        <v>30183</v>
      </c>
      <c r="D44" s="8">
        <v>20080</v>
      </c>
      <c r="E44" s="20" t="s">
        <v>72</v>
      </c>
    </row>
    <row r="45" spans="1:5" x14ac:dyDescent="0.15">
      <c r="A45" s="4" t="str">
        <f>'[1]2021-2022'!B52</f>
        <v>Printing &amp; Publications</v>
      </c>
      <c r="B45" s="9">
        <v>16700</v>
      </c>
      <c r="C45" s="8">
        <v>16700</v>
      </c>
      <c r="D45" s="8">
        <v>0</v>
      </c>
      <c r="E45" s="20"/>
    </row>
    <row r="46" spans="1:5" x14ac:dyDescent="0.15">
      <c r="A46" s="4" t="str">
        <f>'[1]2021-2022'!B53</f>
        <v>Travel / Conferences &amp; Meetings</v>
      </c>
      <c r="B46" s="9">
        <v>286684</v>
      </c>
      <c r="C46" s="8">
        <v>274569.8</v>
      </c>
      <c r="D46" s="8">
        <v>-12114.200000000012</v>
      </c>
      <c r="E46" s="20" t="s">
        <v>66</v>
      </c>
    </row>
    <row r="47" spans="1:5" x14ac:dyDescent="0.15">
      <c r="A47" s="4" t="str">
        <f>'[1]2021-2022'!B54</f>
        <v>Interest</v>
      </c>
      <c r="B47" s="9">
        <v>0</v>
      </c>
      <c r="C47" s="8">
        <v>0</v>
      </c>
      <c r="D47" s="8">
        <v>0</v>
      </c>
      <c r="E47" s="20"/>
    </row>
    <row r="48" spans="1:5" x14ac:dyDescent="0.15">
      <c r="A48" s="4" t="str">
        <f>'[1]2021-2022'!B55</f>
        <v>Insurance</v>
      </c>
      <c r="B48" s="9">
        <v>0</v>
      </c>
      <c r="C48" s="8">
        <v>0</v>
      </c>
      <c r="D48" s="8">
        <v>0</v>
      </c>
      <c r="E48" s="20"/>
    </row>
    <row r="49" spans="1:5" x14ac:dyDescent="0.15">
      <c r="A49" s="4" t="str">
        <f>'[1]2021-2022'!B56</f>
        <v>Specific Assistance to Individuals</v>
      </c>
      <c r="B49" s="9">
        <v>42500</v>
      </c>
      <c r="C49" s="8">
        <v>40000</v>
      </c>
      <c r="D49" s="8">
        <v>-2500</v>
      </c>
      <c r="E49" s="20"/>
    </row>
    <row r="50" spans="1:5" x14ac:dyDescent="0.15">
      <c r="A50" s="4" t="str">
        <f>'[1]2021-2022'!B60</f>
        <v xml:space="preserve">Indirect Cost </v>
      </c>
      <c r="B50" s="9">
        <v>384520</v>
      </c>
      <c r="C50" s="8">
        <v>298455.59999999998</v>
      </c>
      <c r="D50" s="8">
        <v>-86064.400000000023</v>
      </c>
      <c r="E50" s="20" t="s">
        <v>67</v>
      </c>
    </row>
    <row r="51" spans="1:5" x14ac:dyDescent="0.15">
      <c r="A51" s="4" t="str">
        <f>'[1]2021-2022'!B61</f>
        <v>In-Kind Expense</v>
      </c>
      <c r="B51" s="9">
        <v>115837</v>
      </c>
      <c r="C51" s="8">
        <v>40000</v>
      </c>
      <c r="D51" s="8">
        <v>-75837</v>
      </c>
      <c r="E51" s="20" t="s">
        <v>75</v>
      </c>
    </row>
    <row r="52" spans="1:5" x14ac:dyDescent="0.15">
      <c r="A52" s="4" t="str">
        <f>'[1]2021-2022'!B62</f>
        <v>Miscellaneous</v>
      </c>
      <c r="B52" s="9">
        <v>0</v>
      </c>
      <c r="C52" s="8">
        <v>0</v>
      </c>
      <c r="D52" s="8">
        <v>0</v>
      </c>
      <c r="E52" s="20"/>
    </row>
    <row r="53" spans="1:5" x14ac:dyDescent="0.15">
      <c r="A53" s="4" t="str">
        <f>'[1]2021-2022'!B63</f>
        <v>Lobbying Expenses</v>
      </c>
      <c r="B53" s="9">
        <v>2000</v>
      </c>
      <c r="C53" s="8">
        <v>2000</v>
      </c>
      <c r="D53" s="8">
        <v>0</v>
      </c>
      <c r="E53" s="20"/>
    </row>
    <row r="54" spans="1:5" x14ac:dyDescent="0.15">
      <c r="A54" s="4" t="str">
        <f>'[1]2021-2022'!B64</f>
        <v>Edith Wright Fund</v>
      </c>
      <c r="B54" s="9">
        <v>0</v>
      </c>
      <c r="C54" s="8">
        <v>0</v>
      </c>
      <c r="D54" s="8">
        <v>0</v>
      </c>
      <c r="E54" s="20"/>
    </row>
    <row r="55" spans="1:5" x14ac:dyDescent="0.15">
      <c r="A55" s="4" t="str">
        <f>'[1]2021-2022'!B65</f>
        <v>Roger Blue Fund</v>
      </c>
      <c r="B55" s="9">
        <v>0</v>
      </c>
      <c r="C55" s="8">
        <v>0</v>
      </c>
      <c r="D55" s="8">
        <v>0</v>
      </c>
      <c r="E55" s="19"/>
    </row>
    <row r="56" spans="1:5" x14ac:dyDescent="0.15">
      <c r="A56" s="29"/>
      <c r="B56" s="30">
        <v>0</v>
      </c>
      <c r="C56" s="13">
        <v>0</v>
      </c>
      <c r="D56" s="11">
        <v>0</v>
      </c>
      <c r="E56" s="20"/>
    </row>
    <row r="57" spans="1:5" ht="14" thickBot="1" x14ac:dyDescent="0.2">
      <c r="A57" s="31" t="s">
        <v>46</v>
      </c>
      <c r="B57" s="14">
        <v>3135950.22</v>
      </c>
      <c r="C57" s="14">
        <v>3091567.4156366671</v>
      </c>
      <c r="D57" s="14">
        <v>-44382.804363333154</v>
      </c>
      <c r="E57" s="20" t="s">
        <v>68</v>
      </c>
    </row>
    <row r="58" spans="1:5" ht="15" thickTop="1" thickBot="1" x14ac:dyDescent="0.2">
      <c r="A58" s="32"/>
      <c r="B58" s="24"/>
      <c r="C58" s="24"/>
      <c r="D58" s="24"/>
      <c r="E58" s="33"/>
    </row>
    <row r="59" spans="1:5" s="6" customFormat="1" x14ac:dyDescent="0.15">
      <c r="A59" s="34"/>
      <c r="B59" s="35"/>
      <c r="C59" s="35"/>
      <c r="D59" s="35"/>
      <c r="E59" s="36"/>
    </row>
    <row r="60" spans="1:5" ht="14" thickBot="1" x14ac:dyDescent="0.2">
      <c r="A60" s="31" t="s">
        <v>47</v>
      </c>
      <c r="B60" s="14">
        <v>174915.37999999989</v>
      </c>
      <c r="C60" s="14">
        <f>SUM(C34-C57)</f>
        <v>220761.10148521326</v>
      </c>
      <c r="D60" s="14">
        <v>124384.30436333315</v>
      </c>
      <c r="E60" s="20" t="s">
        <v>71</v>
      </c>
    </row>
    <row r="61" spans="1:5" ht="15" thickTop="1" thickBot="1" x14ac:dyDescent="0.2">
      <c r="A61" s="37"/>
      <c r="B61" s="7"/>
      <c r="C61" s="38"/>
      <c r="D61" s="39"/>
      <c r="E61" s="33"/>
    </row>
    <row r="62" spans="1:5" x14ac:dyDescent="0.15">
      <c r="E62" s="17"/>
    </row>
  </sheetData>
  <mergeCells count="3">
    <mergeCell ref="A1:E1"/>
    <mergeCell ref="A2:E2"/>
    <mergeCell ref="A3:E3"/>
  </mergeCells>
  <printOptions horizontalCentered="1"/>
  <pageMargins left="0.26" right="0.18" top="0.3" bottom="0.24" header="0.17" footer="0.17"/>
  <pageSetup scale="71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Actuals 2021-2022 per grant</vt:lpstr>
      <vt:lpstr>Budget ChangeCY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L’Herault</dc:creator>
  <cp:lastModifiedBy>Microsoft Office User</cp:lastModifiedBy>
  <cp:lastPrinted>2021-06-14T14:33:52Z</cp:lastPrinted>
  <dcterms:created xsi:type="dcterms:W3CDTF">2021-05-25T17:03:18Z</dcterms:created>
  <dcterms:modified xsi:type="dcterms:W3CDTF">2022-01-20T01:47:10Z</dcterms:modified>
</cp:coreProperties>
</file>