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fbb616b748d2ea/Documents/UniCycle/Funding and Grants/"/>
    </mc:Choice>
  </mc:AlternateContent>
  <xr:revisionPtr revIDLastSave="10" documentId="8_{2BCE3DAB-6BAE-4D01-9111-933045B5740C}" xr6:coauthVersionLast="47" xr6:coauthVersionMax="47" xr10:uidLastSave="{218EF875-51B4-4CB7-A4C8-9A558FEB55E0}"/>
  <bookViews>
    <workbookView xWindow="-93" yWindow="-93" windowWidth="21786" windowHeight="13866" firstSheet="1" activeTab="1" xr2:uid="{4B93BD7D-1835-CE40-9730-61DDC7DE9221}"/>
  </bookViews>
  <sheets>
    <sheet name="Budget" sheetId="1" r:id="rId1"/>
    <sheet name="CFG" sheetId="5" r:id="rId2"/>
    <sheet name="Donated Value" sheetId="2" r:id="rId3"/>
    <sheet name="Inventory" sheetId="3" r:id="rId4"/>
    <sheet name="Inventory Value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C21" i="5"/>
  <c r="B21" i="5"/>
  <c r="F20" i="5"/>
  <c r="D15" i="5"/>
  <c r="C15" i="5"/>
  <c r="B15" i="5"/>
  <c r="F15" i="5"/>
  <c r="D7" i="5"/>
  <c r="C7" i="5"/>
  <c r="B7" i="5"/>
  <c r="F7" i="5"/>
  <c r="F29" i="1"/>
  <c r="C20" i="2"/>
  <c r="C19" i="2"/>
  <c r="C15" i="2"/>
  <c r="C16" i="2"/>
  <c r="C17" i="2"/>
  <c r="C18" i="2"/>
  <c r="C14" i="2"/>
  <c r="C10" i="2"/>
  <c r="C9" i="2"/>
  <c r="C5" i="2"/>
  <c r="C6" i="2"/>
  <c r="C7" i="2"/>
  <c r="C8" i="2"/>
  <c r="C4" i="2"/>
  <c r="D7" i="4"/>
  <c r="D2" i="4"/>
  <c r="D3" i="4"/>
  <c r="D4" i="4"/>
  <c r="D5" i="4"/>
  <c r="D6" i="4"/>
  <c r="D1" i="4"/>
  <c r="C6" i="4"/>
  <c r="C5" i="4"/>
  <c r="C4" i="4"/>
  <c r="C3" i="4"/>
  <c r="C2" i="4"/>
  <c r="C1" i="4"/>
  <c r="E9" i="2"/>
  <c r="D19" i="2"/>
  <c r="B10" i="2"/>
  <c r="D9" i="2"/>
  <c r="D88" i="3"/>
  <c r="D85" i="3"/>
  <c r="D71" i="3"/>
  <c r="D72" i="3"/>
  <c r="D73" i="3"/>
  <c r="D70" i="3"/>
  <c r="D77" i="3" s="1"/>
  <c r="D64" i="3"/>
  <c r="D63" i="3"/>
  <c r="D67" i="3" s="1"/>
  <c r="D56" i="3"/>
  <c r="D57" i="3"/>
  <c r="D58" i="3"/>
  <c r="D59" i="3"/>
  <c r="D55" i="3"/>
  <c r="D53" i="3"/>
  <c r="D42" i="3"/>
  <c r="D43" i="3"/>
  <c r="D44" i="3"/>
  <c r="D45" i="3"/>
  <c r="D46" i="3"/>
  <c r="D47" i="3"/>
  <c r="D48" i="3"/>
  <c r="D49" i="3"/>
  <c r="D50" i="3"/>
  <c r="D51" i="3"/>
  <c r="D52" i="3"/>
  <c r="D41" i="3"/>
  <c r="D33" i="3"/>
  <c r="D34" i="3"/>
  <c r="D35" i="3"/>
  <c r="D36" i="3"/>
  <c r="D37" i="3"/>
  <c r="D32" i="3"/>
  <c r="D27" i="3"/>
  <c r="D28" i="3"/>
  <c r="D29" i="3"/>
  <c r="D26" i="3"/>
  <c r="D14" i="3"/>
  <c r="D15" i="3"/>
  <c r="D16" i="3"/>
  <c r="D17" i="3"/>
  <c r="D18" i="3"/>
  <c r="D19" i="3"/>
  <c r="D20" i="3"/>
  <c r="D21" i="3"/>
  <c r="D22" i="3"/>
  <c r="D13" i="3"/>
  <c r="D5" i="3"/>
  <c r="D6" i="3"/>
  <c r="D7" i="3"/>
  <c r="D8" i="3"/>
  <c r="D9" i="3"/>
  <c r="D10" i="3"/>
  <c r="D11" i="3"/>
  <c r="D4" i="3"/>
  <c r="B17" i="5" l="1"/>
  <c r="C17" i="5"/>
  <c r="D17" i="5"/>
  <c r="F17" i="5"/>
  <c r="D60" i="3"/>
  <c r="D23" i="3"/>
  <c r="D38" i="3"/>
  <c r="F26" i="1"/>
  <c r="B30" i="1"/>
  <c r="D8" i="2"/>
  <c r="D18" i="2" s="1"/>
  <c r="D5" i="2"/>
  <c r="D15" i="2" s="1"/>
  <c r="D6" i="2"/>
  <c r="D16" i="2" s="1"/>
  <c r="D7" i="2"/>
  <c r="D17" i="2" s="1"/>
  <c r="D4" i="2"/>
  <c r="D14" i="2" s="1"/>
  <c r="E5" i="2"/>
  <c r="E15" i="2" s="1"/>
  <c r="E6" i="2"/>
  <c r="E16" i="2" s="1"/>
  <c r="E7" i="2"/>
  <c r="E17" i="2" s="1"/>
  <c r="E8" i="2"/>
  <c r="E4" i="2"/>
  <c r="E14" i="2" s="1"/>
  <c r="F3" i="1"/>
  <c r="F11" i="1" s="1"/>
  <c r="F14" i="1"/>
  <c r="F24" i="1" s="1"/>
  <c r="B11" i="1"/>
  <c r="B24" i="1"/>
  <c r="C11" i="1"/>
  <c r="C24" i="1"/>
  <c r="D11" i="1"/>
  <c r="D24" i="1"/>
  <c r="E19" i="2" l="1"/>
  <c r="E18" i="2"/>
  <c r="E20" i="2"/>
  <c r="D30" i="1" s="1"/>
  <c r="D10" i="2"/>
  <c r="E10" i="2"/>
  <c r="D20" i="2"/>
  <c r="C30" i="1" s="1"/>
  <c r="D26" i="1"/>
  <c r="B26" i="1"/>
  <c r="C26" i="1"/>
</calcChain>
</file>

<file path=xl/sharedStrings.xml><?xml version="1.0" encoding="utf-8"?>
<sst xmlns="http://schemas.openxmlformats.org/spreadsheetml/2006/main" count="103" uniqueCount="73">
  <si>
    <t>Fiscal Year</t>
  </si>
  <si>
    <t>Gross Revenue</t>
  </si>
  <si>
    <t>Direct and Indirect Contributions from the Public</t>
  </si>
  <si>
    <t>Community Reward Programs (Publix, etc)</t>
  </si>
  <si>
    <t>Amazon Rewards</t>
  </si>
  <si>
    <t>Government Grants</t>
  </si>
  <si>
    <t>Foundations</t>
  </si>
  <si>
    <t>Public Special Events</t>
  </si>
  <si>
    <t>Membership Dues</t>
  </si>
  <si>
    <t>Other Revenue</t>
  </si>
  <si>
    <t>Total Gross Revenue:</t>
  </si>
  <si>
    <t>Expenses</t>
  </si>
  <si>
    <t>Program Services</t>
  </si>
  <si>
    <t>Administrative</t>
  </si>
  <si>
    <t>Warehouse Coordinator</t>
  </si>
  <si>
    <t>Fundraising</t>
  </si>
  <si>
    <t>Fuel Allotment</t>
  </si>
  <si>
    <t>Quickbooks/Accountant</t>
  </si>
  <si>
    <t>Website Maintenance</t>
  </si>
  <si>
    <t>Website Development</t>
  </si>
  <si>
    <t>Marketing Materials (Canva)</t>
  </si>
  <si>
    <t>Other</t>
  </si>
  <si>
    <t>Total Expenses</t>
  </si>
  <si>
    <t>Excess or deficit for the year</t>
  </si>
  <si>
    <t>Donations</t>
  </si>
  <si>
    <t>In-Kind &amp; Clothing Donations (estimated current inventory)</t>
  </si>
  <si>
    <t>Estimated Clothing Given Away</t>
  </si>
  <si>
    <t>Footnote</t>
  </si>
  <si>
    <t>Direct Contributions from the Public</t>
  </si>
  <si>
    <t>Community Reward Programs</t>
  </si>
  <si>
    <t>Foundation Grants</t>
  </si>
  <si>
    <t>Social Media Campaign</t>
  </si>
  <si>
    <t>Estimated Clothing Placed with Students</t>
  </si>
  <si>
    <t>In-Kind Executive Director Salary</t>
  </si>
  <si>
    <t>In-Kind Volunteer Salaries</t>
  </si>
  <si>
    <t>In-Kind Donated internal logistics for clothing distribution</t>
  </si>
  <si>
    <t>Donated Warehouse Facility Use &amp; Utilities</t>
  </si>
  <si>
    <t>1. Amount based on historical contributions from individuals including personal donations and Facebook</t>
  </si>
  <si>
    <t>2. Amount based on historical contributions from the Amazon Smile &amp; Costco charity donation programs</t>
  </si>
  <si>
    <t>8. Expenses related to regulatory filings and reports</t>
  </si>
  <si>
    <t>Total Donated Items</t>
  </si>
  <si>
    <t>Donated Items (%)</t>
  </si>
  <si>
    <t>Shirts</t>
  </si>
  <si>
    <t>Shorts</t>
  </si>
  <si>
    <t>Pants</t>
  </si>
  <si>
    <t>Shoes</t>
  </si>
  <si>
    <t>Socks &amp; Underwear</t>
  </si>
  <si>
    <t>Coats</t>
  </si>
  <si>
    <t>Donated Items ($)</t>
  </si>
  <si>
    <t>Total Clothing Items $</t>
  </si>
  <si>
    <t>Estimate</t>
  </si>
  <si>
    <t>Rows</t>
  </si>
  <si>
    <t>Total</t>
  </si>
  <si>
    <t>Total Shirts</t>
  </si>
  <si>
    <t>Total Shorts</t>
  </si>
  <si>
    <t>Total Pants</t>
  </si>
  <si>
    <t>Total Shoes</t>
  </si>
  <si>
    <t>Total Socks &amp; Underwear</t>
  </si>
  <si>
    <t>Total Coats</t>
  </si>
  <si>
    <t>Total Items</t>
  </si>
  <si>
    <t>As of 7/7/21</t>
  </si>
  <si>
    <t>Total Value</t>
  </si>
  <si>
    <t>7. Expenses related to the collection materials for clothing drives including laundry baskets, signage and marketing materials, in addition to contracted warehouse coordinator to facilitate logistics and volunteers</t>
  </si>
  <si>
    <t>9. Yearly cost for book keeping and reporting</t>
  </si>
  <si>
    <t>10. Founder Jami Oakley is a Public Relations executive that began UniCycle to address clothing needs for homeless and at-risk students in the MNPS system</t>
  </si>
  <si>
    <t>11. Estimated based on 10 hours minimum warehouse volunteers, 10 hours per week from parent, community and school stakeholders in both public and private schools</t>
  </si>
  <si>
    <t>12. UniCycle untilizes the MNPS internal mail system to distribute clothing as part of the warehouse in-kind donation</t>
  </si>
  <si>
    <t>Quickbooks</t>
  </si>
  <si>
    <t>Marketing Materials (Printing/Signage)</t>
  </si>
  <si>
    <t>Website Update &amp; Email Communications</t>
  </si>
  <si>
    <t>4. Anticipated Grant applications for the 2023/2024 Fiscal year</t>
  </si>
  <si>
    <t>6. Planned Social Media Campaign for the early Fall/Winter of 2023</t>
  </si>
  <si>
    <t>13. The UniCycle warehouse is provided by MNPS and is located at Buena Vista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</si>
</sst>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1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64" fontId="2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10" fontId="0" fillId="0" borderId="1" xfId="0" applyNumberFormat="1" applyBorder="1"/>
    <xf numFmtId="165" fontId="7" fillId="0" borderId="1" xfId="1" applyNumberFormat="1" applyFont="1" applyBorder="1"/>
    <xf numFmtId="164" fontId="0" fillId="0" borderId="1" xfId="0" applyNumberFormat="1" applyBorder="1"/>
    <xf numFmtId="164" fontId="5" fillId="0" borderId="1" xfId="0" applyNumberFormat="1" applyFont="1" applyBorder="1"/>
    <xf numFmtId="0" fontId="10" fillId="0" borderId="0" xfId="0" applyFont="1"/>
    <xf numFmtId="0" fontId="10" fillId="0" borderId="1" xfId="0" applyFont="1" applyBorder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2" fillId="0" borderId="1" xfId="0" applyFont="1" applyBorder="1"/>
    <xf numFmtId="165" fontId="10" fillId="0" borderId="1" xfId="1" applyNumberFormat="1" applyFont="1" applyBorder="1"/>
    <xf numFmtId="0" fontId="12" fillId="3" borderId="1" xfId="0" applyFont="1" applyFill="1" applyBorder="1"/>
    <xf numFmtId="165" fontId="12" fillId="3" borderId="1" xfId="1" applyNumberFormat="1" applyFont="1" applyFill="1" applyBorder="1"/>
    <xf numFmtId="0" fontId="12" fillId="4" borderId="1" xfId="0" applyFont="1" applyFill="1" applyBorder="1"/>
    <xf numFmtId="165" fontId="12" fillId="4" borderId="1" xfId="0" applyNumberFormat="1" applyFont="1" applyFill="1" applyBorder="1"/>
    <xf numFmtId="166" fontId="0" fillId="0" borderId="1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/>
    <xf numFmtId="164" fontId="9" fillId="2" borderId="2" xfId="0" applyNumberFormat="1" applyFont="1" applyFill="1" applyBorder="1"/>
    <xf numFmtId="0" fontId="9" fillId="2" borderId="2" xfId="0" applyFont="1" applyFill="1" applyBorder="1"/>
    <xf numFmtId="0" fontId="1" fillId="0" borderId="2" xfId="0" applyFont="1" applyBorder="1"/>
    <xf numFmtId="0" fontId="6" fillId="2" borderId="3" xfId="0" applyFont="1" applyFill="1" applyBorder="1" applyAlignment="1">
      <alignment horizontal="center"/>
    </xf>
    <xf numFmtId="164" fontId="2" fillId="0" borderId="3" xfId="0" applyNumberFormat="1" applyFont="1" applyBorder="1"/>
    <xf numFmtId="164" fontId="9" fillId="2" borderId="3" xfId="0" applyNumberFormat="1" applyFont="1" applyFill="1" applyBorder="1"/>
    <xf numFmtId="0" fontId="2" fillId="0" borderId="3" xfId="0" applyFont="1" applyBorder="1"/>
    <xf numFmtId="0" fontId="2" fillId="2" borderId="3" xfId="0" applyFont="1" applyFill="1" applyBorder="1"/>
    <xf numFmtId="0" fontId="2" fillId="5" borderId="4" xfId="0" applyFont="1" applyFill="1" applyBorder="1"/>
    <xf numFmtId="0" fontId="2" fillId="0" borderId="4" xfId="0" applyFont="1" applyBorder="1"/>
    <xf numFmtId="164" fontId="2" fillId="0" borderId="5" xfId="0" applyNumberFormat="1" applyFont="1" applyBorder="1"/>
    <xf numFmtId="164" fontId="2" fillId="0" borderId="0" xfId="0" applyNumberFormat="1" applyFont="1"/>
    <xf numFmtId="0" fontId="2" fillId="5" borderId="2" xfId="0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1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B4C6-453C-584E-AAA4-0FCF8512C574}">
  <dimension ref="A1:F30"/>
  <sheetViews>
    <sheetView workbookViewId="0">
      <selection sqref="A1:XFD1048576"/>
    </sheetView>
  </sheetViews>
  <sheetFormatPr defaultColWidth="10.88671875" defaultRowHeight="18" x14ac:dyDescent="0.6"/>
  <cols>
    <col min="1" max="1" width="59.109375" style="1" customWidth="1"/>
    <col min="2" max="2" width="16.109375" style="1" customWidth="1"/>
    <col min="3" max="3" width="16.609375" style="1" customWidth="1"/>
    <col min="4" max="4" width="12.5" style="1" customWidth="1"/>
    <col min="5" max="5" width="10.88671875" style="1"/>
    <col min="6" max="6" width="12.609375" style="1" customWidth="1"/>
    <col min="7" max="16384" width="10.88671875" style="1"/>
  </cols>
  <sheetData>
    <row r="1" spans="1:6" x14ac:dyDescent="0.6">
      <c r="A1" s="5"/>
      <c r="B1" s="60" t="s">
        <v>0</v>
      </c>
      <c r="C1" s="60"/>
      <c r="D1" s="60"/>
      <c r="E1" s="6"/>
      <c r="F1" s="7" t="s">
        <v>0</v>
      </c>
    </row>
    <row r="2" spans="1:6" x14ac:dyDescent="0.6">
      <c r="A2" s="6" t="s">
        <v>1</v>
      </c>
      <c r="B2" s="8">
        <v>2018</v>
      </c>
      <c r="C2" s="8">
        <v>2019</v>
      </c>
      <c r="D2" s="8">
        <v>2020</v>
      </c>
      <c r="E2" s="6"/>
      <c r="F2" s="8">
        <v>2022</v>
      </c>
    </row>
    <row r="3" spans="1:6" x14ac:dyDescent="0.6">
      <c r="A3" s="2" t="s">
        <v>2</v>
      </c>
      <c r="B3" s="4">
        <v>4400</v>
      </c>
      <c r="C3" s="4">
        <v>78</v>
      </c>
      <c r="D3" s="4">
        <v>1606</v>
      </c>
      <c r="E3" s="2"/>
      <c r="F3" s="4">
        <f>AVERAGE(B3:D3)</f>
        <v>2028</v>
      </c>
    </row>
    <row r="4" spans="1:6" x14ac:dyDescent="0.6">
      <c r="A4" s="2" t="s">
        <v>3</v>
      </c>
      <c r="B4" s="4">
        <v>0</v>
      </c>
      <c r="C4" s="4">
        <v>0</v>
      </c>
      <c r="D4" s="4">
        <v>0</v>
      </c>
      <c r="E4" s="2"/>
      <c r="F4" s="4">
        <v>0</v>
      </c>
    </row>
    <row r="5" spans="1:6" x14ac:dyDescent="0.6">
      <c r="A5" s="2" t="s">
        <v>4</v>
      </c>
      <c r="B5" s="4">
        <v>0</v>
      </c>
      <c r="C5" s="4">
        <v>0</v>
      </c>
      <c r="D5" s="4">
        <v>0</v>
      </c>
      <c r="E5" s="2"/>
      <c r="F5" s="4">
        <v>0</v>
      </c>
    </row>
    <row r="6" spans="1:6" x14ac:dyDescent="0.6">
      <c r="A6" s="2" t="s">
        <v>5</v>
      </c>
      <c r="B6" s="4">
        <v>0</v>
      </c>
      <c r="C6" s="4">
        <v>0</v>
      </c>
      <c r="D6" s="4">
        <v>0</v>
      </c>
      <c r="E6" s="2"/>
      <c r="F6" s="4">
        <v>0</v>
      </c>
    </row>
    <row r="7" spans="1:6" x14ac:dyDescent="0.6">
      <c r="A7" s="2" t="s">
        <v>6</v>
      </c>
      <c r="B7" s="4">
        <v>0</v>
      </c>
      <c r="C7" s="4">
        <v>0</v>
      </c>
      <c r="D7" s="4">
        <v>0</v>
      </c>
      <c r="E7" s="2"/>
      <c r="F7" s="4">
        <v>15000</v>
      </c>
    </row>
    <row r="8" spans="1:6" x14ac:dyDescent="0.6">
      <c r="A8" s="2" t="s">
        <v>7</v>
      </c>
      <c r="B8" s="4">
        <v>0</v>
      </c>
      <c r="C8" s="4">
        <v>0</v>
      </c>
      <c r="D8" s="4">
        <v>0</v>
      </c>
      <c r="E8" s="2"/>
      <c r="F8" s="4">
        <v>0</v>
      </c>
    </row>
    <row r="9" spans="1:6" x14ac:dyDescent="0.6">
      <c r="A9" s="2" t="s">
        <v>8</v>
      </c>
      <c r="B9" s="4">
        <v>0</v>
      </c>
      <c r="C9" s="4">
        <v>0</v>
      </c>
      <c r="D9" s="4">
        <v>0</v>
      </c>
      <c r="E9" s="2"/>
      <c r="F9" s="4">
        <v>0</v>
      </c>
    </row>
    <row r="10" spans="1:6" x14ac:dyDescent="0.6">
      <c r="A10" s="2" t="s">
        <v>9</v>
      </c>
      <c r="B10" s="4">
        <v>0</v>
      </c>
      <c r="C10" s="4">
        <v>0</v>
      </c>
      <c r="D10" s="4">
        <v>8000</v>
      </c>
      <c r="E10" s="2"/>
      <c r="F10" s="4">
        <v>0</v>
      </c>
    </row>
    <row r="11" spans="1:6" x14ac:dyDescent="0.6">
      <c r="A11" s="9" t="s">
        <v>10</v>
      </c>
      <c r="B11" s="10">
        <f>SUM(B3:B10)</f>
        <v>4400</v>
      </c>
      <c r="C11" s="10">
        <f>SUM(C3:C10)</f>
        <v>78</v>
      </c>
      <c r="D11" s="10">
        <f>SUM(D3:D10)</f>
        <v>9606</v>
      </c>
      <c r="E11" s="11"/>
      <c r="F11" s="10">
        <f>SUM(F3:F10)</f>
        <v>17028</v>
      </c>
    </row>
    <row r="12" spans="1:6" x14ac:dyDescent="0.6">
      <c r="A12" s="2"/>
      <c r="B12" s="4"/>
      <c r="C12" s="4"/>
      <c r="D12" s="4"/>
      <c r="E12" s="2"/>
      <c r="F12" s="4"/>
    </row>
    <row r="13" spans="1:6" x14ac:dyDescent="0.6">
      <c r="A13" s="3" t="s">
        <v>11</v>
      </c>
      <c r="B13" s="4"/>
      <c r="C13" s="4"/>
      <c r="D13" s="4"/>
      <c r="E13" s="2"/>
      <c r="F13" s="4"/>
    </row>
    <row r="14" spans="1:6" x14ac:dyDescent="0.6">
      <c r="A14" s="2" t="s">
        <v>12</v>
      </c>
      <c r="B14" s="4">
        <v>698</v>
      </c>
      <c r="C14" s="4">
        <v>624.95000000000005</v>
      </c>
      <c r="D14" s="4">
        <v>656.1</v>
      </c>
      <c r="E14" s="2"/>
      <c r="F14" s="4">
        <f>AVERAGE(B14:D14)</f>
        <v>659.68333333333339</v>
      </c>
    </row>
    <row r="15" spans="1:6" x14ac:dyDescent="0.6">
      <c r="A15" s="2" t="s">
        <v>13</v>
      </c>
      <c r="B15" s="4">
        <v>877.93</v>
      </c>
      <c r="C15" s="4">
        <v>212.05</v>
      </c>
      <c r="D15" s="4">
        <v>224.24</v>
      </c>
      <c r="E15" s="2"/>
      <c r="F15" s="4">
        <v>0</v>
      </c>
    </row>
    <row r="16" spans="1:6" x14ac:dyDescent="0.6">
      <c r="A16" s="2" t="s">
        <v>14</v>
      </c>
      <c r="B16" s="4">
        <v>0</v>
      </c>
      <c r="C16" s="4">
        <v>0</v>
      </c>
      <c r="D16" s="4">
        <v>0</v>
      </c>
      <c r="E16" s="2"/>
      <c r="F16" s="4">
        <v>12000</v>
      </c>
    </row>
    <row r="17" spans="1:6" x14ac:dyDescent="0.6">
      <c r="A17" s="2" t="s">
        <v>15</v>
      </c>
      <c r="B17" s="4">
        <v>0</v>
      </c>
      <c r="C17" s="4">
        <v>0</v>
      </c>
      <c r="D17" s="4">
        <v>0</v>
      </c>
      <c r="E17" s="2"/>
      <c r="F17" s="4">
        <v>0</v>
      </c>
    </row>
    <row r="18" spans="1:6" x14ac:dyDescent="0.6">
      <c r="A18" s="2" t="s">
        <v>16</v>
      </c>
      <c r="B18" s="4"/>
      <c r="C18" s="4"/>
      <c r="D18" s="4"/>
      <c r="E18" s="2"/>
      <c r="F18" s="4"/>
    </row>
    <row r="19" spans="1:6" x14ac:dyDescent="0.6">
      <c r="A19" s="2" t="s">
        <v>17</v>
      </c>
      <c r="B19" s="4"/>
      <c r="C19" s="4"/>
      <c r="D19" s="4">
        <v>840</v>
      </c>
      <c r="E19" s="2"/>
      <c r="F19" s="4">
        <v>840</v>
      </c>
    </row>
    <row r="20" spans="1:6" x14ac:dyDescent="0.6">
      <c r="A20" s="2" t="s">
        <v>18</v>
      </c>
      <c r="B20" s="4"/>
      <c r="C20" s="4"/>
      <c r="D20" s="4">
        <v>42</v>
      </c>
      <c r="E20" s="2"/>
      <c r="F20" s="4">
        <v>42</v>
      </c>
    </row>
    <row r="21" spans="1:6" x14ac:dyDescent="0.6">
      <c r="A21" s="2" t="s">
        <v>19</v>
      </c>
      <c r="B21" s="4"/>
      <c r="C21" s="4"/>
      <c r="D21" s="4"/>
      <c r="E21" s="2"/>
      <c r="F21" s="4">
        <v>1500</v>
      </c>
    </row>
    <row r="22" spans="1:6" x14ac:dyDescent="0.6">
      <c r="A22" s="2" t="s">
        <v>20</v>
      </c>
      <c r="B22" s="4"/>
      <c r="C22" s="4"/>
      <c r="D22" s="4">
        <v>155</v>
      </c>
      <c r="E22" s="2"/>
      <c r="F22" s="4">
        <v>155</v>
      </c>
    </row>
    <row r="23" spans="1:6" x14ac:dyDescent="0.6">
      <c r="A23" s="2" t="s">
        <v>21</v>
      </c>
      <c r="B23" s="4">
        <v>0</v>
      </c>
      <c r="C23" s="4">
        <v>0</v>
      </c>
      <c r="D23" s="4">
        <v>0</v>
      </c>
      <c r="E23" s="2"/>
      <c r="F23" s="4">
        <v>0</v>
      </c>
    </row>
    <row r="24" spans="1:6" x14ac:dyDescent="0.6">
      <c r="A24" s="9" t="s">
        <v>22</v>
      </c>
      <c r="B24" s="10">
        <f>SUM(B14:B23)</f>
        <v>1575.9299999999998</v>
      </c>
      <c r="C24" s="10">
        <f>SUM(C14:C23)</f>
        <v>837</v>
      </c>
      <c r="D24" s="10">
        <f>SUM(D14:D23)</f>
        <v>1917.3400000000001</v>
      </c>
      <c r="E24" s="11"/>
      <c r="F24" s="10">
        <f>SUM(F14:F23)</f>
        <v>15196.683333333334</v>
      </c>
    </row>
    <row r="25" spans="1:6" x14ac:dyDescent="0.6">
      <c r="A25" s="2"/>
      <c r="B25" s="4"/>
      <c r="C25" s="4"/>
      <c r="D25" s="4"/>
      <c r="E25" s="2"/>
      <c r="F25" s="4"/>
    </row>
    <row r="26" spans="1:6" x14ac:dyDescent="0.6">
      <c r="A26" s="6" t="s">
        <v>23</v>
      </c>
      <c r="B26" s="10">
        <f>B11-B24</f>
        <v>2824.07</v>
      </c>
      <c r="C26" s="10">
        <f>C11-C24</f>
        <v>-759</v>
      </c>
      <c r="D26" s="10">
        <f>D11-D24</f>
        <v>7688.66</v>
      </c>
      <c r="E26" s="10"/>
      <c r="F26" s="10">
        <f t="shared" ref="F26" si="0">F11-F24</f>
        <v>1831.3166666666657</v>
      </c>
    </row>
    <row r="28" spans="1:6" x14ac:dyDescent="0.6">
      <c r="A28" s="6" t="s">
        <v>24</v>
      </c>
      <c r="B28" s="5"/>
      <c r="C28" s="5"/>
      <c r="D28" s="5"/>
      <c r="E28" s="5"/>
      <c r="F28" s="5"/>
    </row>
    <row r="29" spans="1:6" x14ac:dyDescent="0.6">
      <c r="A29" s="2" t="s">
        <v>25</v>
      </c>
      <c r="B29" s="2"/>
      <c r="C29" s="2"/>
      <c r="D29" s="2"/>
      <c r="E29" s="2"/>
      <c r="F29" s="4">
        <f>'Inventory Value'!D7</f>
        <v>64519</v>
      </c>
    </row>
    <row r="30" spans="1:6" x14ac:dyDescent="0.6">
      <c r="A30" s="2" t="s">
        <v>26</v>
      </c>
      <c r="B30" s="4">
        <f>'Donated Value'!C20</f>
        <v>75171.359999999986</v>
      </c>
      <c r="C30" s="4">
        <f>'Donated Value'!D20</f>
        <v>117294.31</v>
      </c>
      <c r="D30" s="4">
        <f>'Donated Value'!E20</f>
        <v>69680.83</v>
      </c>
      <c r="E30" s="2"/>
      <c r="F30" s="4">
        <v>70000</v>
      </c>
    </row>
  </sheetData>
  <mergeCells count="1">
    <mergeCell ref="B1:D1"/>
  </mergeCells>
  <pageMargins left="0.7" right="0.7" top="0.75" bottom="0.75" header="0.3" footer="0.3"/>
  <pageSetup orientation="portrait" horizontalDpi="0" verticalDpi="0"/>
  <ignoredErrors>
    <ignoredError sqref="D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BD5A-DF7B-4255-9CF1-CA95550F8966}">
  <dimension ref="A1:M40"/>
  <sheetViews>
    <sheetView tabSelected="1" workbookViewId="0">
      <selection activeCell="J13" sqref="J13"/>
    </sheetView>
  </sheetViews>
  <sheetFormatPr defaultColWidth="10.88671875" defaultRowHeight="18" x14ac:dyDescent="0.6"/>
  <cols>
    <col min="1" max="1" width="59.109375" style="1" customWidth="1"/>
    <col min="2" max="2" width="16.109375" style="1" hidden="1" customWidth="1"/>
    <col min="3" max="3" width="16.609375" style="1" hidden="1" customWidth="1"/>
    <col min="4" max="4" width="12.5" style="1" hidden="1" customWidth="1"/>
    <col min="5" max="5" width="12.609375" style="1" hidden="1" customWidth="1"/>
    <col min="6" max="6" width="12.609375" style="1" customWidth="1"/>
    <col min="7" max="7" width="10" style="1" customWidth="1"/>
    <col min="8" max="16383" width="10.88671875" style="1"/>
    <col min="16384" max="16384" width="8" style="1" customWidth="1"/>
  </cols>
  <sheetData>
    <row r="1" spans="1:7" x14ac:dyDescent="0.6">
      <c r="A1" s="35"/>
      <c r="B1" s="61" t="s">
        <v>0</v>
      </c>
      <c r="C1" s="61"/>
      <c r="D1" s="61"/>
      <c r="E1" s="36"/>
      <c r="F1" s="37" t="s">
        <v>0</v>
      </c>
      <c r="G1" s="49" t="s">
        <v>27</v>
      </c>
    </row>
    <row r="2" spans="1:7" x14ac:dyDescent="0.6">
      <c r="A2" s="36" t="s">
        <v>1</v>
      </c>
      <c r="B2" s="38">
        <v>2018</v>
      </c>
      <c r="C2" s="38">
        <v>2019</v>
      </c>
      <c r="D2" s="38">
        <v>2020</v>
      </c>
      <c r="E2" s="36"/>
      <c r="F2" s="44">
        <v>2023</v>
      </c>
      <c r="G2" s="53"/>
    </row>
    <row r="3" spans="1:7" x14ac:dyDescent="0.6">
      <c r="A3" s="33" t="s">
        <v>28</v>
      </c>
      <c r="B3" s="34">
        <v>4400</v>
      </c>
      <c r="C3" s="34">
        <v>78</v>
      </c>
      <c r="D3" s="34">
        <v>1606</v>
      </c>
      <c r="E3" s="33"/>
      <c r="F3" s="45">
        <v>7500</v>
      </c>
      <c r="G3" s="57">
        <v>1</v>
      </c>
    </row>
    <row r="4" spans="1:7" x14ac:dyDescent="0.6">
      <c r="A4" s="33" t="s">
        <v>29</v>
      </c>
      <c r="B4" s="34">
        <v>0</v>
      </c>
      <c r="C4" s="34">
        <v>0</v>
      </c>
      <c r="D4" s="34">
        <v>0</v>
      </c>
      <c r="E4" s="33"/>
      <c r="F4" s="45">
        <v>200</v>
      </c>
      <c r="G4" s="57">
        <v>2</v>
      </c>
    </row>
    <row r="5" spans="1:7" x14ac:dyDescent="0.6">
      <c r="A5" s="33" t="s">
        <v>30</v>
      </c>
      <c r="B5" s="34">
        <v>0</v>
      </c>
      <c r="C5" s="34">
        <v>0</v>
      </c>
      <c r="D5" s="34">
        <v>0</v>
      </c>
      <c r="E5" s="33"/>
      <c r="F5" s="45">
        <v>15000</v>
      </c>
      <c r="G5" s="57">
        <v>4</v>
      </c>
    </row>
    <row r="6" spans="1:7" x14ac:dyDescent="0.6">
      <c r="A6" s="33" t="s">
        <v>31</v>
      </c>
      <c r="B6" s="34">
        <v>0</v>
      </c>
      <c r="C6" s="34">
        <v>0</v>
      </c>
      <c r="D6" s="34">
        <v>8000</v>
      </c>
      <c r="E6" s="33"/>
      <c r="F6" s="45">
        <v>1500</v>
      </c>
      <c r="G6" s="57">
        <v>6</v>
      </c>
    </row>
    <row r="7" spans="1:7" x14ac:dyDescent="0.6">
      <c r="A7" s="40" t="s">
        <v>10</v>
      </c>
      <c r="B7" s="41">
        <f>SUM(B3:B6)</f>
        <v>4400</v>
      </c>
      <c r="C7" s="41">
        <f>SUM(C3:C6)</f>
        <v>78</v>
      </c>
      <c r="D7" s="41">
        <f>SUM(D3:D6)</f>
        <v>9606</v>
      </c>
      <c r="E7" s="42"/>
      <c r="F7" s="46">
        <f>SUM(F3:F6)</f>
        <v>24200</v>
      </c>
      <c r="G7" s="58"/>
    </row>
    <row r="8" spans="1:7" x14ac:dyDescent="0.6">
      <c r="A8" s="33"/>
      <c r="B8" s="34"/>
      <c r="C8" s="34"/>
      <c r="D8" s="34"/>
      <c r="E8" s="33"/>
      <c r="F8" s="45"/>
      <c r="G8" s="58"/>
    </row>
    <row r="9" spans="1:7" x14ac:dyDescent="0.6">
      <c r="A9" s="43" t="s">
        <v>11</v>
      </c>
      <c r="B9" s="34"/>
      <c r="C9" s="34"/>
      <c r="D9" s="34"/>
      <c r="E9" s="33"/>
      <c r="F9" s="45"/>
      <c r="G9" s="58"/>
    </row>
    <row r="10" spans="1:7" x14ac:dyDescent="0.6">
      <c r="A10" s="33" t="s">
        <v>12</v>
      </c>
      <c r="B10" s="34">
        <v>698</v>
      </c>
      <c r="C10" s="34">
        <v>624.95000000000005</v>
      </c>
      <c r="D10" s="34">
        <v>656.1</v>
      </c>
      <c r="E10" s="33"/>
      <c r="F10" s="45">
        <v>16700</v>
      </c>
      <c r="G10" s="57">
        <v>7</v>
      </c>
    </row>
    <row r="11" spans="1:7" x14ac:dyDescent="0.6">
      <c r="A11" s="33" t="s">
        <v>13</v>
      </c>
      <c r="B11" s="34">
        <v>877.93</v>
      </c>
      <c r="C11" s="34">
        <v>212.05</v>
      </c>
      <c r="D11" s="34">
        <v>224.24</v>
      </c>
      <c r="E11" s="33"/>
      <c r="F11" s="45">
        <v>300</v>
      </c>
      <c r="G11" s="57">
        <v>8</v>
      </c>
    </row>
    <row r="12" spans="1:7" x14ac:dyDescent="0.6">
      <c r="A12" s="33" t="s">
        <v>67</v>
      </c>
      <c r="B12" s="34"/>
      <c r="C12" s="34"/>
      <c r="D12" s="34">
        <v>840</v>
      </c>
      <c r="E12" s="33"/>
      <c r="F12" s="45">
        <v>1200</v>
      </c>
      <c r="G12" s="57">
        <v>9</v>
      </c>
    </row>
    <row r="13" spans="1:7" x14ac:dyDescent="0.6">
      <c r="A13" s="33" t="s">
        <v>69</v>
      </c>
      <c r="B13" s="34"/>
      <c r="C13" s="34"/>
      <c r="D13" s="34">
        <v>42</v>
      </c>
      <c r="E13" s="33"/>
      <c r="F13" s="45">
        <v>1000</v>
      </c>
      <c r="G13" s="39"/>
    </row>
    <row r="14" spans="1:7" x14ac:dyDescent="0.6">
      <c r="A14" s="33" t="s">
        <v>68</v>
      </c>
      <c r="B14" s="34"/>
      <c r="C14" s="34"/>
      <c r="D14" s="34">
        <v>155</v>
      </c>
      <c r="E14" s="33"/>
      <c r="F14" s="45">
        <v>200</v>
      </c>
      <c r="G14" s="39"/>
    </row>
    <row r="15" spans="1:7" x14ac:dyDescent="0.6">
      <c r="A15" s="40" t="s">
        <v>22</v>
      </c>
      <c r="B15" s="41">
        <f>SUM(B10:B14)</f>
        <v>1575.9299999999998</v>
      </c>
      <c r="C15" s="41">
        <f>SUM(C10:C14)</f>
        <v>837</v>
      </c>
      <c r="D15" s="41">
        <f>SUM(D10:D14)</f>
        <v>1917.3400000000001</v>
      </c>
      <c r="E15" s="42"/>
      <c r="F15" s="46">
        <f>SUM(F10:F14)</f>
        <v>19400</v>
      </c>
      <c r="G15" s="33"/>
    </row>
    <row r="16" spans="1:7" x14ac:dyDescent="0.6">
      <c r="A16" s="33"/>
      <c r="B16" s="34"/>
      <c r="C16" s="34"/>
      <c r="D16" s="34"/>
      <c r="E16" s="33"/>
      <c r="F16" s="45"/>
      <c r="G16" s="33"/>
    </row>
    <row r="17" spans="1:13" x14ac:dyDescent="0.6">
      <c r="A17" s="36" t="s">
        <v>23</v>
      </c>
      <c r="B17" s="41">
        <f>B7-B15</f>
        <v>2824.07</v>
      </c>
      <c r="C17" s="41">
        <f>C7-C15</f>
        <v>-759</v>
      </c>
      <c r="D17" s="41">
        <f>D7-D15</f>
        <v>7688.66</v>
      </c>
      <c r="E17" s="41"/>
      <c r="F17" s="46">
        <f>F7-F15</f>
        <v>4800</v>
      </c>
      <c r="G17" s="33"/>
    </row>
    <row r="18" spans="1:13" x14ac:dyDescent="0.6">
      <c r="A18" s="33"/>
      <c r="B18" s="33"/>
      <c r="C18" s="33"/>
      <c r="D18" s="33"/>
      <c r="E18" s="33"/>
      <c r="F18" s="47"/>
      <c r="G18" s="33"/>
    </row>
    <row r="19" spans="1:13" x14ac:dyDescent="0.6">
      <c r="A19" s="36" t="s">
        <v>24</v>
      </c>
      <c r="B19" s="35"/>
      <c r="C19" s="35"/>
      <c r="D19" s="35"/>
      <c r="E19" s="35"/>
      <c r="F19" s="48"/>
      <c r="G19" s="33"/>
    </row>
    <row r="20" spans="1:13" x14ac:dyDescent="0.6">
      <c r="A20" s="33" t="s">
        <v>25</v>
      </c>
      <c r="B20" s="33"/>
      <c r="C20" s="33"/>
      <c r="D20" s="33"/>
      <c r="E20" s="33"/>
      <c r="F20" s="45">
        <f>'Inventory Value'!D7</f>
        <v>64519</v>
      </c>
      <c r="G20" s="33"/>
    </row>
    <row r="21" spans="1:13" x14ac:dyDescent="0.6">
      <c r="A21" s="33" t="s">
        <v>32</v>
      </c>
      <c r="B21" s="34">
        <f>'Donated Value'!C20</f>
        <v>75171.359999999986</v>
      </c>
      <c r="C21" s="34">
        <f>'Donated Value'!D20</f>
        <v>117294.31</v>
      </c>
      <c r="D21" s="34">
        <f>'Donated Value'!E20</f>
        <v>69680.83</v>
      </c>
      <c r="E21" s="33"/>
      <c r="F21" s="45">
        <v>210000</v>
      </c>
      <c r="G21" s="33"/>
    </row>
    <row r="22" spans="1:13" x14ac:dyDescent="0.6">
      <c r="A22" s="50" t="s">
        <v>33</v>
      </c>
      <c r="B22" s="50"/>
      <c r="C22" s="50"/>
      <c r="D22" s="50"/>
      <c r="E22" s="50"/>
      <c r="F22" s="51">
        <v>40000</v>
      </c>
      <c r="G22" s="59">
        <v>10</v>
      </c>
    </row>
    <row r="23" spans="1:13" x14ac:dyDescent="0.6">
      <c r="A23" s="33" t="s">
        <v>34</v>
      </c>
      <c r="B23" s="33"/>
      <c r="C23" s="33"/>
      <c r="D23" s="33"/>
      <c r="E23" s="33"/>
      <c r="F23" s="45">
        <v>77000</v>
      </c>
      <c r="G23" s="57">
        <v>11</v>
      </c>
    </row>
    <row r="24" spans="1:13" x14ac:dyDescent="0.6">
      <c r="A24" s="33" t="s">
        <v>35</v>
      </c>
      <c r="B24" s="33"/>
      <c r="C24" s="33"/>
      <c r="D24" s="33"/>
      <c r="E24" s="33"/>
      <c r="F24" s="45">
        <v>15000</v>
      </c>
      <c r="G24" s="57">
        <v>12</v>
      </c>
    </row>
    <row r="25" spans="1:13" x14ac:dyDescent="0.6">
      <c r="A25" s="33" t="s">
        <v>36</v>
      </c>
      <c r="B25" s="33"/>
      <c r="C25" s="33"/>
      <c r="D25" s="33"/>
      <c r="E25" s="33"/>
      <c r="F25" s="45">
        <v>8000</v>
      </c>
      <c r="G25" s="57">
        <v>13</v>
      </c>
    </row>
    <row r="26" spans="1:13" x14ac:dyDescent="0.6">
      <c r="F26" s="52"/>
    </row>
    <row r="27" spans="1:13" x14ac:dyDescent="0.6">
      <c r="A27" s="54" t="s">
        <v>37</v>
      </c>
      <c r="B27"/>
      <c r="C27"/>
      <c r="D27"/>
      <c r="E27"/>
      <c r="F27" s="55"/>
      <c r="G27"/>
      <c r="H27"/>
      <c r="I27"/>
      <c r="J27"/>
      <c r="K27"/>
      <c r="L27"/>
      <c r="M27"/>
    </row>
    <row r="28" spans="1:13" x14ac:dyDescent="0.6">
      <c r="A28" s="54" t="s">
        <v>38</v>
      </c>
      <c r="B28"/>
      <c r="C28"/>
      <c r="D28"/>
      <c r="E28"/>
      <c r="F28" s="55"/>
      <c r="G28"/>
      <c r="H28"/>
      <c r="I28"/>
      <c r="J28"/>
      <c r="K28"/>
      <c r="L28"/>
      <c r="M28"/>
    </row>
    <row r="29" spans="1:13" x14ac:dyDescent="0.6">
      <c r="A29" s="56" t="s">
        <v>70</v>
      </c>
      <c r="B29"/>
      <c r="C29"/>
      <c r="D29"/>
      <c r="E29"/>
      <c r="F29" s="55"/>
      <c r="G29"/>
      <c r="H29"/>
      <c r="I29"/>
      <c r="J29"/>
      <c r="K29"/>
      <c r="L29"/>
      <c r="M29"/>
    </row>
    <row r="30" spans="1:13" x14ac:dyDescent="0.6">
      <c r="A30" t="s">
        <v>71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6">
      <c r="A31" t="s">
        <v>62</v>
      </c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6">
      <c r="A32" t="s">
        <v>39</v>
      </c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6">
      <c r="A33" t="s">
        <v>63</v>
      </c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6">
      <c r="A34" s="54" t="s">
        <v>64</v>
      </c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6">
      <c r="A35" s="54" t="s">
        <v>65</v>
      </c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6">
      <c r="A36" s="54" t="s">
        <v>66</v>
      </c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6">
      <c r="A37" s="54" t="s">
        <v>72</v>
      </c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6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6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6">
      <c r="A40"/>
      <c r="B40"/>
      <c r="C40"/>
      <c r="D40"/>
      <c r="E40"/>
      <c r="F40"/>
      <c r="G40"/>
      <c r="H40"/>
      <c r="I40"/>
      <c r="J40"/>
      <c r="K40"/>
      <c r="L40"/>
      <c r="M4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2962-7DB2-0443-A988-5114107608B2}">
  <dimension ref="A1:E20"/>
  <sheetViews>
    <sheetView workbookViewId="0">
      <selection activeCell="C21" sqref="C21"/>
    </sheetView>
  </sheetViews>
  <sheetFormatPr defaultColWidth="11" defaultRowHeight="15.7" x14ac:dyDescent="0.55000000000000004"/>
  <cols>
    <col min="1" max="1" width="27.5" customWidth="1"/>
    <col min="2" max="2" width="17" customWidth="1"/>
    <col min="4" max="5" width="11.5" bestFit="1" customWidth="1"/>
  </cols>
  <sheetData>
    <row r="1" spans="1:5" x14ac:dyDescent="0.55000000000000004">
      <c r="A1" s="12"/>
      <c r="B1" s="12"/>
      <c r="C1" s="13">
        <v>2018</v>
      </c>
      <c r="D1" s="13">
        <v>2019</v>
      </c>
      <c r="E1" s="13">
        <v>2020</v>
      </c>
    </row>
    <row r="2" spans="1:5" x14ac:dyDescent="0.55000000000000004">
      <c r="A2" s="14" t="s">
        <v>40</v>
      </c>
      <c r="B2" s="14"/>
      <c r="C2" s="15">
        <v>12144</v>
      </c>
      <c r="D2" s="15">
        <v>18949</v>
      </c>
      <c r="E2" s="15">
        <v>11257</v>
      </c>
    </row>
    <row r="3" spans="1:5" x14ac:dyDescent="0.55000000000000004">
      <c r="A3" s="12"/>
      <c r="B3" s="16" t="s">
        <v>41</v>
      </c>
      <c r="C3" s="17"/>
      <c r="D3" s="17"/>
      <c r="E3" s="17"/>
    </row>
    <row r="4" spans="1:5" x14ac:dyDescent="0.55000000000000004">
      <c r="A4" s="12" t="s">
        <v>42</v>
      </c>
      <c r="B4" s="18">
        <v>0.6</v>
      </c>
      <c r="C4" s="19">
        <f>$C$2*$B4</f>
        <v>7286.4</v>
      </c>
      <c r="D4" s="17">
        <f>$D$2*B4</f>
        <v>11369.4</v>
      </c>
      <c r="E4" s="17">
        <f>$E$2*B4</f>
        <v>6754.2</v>
      </c>
    </row>
    <row r="5" spans="1:5" x14ac:dyDescent="0.55000000000000004">
      <c r="A5" s="12" t="s">
        <v>43</v>
      </c>
      <c r="B5" s="18">
        <v>0.2</v>
      </c>
      <c r="C5" s="19">
        <f t="shared" ref="C5:C8" si="0">$C$2*$B5</f>
        <v>2428.8000000000002</v>
      </c>
      <c r="D5" s="17">
        <f t="shared" ref="D5:D7" si="1">$D$2*B5</f>
        <v>3789.8</v>
      </c>
      <c r="E5" s="17">
        <f t="shared" ref="E5:E9" si="2">$E$2*B5</f>
        <v>2251.4</v>
      </c>
    </row>
    <row r="6" spans="1:5" x14ac:dyDescent="0.55000000000000004">
      <c r="A6" s="12" t="s">
        <v>44</v>
      </c>
      <c r="B6" s="18">
        <v>0.15</v>
      </c>
      <c r="C6" s="19">
        <f t="shared" si="0"/>
        <v>1821.6</v>
      </c>
      <c r="D6" s="17">
        <f t="shared" si="1"/>
        <v>2842.35</v>
      </c>
      <c r="E6" s="17">
        <f t="shared" si="2"/>
        <v>1688.55</v>
      </c>
    </row>
    <row r="7" spans="1:5" x14ac:dyDescent="0.55000000000000004">
      <c r="A7" s="12" t="s">
        <v>45</v>
      </c>
      <c r="B7" s="18">
        <v>0.01</v>
      </c>
      <c r="C7" s="19">
        <f t="shared" si="0"/>
        <v>121.44</v>
      </c>
      <c r="D7" s="17">
        <f t="shared" si="1"/>
        <v>189.49</v>
      </c>
      <c r="E7" s="17">
        <f t="shared" si="2"/>
        <v>112.57000000000001</v>
      </c>
    </row>
    <row r="8" spans="1:5" x14ac:dyDescent="0.55000000000000004">
      <c r="A8" s="12" t="s">
        <v>46</v>
      </c>
      <c r="B8" s="18">
        <v>0.02</v>
      </c>
      <c r="C8" s="19">
        <f t="shared" si="0"/>
        <v>242.88</v>
      </c>
      <c r="D8" s="17">
        <f>$D$2*B8</f>
        <v>378.98</v>
      </c>
      <c r="E8" s="17">
        <f t="shared" si="2"/>
        <v>225.14000000000001</v>
      </c>
    </row>
    <row r="9" spans="1:5" x14ac:dyDescent="0.55000000000000004">
      <c r="A9" s="12" t="s">
        <v>47</v>
      </c>
      <c r="B9" s="18">
        <v>0.02</v>
      </c>
      <c r="C9" s="19">
        <f>$C$2*$B9</f>
        <v>242.88</v>
      </c>
      <c r="D9" s="17">
        <f>$D$2*B9</f>
        <v>378.98</v>
      </c>
      <c r="E9" s="17">
        <f t="shared" si="2"/>
        <v>225.14000000000001</v>
      </c>
    </row>
    <row r="10" spans="1:5" x14ac:dyDescent="0.55000000000000004">
      <c r="A10" s="12"/>
      <c r="B10" s="18">
        <f>SUM(B4:B9)</f>
        <v>1</v>
      </c>
      <c r="C10" s="17">
        <f>SUM(C4:C9)</f>
        <v>12144</v>
      </c>
      <c r="D10" s="17">
        <f>SUM(D4:D9)</f>
        <v>18949</v>
      </c>
      <c r="E10" s="17">
        <f>SUM(E4:E9)</f>
        <v>11256.999999999998</v>
      </c>
    </row>
    <row r="11" spans="1:5" x14ac:dyDescent="0.55000000000000004">
      <c r="A11" s="12"/>
      <c r="B11" s="12"/>
      <c r="C11" s="12"/>
      <c r="D11" s="12"/>
      <c r="E11" s="12"/>
    </row>
    <row r="12" spans="1:5" x14ac:dyDescent="0.55000000000000004">
      <c r="A12" s="12"/>
      <c r="B12" s="12"/>
      <c r="C12" s="12"/>
      <c r="D12" s="12"/>
      <c r="E12" s="12"/>
    </row>
    <row r="13" spans="1:5" x14ac:dyDescent="0.55000000000000004">
      <c r="A13" s="12"/>
      <c r="B13" s="12" t="s">
        <v>48</v>
      </c>
      <c r="C13" s="12"/>
      <c r="D13" s="12"/>
      <c r="E13" s="12"/>
    </row>
    <row r="14" spans="1:5" x14ac:dyDescent="0.55000000000000004">
      <c r="A14" s="12" t="s">
        <v>42</v>
      </c>
      <c r="B14" s="20">
        <v>5</v>
      </c>
      <c r="C14" s="20">
        <f>$C4*$B14</f>
        <v>36432</v>
      </c>
      <c r="D14" s="20">
        <f t="shared" ref="D14:D19" si="3">D4*B14</f>
        <v>56847</v>
      </c>
      <c r="E14" s="20">
        <f>E4*B14</f>
        <v>33771</v>
      </c>
    </row>
    <row r="15" spans="1:5" x14ac:dyDescent="0.55000000000000004">
      <c r="A15" s="12" t="s">
        <v>43</v>
      </c>
      <c r="B15" s="20">
        <v>7</v>
      </c>
      <c r="C15" s="20">
        <f t="shared" ref="C15:C18" si="4">$C5*$B15</f>
        <v>17001.600000000002</v>
      </c>
      <c r="D15" s="20">
        <f t="shared" si="3"/>
        <v>26528.600000000002</v>
      </c>
      <c r="E15" s="20">
        <f>E5*B15</f>
        <v>15759.800000000001</v>
      </c>
    </row>
    <row r="16" spans="1:5" x14ac:dyDescent="0.55000000000000004">
      <c r="A16" s="12" t="s">
        <v>44</v>
      </c>
      <c r="B16" s="20">
        <v>9</v>
      </c>
      <c r="C16" s="20">
        <f t="shared" si="4"/>
        <v>16394.399999999998</v>
      </c>
      <c r="D16" s="20">
        <f t="shared" si="3"/>
        <v>25581.149999999998</v>
      </c>
      <c r="E16" s="20">
        <f>E6*B16</f>
        <v>15196.949999999999</v>
      </c>
    </row>
    <row r="17" spans="1:5" x14ac:dyDescent="0.55000000000000004">
      <c r="A17" s="12" t="s">
        <v>45</v>
      </c>
      <c r="B17" s="20">
        <v>10</v>
      </c>
      <c r="C17" s="20">
        <f t="shared" si="4"/>
        <v>1214.4000000000001</v>
      </c>
      <c r="D17" s="20">
        <f t="shared" si="3"/>
        <v>1894.9</v>
      </c>
      <c r="E17" s="20">
        <f>E7*B17</f>
        <v>1125.7</v>
      </c>
    </row>
    <row r="18" spans="1:5" x14ac:dyDescent="0.55000000000000004">
      <c r="A18" s="12" t="s">
        <v>46</v>
      </c>
      <c r="B18" s="20">
        <v>2</v>
      </c>
      <c r="C18" s="20">
        <f t="shared" si="4"/>
        <v>485.76</v>
      </c>
      <c r="D18" s="20">
        <f t="shared" si="3"/>
        <v>757.96</v>
      </c>
      <c r="E18" s="20">
        <f>E8*B18</f>
        <v>450.28000000000003</v>
      </c>
    </row>
    <row r="19" spans="1:5" x14ac:dyDescent="0.55000000000000004">
      <c r="A19" s="12" t="s">
        <v>47</v>
      </c>
      <c r="B19" s="20">
        <v>15</v>
      </c>
      <c r="C19" s="20">
        <f>$C9*$B19</f>
        <v>3643.2</v>
      </c>
      <c r="D19" s="20">
        <f t="shared" si="3"/>
        <v>5684.7000000000007</v>
      </c>
      <c r="E19" s="20">
        <f>E8*B19</f>
        <v>3377.1000000000004</v>
      </c>
    </row>
    <row r="20" spans="1:5" x14ac:dyDescent="0.55000000000000004">
      <c r="A20" s="14" t="s">
        <v>49</v>
      </c>
      <c r="B20" s="14"/>
      <c r="C20" s="21">
        <f>SUM(C14:C19)</f>
        <v>75171.359999999986</v>
      </c>
      <c r="D20" s="21">
        <f>SUM(D14:D19)</f>
        <v>117294.31</v>
      </c>
      <c r="E20" s="21">
        <f>SUM(E14:E19)</f>
        <v>69680.83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D9619-5C32-FA42-A87B-2F435B476FEC}">
  <dimension ref="A1:F92"/>
  <sheetViews>
    <sheetView topLeftCell="A78" workbookViewId="0">
      <selection sqref="A1:XFD1048576"/>
    </sheetView>
  </sheetViews>
  <sheetFormatPr defaultColWidth="10.88671875" defaultRowHeight="15" x14ac:dyDescent="0.45"/>
  <cols>
    <col min="1" max="1" width="32.609375" style="22" customWidth="1"/>
    <col min="2" max="3" width="17" style="22" customWidth="1"/>
    <col min="4" max="4" width="16.609375" style="22" customWidth="1"/>
    <col min="5" max="16384" width="10.88671875" style="22"/>
  </cols>
  <sheetData>
    <row r="1" spans="1:4" ht="15.35" x14ac:dyDescent="0.5">
      <c r="A1" s="23"/>
      <c r="B1" s="24" t="s">
        <v>50</v>
      </c>
      <c r="C1" s="24" t="s">
        <v>51</v>
      </c>
      <c r="D1" s="24" t="s">
        <v>52</v>
      </c>
    </row>
    <row r="2" spans="1:4" ht="15.35" x14ac:dyDescent="0.5">
      <c r="A2" s="25" t="s">
        <v>42</v>
      </c>
      <c r="B2" s="23"/>
      <c r="C2" s="23"/>
      <c r="D2" s="27">
        <v>22</v>
      </c>
    </row>
    <row r="3" spans="1:4" x14ac:dyDescent="0.45">
      <c r="A3" s="23"/>
      <c r="B3" s="23"/>
      <c r="C3" s="23"/>
      <c r="D3" s="27">
        <v>80</v>
      </c>
    </row>
    <row r="4" spans="1:4" x14ac:dyDescent="0.45">
      <c r="A4" s="23"/>
      <c r="B4" s="23">
        <v>2</v>
      </c>
      <c r="C4" s="23">
        <v>11</v>
      </c>
      <c r="D4" s="27">
        <f>B4*C4</f>
        <v>22</v>
      </c>
    </row>
    <row r="5" spans="1:4" x14ac:dyDescent="0.45">
      <c r="A5" s="23"/>
      <c r="B5" s="23">
        <v>6</v>
      </c>
      <c r="C5" s="23">
        <v>13</v>
      </c>
      <c r="D5" s="27">
        <f t="shared" ref="D5:D11" si="0">B5*C5</f>
        <v>78</v>
      </c>
    </row>
    <row r="6" spans="1:4" x14ac:dyDescent="0.45">
      <c r="A6" s="23"/>
      <c r="B6" s="23">
        <v>9</v>
      </c>
      <c r="C6" s="23">
        <v>50</v>
      </c>
      <c r="D6" s="27">
        <f t="shared" si="0"/>
        <v>450</v>
      </c>
    </row>
    <row r="7" spans="1:4" x14ac:dyDescent="0.45">
      <c r="A7" s="23"/>
      <c r="B7" s="23">
        <v>1</v>
      </c>
      <c r="C7" s="23">
        <v>20</v>
      </c>
      <c r="D7" s="27">
        <f t="shared" si="0"/>
        <v>20</v>
      </c>
    </row>
    <row r="8" spans="1:4" x14ac:dyDescent="0.45">
      <c r="A8" s="23"/>
      <c r="B8" s="23">
        <v>15</v>
      </c>
      <c r="C8" s="23">
        <v>18</v>
      </c>
      <c r="D8" s="27">
        <f t="shared" si="0"/>
        <v>270</v>
      </c>
    </row>
    <row r="9" spans="1:4" x14ac:dyDescent="0.45">
      <c r="A9" s="23"/>
      <c r="B9" s="23">
        <v>13</v>
      </c>
      <c r="C9" s="23">
        <v>21</v>
      </c>
      <c r="D9" s="27">
        <f t="shared" si="0"/>
        <v>273</v>
      </c>
    </row>
    <row r="10" spans="1:4" x14ac:dyDescent="0.45">
      <c r="A10" s="23"/>
      <c r="B10" s="23">
        <v>6</v>
      </c>
      <c r="C10" s="23">
        <v>8</v>
      </c>
      <c r="D10" s="27">
        <f t="shared" si="0"/>
        <v>48</v>
      </c>
    </row>
    <row r="11" spans="1:4" x14ac:dyDescent="0.45">
      <c r="A11" s="23"/>
      <c r="B11" s="23">
        <v>13</v>
      </c>
      <c r="C11" s="23">
        <v>21</v>
      </c>
      <c r="D11" s="27">
        <f t="shared" si="0"/>
        <v>273</v>
      </c>
    </row>
    <row r="12" spans="1:4" x14ac:dyDescent="0.45">
      <c r="A12" s="23"/>
      <c r="B12" s="23"/>
      <c r="C12" s="23"/>
      <c r="D12" s="27">
        <v>40</v>
      </c>
    </row>
    <row r="13" spans="1:4" x14ac:dyDescent="0.45">
      <c r="A13" s="23"/>
      <c r="B13" s="23">
        <v>2</v>
      </c>
      <c r="C13" s="23">
        <v>50</v>
      </c>
      <c r="D13" s="27">
        <f>B13*C13</f>
        <v>100</v>
      </c>
    </row>
    <row r="14" spans="1:4" x14ac:dyDescent="0.45">
      <c r="A14" s="23"/>
      <c r="B14" s="23">
        <v>4</v>
      </c>
      <c r="C14" s="23">
        <v>20</v>
      </c>
      <c r="D14" s="27">
        <f t="shared" ref="D14:D22" si="1">B14*C14</f>
        <v>80</v>
      </c>
    </row>
    <row r="15" spans="1:4" x14ac:dyDescent="0.45">
      <c r="A15" s="23"/>
      <c r="B15" s="23">
        <v>19</v>
      </c>
      <c r="C15" s="23">
        <v>29</v>
      </c>
      <c r="D15" s="27">
        <f t="shared" si="1"/>
        <v>551</v>
      </c>
    </row>
    <row r="16" spans="1:4" x14ac:dyDescent="0.45">
      <c r="A16" s="23"/>
      <c r="B16" s="23">
        <v>17</v>
      </c>
      <c r="C16" s="23">
        <v>12</v>
      </c>
      <c r="D16" s="27">
        <f t="shared" si="1"/>
        <v>204</v>
      </c>
    </row>
    <row r="17" spans="1:4" x14ac:dyDescent="0.45">
      <c r="A17" s="23"/>
      <c r="B17" s="23">
        <v>10</v>
      </c>
      <c r="C17" s="23">
        <v>4</v>
      </c>
      <c r="D17" s="27">
        <f t="shared" si="1"/>
        <v>40</v>
      </c>
    </row>
    <row r="18" spans="1:4" x14ac:dyDescent="0.45">
      <c r="A18" s="23"/>
      <c r="B18" s="23">
        <v>11</v>
      </c>
      <c r="C18" s="23">
        <v>22</v>
      </c>
      <c r="D18" s="27">
        <f t="shared" si="1"/>
        <v>242</v>
      </c>
    </row>
    <row r="19" spans="1:4" x14ac:dyDescent="0.45">
      <c r="A19" s="23"/>
      <c r="B19" s="23">
        <v>5</v>
      </c>
      <c r="C19" s="23">
        <v>8</v>
      </c>
      <c r="D19" s="27">
        <f t="shared" si="1"/>
        <v>40</v>
      </c>
    </row>
    <row r="20" spans="1:4" x14ac:dyDescent="0.45">
      <c r="A20" s="23"/>
      <c r="B20" s="23">
        <v>22</v>
      </c>
      <c r="C20" s="23">
        <v>18</v>
      </c>
      <c r="D20" s="27">
        <f t="shared" si="1"/>
        <v>396</v>
      </c>
    </row>
    <row r="21" spans="1:4" x14ac:dyDescent="0.45">
      <c r="A21" s="23"/>
      <c r="B21" s="23">
        <v>10</v>
      </c>
      <c r="C21" s="23">
        <v>1</v>
      </c>
      <c r="D21" s="27">
        <f t="shared" si="1"/>
        <v>10</v>
      </c>
    </row>
    <row r="22" spans="1:4" x14ac:dyDescent="0.45">
      <c r="A22" s="23"/>
      <c r="B22" s="23">
        <v>20</v>
      </c>
      <c r="C22" s="23">
        <v>8</v>
      </c>
      <c r="D22" s="27">
        <f t="shared" si="1"/>
        <v>160</v>
      </c>
    </row>
    <row r="23" spans="1:4" x14ac:dyDescent="0.45">
      <c r="A23" s="28" t="s">
        <v>53</v>
      </c>
      <c r="B23" s="28"/>
      <c r="C23" s="28"/>
      <c r="D23" s="29">
        <f>SUM(D2:D22)</f>
        <v>3399</v>
      </c>
    </row>
    <row r="24" spans="1:4" x14ac:dyDescent="0.45">
      <c r="A24" s="23"/>
      <c r="B24" s="23"/>
      <c r="C24" s="23"/>
      <c r="D24" s="23"/>
    </row>
    <row r="25" spans="1:4" ht="15.35" x14ac:dyDescent="0.5">
      <c r="A25" s="25" t="s">
        <v>43</v>
      </c>
      <c r="B25" s="23"/>
      <c r="C25" s="23"/>
      <c r="D25" s="23"/>
    </row>
    <row r="26" spans="1:4" x14ac:dyDescent="0.45">
      <c r="A26" s="23"/>
      <c r="B26" s="23">
        <v>10</v>
      </c>
      <c r="C26" s="23">
        <v>20</v>
      </c>
      <c r="D26" s="27">
        <f>B26*C26</f>
        <v>200</v>
      </c>
    </row>
    <row r="27" spans="1:4" x14ac:dyDescent="0.45">
      <c r="A27" s="23"/>
      <c r="B27" s="23">
        <v>10</v>
      </c>
      <c r="C27" s="23">
        <v>50</v>
      </c>
      <c r="D27" s="27">
        <f t="shared" ref="D27:D29" si="2">B27*C27</f>
        <v>500</v>
      </c>
    </row>
    <row r="28" spans="1:4" x14ac:dyDescent="0.45">
      <c r="A28" s="23"/>
      <c r="B28" s="23">
        <v>4</v>
      </c>
      <c r="C28" s="23">
        <v>26</v>
      </c>
      <c r="D28" s="27">
        <f t="shared" si="2"/>
        <v>104</v>
      </c>
    </row>
    <row r="29" spans="1:4" x14ac:dyDescent="0.45">
      <c r="A29" s="23"/>
      <c r="B29" s="23">
        <v>11</v>
      </c>
      <c r="C29" s="23">
        <v>20</v>
      </c>
      <c r="D29" s="27">
        <f t="shared" si="2"/>
        <v>220</v>
      </c>
    </row>
    <row r="30" spans="1:4" x14ac:dyDescent="0.45">
      <c r="A30" s="23"/>
      <c r="B30" s="23"/>
      <c r="C30" s="23"/>
      <c r="D30" s="27">
        <v>10</v>
      </c>
    </row>
    <row r="31" spans="1:4" x14ac:dyDescent="0.45">
      <c r="A31" s="23"/>
      <c r="B31" s="23"/>
      <c r="C31" s="23"/>
      <c r="D31" s="27">
        <v>35</v>
      </c>
    </row>
    <row r="32" spans="1:4" x14ac:dyDescent="0.45">
      <c r="A32" s="23"/>
      <c r="B32" s="23">
        <v>50</v>
      </c>
      <c r="C32" s="23">
        <v>8</v>
      </c>
      <c r="D32" s="27">
        <f>B32*C32</f>
        <v>400</v>
      </c>
    </row>
    <row r="33" spans="1:4" x14ac:dyDescent="0.45">
      <c r="A33" s="23"/>
      <c r="B33" s="23">
        <v>20</v>
      </c>
      <c r="C33" s="23">
        <v>1</v>
      </c>
      <c r="D33" s="27">
        <f t="shared" ref="D33:D37" si="3">B33*C33</f>
        <v>20</v>
      </c>
    </row>
    <row r="34" spans="1:4" x14ac:dyDescent="0.45">
      <c r="A34" s="23"/>
      <c r="B34" s="23">
        <v>19</v>
      </c>
      <c r="C34" s="23">
        <v>38</v>
      </c>
      <c r="D34" s="27">
        <f t="shared" si="3"/>
        <v>722</v>
      </c>
    </row>
    <row r="35" spans="1:4" x14ac:dyDescent="0.45">
      <c r="A35" s="23"/>
      <c r="B35" s="23">
        <v>14</v>
      </c>
      <c r="C35" s="23">
        <v>11</v>
      </c>
      <c r="D35" s="27">
        <f t="shared" si="3"/>
        <v>154</v>
      </c>
    </row>
    <row r="36" spans="1:4" x14ac:dyDescent="0.45">
      <c r="A36" s="23"/>
      <c r="B36" s="23">
        <v>16</v>
      </c>
      <c r="C36" s="23">
        <v>16</v>
      </c>
      <c r="D36" s="27">
        <f t="shared" si="3"/>
        <v>256</v>
      </c>
    </row>
    <row r="37" spans="1:4" x14ac:dyDescent="0.45">
      <c r="A37" s="23"/>
      <c r="B37" s="23">
        <v>24</v>
      </c>
      <c r="C37" s="23">
        <v>10</v>
      </c>
      <c r="D37" s="27">
        <f t="shared" si="3"/>
        <v>240</v>
      </c>
    </row>
    <row r="38" spans="1:4" x14ac:dyDescent="0.45">
      <c r="A38" s="28" t="s">
        <v>54</v>
      </c>
      <c r="B38" s="28"/>
      <c r="C38" s="28"/>
      <c r="D38" s="29">
        <f>SUM(D26:D37)</f>
        <v>2861</v>
      </c>
    </row>
    <row r="39" spans="1:4" x14ac:dyDescent="0.45">
      <c r="A39" s="26"/>
      <c r="B39" s="26"/>
      <c r="C39" s="26"/>
      <c r="D39" s="26"/>
    </row>
    <row r="40" spans="1:4" ht="15.35" x14ac:dyDescent="0.5">
      <c r="A40" s="25" t="s">
        <v>44</v>
      </c>
      <c r="B40" s="23"/>
      <c r="C40" s="23"/>
      <c r="D40" s="23"/>
    </row>
    <row r="41" spans="1:4" x14ac:dyDescent="0.45">
      <c r="A41" s="23"/>
      <c r="B41" s="23">
        <v>8</v>
      </c>
      <c r="C41" s="23">
        <v>14</v>
      </c>
      <c r="D41" s="27">
        <f>B41*C41</f>
        <v>112</v>
      </c>
    </row>
    <row r="42" spans="1:4" x14ac:dyDescent="0.45">
      <c r="A42" s="23"/>
      <c r="B42" s="23">
        <v>14</v>
      </c>
      <c r="C42" s="23">
        <v>4</v>
      </c>
      <c r="D42" s="27">
        <f t="shared" ref="D42:D52" si="4">B42*C42</f>
        <v>56</v>
      </c>
    </row>
    <row r="43" spans="1:4" x14ac:dyDescent="0.45">
      <c r="A43" s="23"/>
      <c r="B43" s="23">
        <v>28</v>
      </c>
      <c r="C43" s="23">
        <v>9</v>
      </c>
      <c r="D43" s="27">
        <f t="shared" si="4"/>
        <v>252</v>
      </c>
    </row>
    <row r="44" spans="1:4" x14ac:dyDescent="0.45">
      <c r="A44" s="23"/>
      <c r="B44" s="23">
        <v>50</v>
      </c>
      <c r="C44" s="23">
        <v>6</v>
      </c>
      <c r="D44" s="27">
        <f t="shared" si="4"/>
        <v>300</v>
      </c>
    </row>
    <row r="45" spans="1:4" x14ac:dyDescent="0.45">
      <c r="A45" s="23"/>
      <c r="B45" s="23">
        <v>19</v>
      </c>
      <c r="C45" s="23">
        <v>12</v>
      </c>
      <c r="D45" s="27">
        <f t="shared" si="4"/>
        <v>228</v>
      </c>
    </row>
    <row r="46" spans="1:4" x14ac:dyDescent="0.45">
      <c r="A46" s="23"/>
      <c r="B46" s="23">
        <v>7</v>
      </c>
      <c r="C46" s="23">
        <v>2</v>
      </c>
      <c r="D46" s="27">
        <f t="shared" si="4"/>
        <v>14</v>
      </c>
    </row>
    <row r="47" spans="1:4" x14ac:dyDescent="0.45">
      <c r="A47" s="23"/>
      <c r="B47" s="23">
        <v>8</v>
      </c>
      <c r="C47" s="23">
        <v>2</v>
      </c>
      <c r="D47" s="27">
        <f t="shared" si="4"/>
        <v>16</v>
      </c>
    </row>
    <row r="48" spans="1:4" x14ac:dyDescent="0.45">
      <c r="A48" s="23"/>
      <c r="B48" s="23">
        <v>20</v>
      </c>
      <c r="C48" s="23">
        <v>4</v>
      </c>
      <c r="D48" s="27">
        <f t="shared" si="4"/>
        <v>80</v>
      </c>
    </row>
    <row r="49" spans="1:4" x14ac:dyDescent="0.45">
      <c r="A49" s="23"/>
      <c r="B49" s="23">
        <v>50</v>
      </c>
      <c r="C49" s="23">
        <v>4</v>
      </c>
      <c r="D49" s="27">
        <f t="shared" si="4"/>
        <v>200</v>
      </c>
    </row>
    <row r="50" spans="1:4" x14ac:dyDescent="0.45">
      <c r="A50" s="23"/>
      <c r="B50" s="23">
        <v>4</v>
      </c>
      <c r="C50" s="23">
        <v>6</v>
      </c>
      <c r="D50" s="27">
        <f t="shared" si="4"/>
        <v>24</v>
      </c>
    </row>
    <row r="51" spans="1:4" x14ac:dyDescent="0.45">
      <c r="A51" s="23"/>
      <c r="B51" s="23">
        <v>6</v>
      </c>
      <c r="C51" s="23">
        <v>3</v>
      </c>
      <c r="D51" s="27">
        <f t="shared" si="4"/>
        <v>18</v>
      </c>
    </row>
    <row r="52" spans="1:4" x14ac:dyDescent="0.45">
      <c r="A52" s="23"/>
      <c r="B52" s="23">
        <v>9</v>
      </c>
      <c r="C52" s="23">
        <v>8</v>
      </c>
      <c r="D52" s="27">
        <f t="shared" si="4"/>
        <v>72</v>
      </c>
    </row>
    <row r="53" spans="1:4" x14ac:dyDescent="0.45">
      <c r="A53" s="23"/>
      <c r="B53" s="23">
        <v>8</v>
      </c>
      <c r="C53" s="23">
        <v>15</v>
      </c>
      <c r="D53" s="27">
        <f>B53*C53</f>
        <v>120</v>
      </c>
    </row>
    <row r="54" spans="1:4" x14ac:dyDescent="0.45">
      <c r="A54" s="23"/>
      <c r="B54" s="23"/>
      <c r="C54" s="23"/>
      <c r="D54" s="27">
        <v>6</v>
      </c>
    </row>
    <row r="55" spans="1:4" x14ac:dyDescent="0.45">
      <c r="A55" s="23"/>
      <c r="B55" s="23">
        <v>4</v>
      </c>
      <c r="C55" s="23">
        <v>16</v>
      </c>
      <c r="D55" s="27">
        <f>B55*C55</f>
        <v>64</v>
      </c>
    </row>
    <row r="56" spans="1:4" x14ac:dyDescent="0.45">
      <c r="A56" s="23"/>
      <c r="B56" s="23">
        <v>3</v>
      </c>
      <c r="C56" s="23">
        <v>11</v>
      </c>
      <c r="D56" s="27">
        <f t="shared" ref="D56:D59" si="5">B56*C56</f>
        <v>33</v>
      </c>
    </row>
    <row r="57" spans="1:4" x14ac:dyDescent="0.45">
      <c r="A57" s="23"/>
      <c r="B57" s="23">
        <v>23</v>
      </c>
      <c r="C57" s="23">
        <v>17</v>
      </c>
      <c r="D57" s="27">
        <f t="shared" si="5"/>
        <v>391</v>
      </c>
    </row>
    <row r="58" spans="1:4" x14ac:dyDescent="0.45">
      <c r="A58" s="23"/>
      <c r="B58" s="23">
        <v>8</v>
      </c>
      <c r="C58" s="23">
        <v>23</v>
      </c>
      <c r="D58" s="27">
        <f t="shared" si="5"/>
        <v>184</v>
      </c>
    </row>
    <row r="59" spans="1:4" x14ac:dyDescent="0.45">
      <c r="A59" s="23"/>
      <c r="B59" s="23">
        <v>5</v>
      </c>
      <c r="C59" s="23">
        <v>17</v>
      </c>
      <c r="D59" s="27">
        <f t="shared" si="5"/>
        <v>85</v>
      </c>
    </row>
    <row r="60" spans="1:4" x14ac:dyDescent="0.45">
      <c r="A60" s="28" t="s">
        <v>55</v>
      </c>
      <c r="B60" s="28"/>
      <c r="C60" s="28"/>
      <c r="D60" s="29">
        <f>SUM(D41:D59)</f>
        <v>2255</v>
      </c>
    </row>
    <row r="61" spans="1:4" x14ac:dyDescent="0.45">
      <c r="A61" s="26"/>
      <c r="B61" s="26"/>
      <c r="C61" s="26"/>
      <c r="D61" s="26"/>
    </row>
    <row r="62" spans="1:4" ht="15.35" x14ac:dyDescent="0.5">
      <c r="A62" s="25" t="s">
        <v>45</v>
      </c>
      <c r="B62" s="23"/>
      <c r="C62" s="23"/>
      <c r="D62" s="23"/>
    </row>
    <row r="63" spans="1:4" x14ac:dyDescent="0.45">
      <c r="A63" s="23"/>
      <c r="B63" s="23">
        <v>11</v>
      </c>
      <c r="C63" s="23">
        <v>15</v>
      </c>
      <c r="D63" s="27">
        <f>B63*C63</f>
        <v>165</v>
      </c>
    </row>
    <row r="64" spans="1:4" x14ac:dyDescent="0.45">
      <c r="A64" s="23"/>
      <c r="B64" s="23">
        <v>14</v>
      </c>
      <c r="C64" s="23">
        <v>10</v>
      </c>
      <c r="D64" s="27">
        <f>B64*C64</f>
        <v>140</v>
      </c>
    </row>
    <row r="65" spans="1:4" x14ac:dyDescent="0.45">
      <c r="A65" s="23"/>
      <c r="B65" s="23"/>
      <c r="C65" s="23"/>
      <c r="D65" s="27"/>
    </row>
    <row r="66" spans="1:4" x14ac:dyDescent="0.45">
      <c r="A66" s="23"/>
      <c r="B66" s="23"/>
      <c r="C66" s="23"/>
      <c r="D66" s="27"/>
    </row>
    <row r="67" spans="1:4" x14ac:dyDescent="0.45">
      <c r="A67" s="28" t="s">
        <v>56</v>
      </c>
      <c r="B67" s="28"/>
      <c r="C67" s="28"/>
      <c r="D67" s="29">
        <f>SUM(D63:D66)</f>
        <v>305</v>
      </c>
    </row>
    <row r="68" spans="1:4" x14ac:dyDescent="0.45">
      <c r="A68" s="23"/>
      <c r="B68" s="23"/>
      <c r="C68" s="23"/>
      <c r="D68" s="23"/>
    </row>
    <row r="69" spans="1:4" ht="15.35" x14ac:dyDescent="0.5">
      <c r="A69" s="25" t="s">
        <v>46</v>
      </c>
      <c r="B69" s="23"/>
      <c r="C69" s="23"/>
      <c r="D69" s="23"/>
    </row>
    <row r="70" spans="1:4" x14ac:dyDescent="0.45">
      <c r="A70" s="23"/>
      <c r="B70" s="23">
        <v>13</v>
      </c>
      <c r="C70" s="23">
        <v>24</v>
      </c>
      <c r="D70" s="27">
        <f>B70*C70</f>
        <v>312</v>
      </c>
    </row>
    <row r="71" spans="1:4" x14ac:dyDescent="0.45">
      <c r="A71" s="23"/>
      <c r="B71" s="23">
        <v>8</v>
      </c>
      <c r="C71" s="23">
        <v>3</v>
      </c>
      <c r="D71" s="27">
        <f t="shared" ref="D71:D73" si="6">B71*C71</f>
        <v>24</v>
      </c>
    </row>
    <row r="72" spans="1:4" x14ac:dyDescent="0.45">
      <c r="A72" s="23"/>
      <c r="B72" s="23">
        <v>60</v>
      </c>
      <c r="C72" s="23">
        <v>9</v>
      </c>
      <c r="D72" s="27">
        <f t="shared" si="6"/>
        <v>540</v>
      </c>
    </row>
    <row r="73" spans="1:4" x14ac:dyDescent="0.45">
      <c r="A73" s="23"/>
      <c r="B73" s="23">
        <v>20</v>
      </c>
      <c r="C73" s="23">
        <v>10</v>
      </c>
      <c r="D73" s="27">
        <f t="shared" si="6"/>
        <v>200</v>
      </c>
    </row>
    <row r="74" spans="1:4" x14ac:dyDescent="0.45">
      <c r="A74" s="23"/>
      <c r="B74" s="23"/>
      <c r="C74" s="23"/>
      <c r="D74" s="27">
        <v>250</v>
      </c>
    </row>
    <row r="75" spans="1:4" x14ac:dyDescent="0.45">
      <c r="A75" s="23"/>
      <c r="B75" s="23"/>
      <c r="C75" s="23"/>
      <c r="D75" s="27">
        <v>375</v>
      </c>
    </row>
    <row r="76" spans="1:4" x14ac:dyDescent="0.45">
      <c r="A76" s="23"/>
      <c r="B76" s="23"/>
      <c r="C76" s="23"/>
      <c r="D76" s="27"/>
    </row>
    <row r="77" spans="1:4" x14ac:dyDescent="0.45">
      <c r="A77" s="28" t="s">
        <v>57</v>
      </c>
      <c r="B77" s="28"/>
      <c r="C77" s="28"/>
      <c r="D77" s="29">
        <f>SUM(D70:D76)</f>
        <v>1701</v>
      </c>
    </row>
    <row r="78" spans="1:4" x14ac:dyDescent="0.45">
      <c r="A78" s="23"/>
      <c r="B78" s="23"/>
      <c r="C78" s="23"/>
      <c r="D78" s="23"/>
    </row>
    <row r="79" spans="1:4" x14ac:dyDescent="0.45">
      <c r="A79" s="23"/>
      <c r="B79" s="23"/>
      <c r="C79" s="23"/>
      <c r="D79" s="23"/>
    </row>
    <row r="80" spans="1:4" x14ac:dyDescent="0.45">
      <c r="A80" s="23"/>
      <c r="B80" s="23"/>
      <c r="C80" s="23"/>
      <c r="D80" s="23"/>
    </row>
    <row r="81" spans="1:6" ht="15.35" x14ac:dyDescent="0.5">
      <c r="A81" s="25" t="s">
        <v>47</v>
      </c>
      <c r="B81" s="23">
        <v>50</v>
      </c>
      <c r="C81" s="23">
        <v>1</v>
      </c>
      <c r="D81" s="27">
        <v>50</v>
      </c>
    </row>
    <row r="82" spans="1:6" x14ac:dyDescent="0.45">
      <c r="A82" s="23"/>
      <c r="B82" s="23"/>
      <c r="C82" s="23"/>
      <c r="D82" s="27"/>
    </row>
    <row r="83" spans="1:6" x14ac:dyDescent="0.45">
      <c r="A83" s="23"/>
      <c r="B83" s="23"/>
      <c r="C83" s="23"/>
      <c r="D83" s="27"/>
    </row>
    <row r="84" spans="1:6" x14ac:dyDescent="0.45">
      <c r="A84" s="23"/>
      <c r="B84" s="23"/>
      <c r="C84" s="23"/>
      <c r="D84" s="27"/>
    </row>
    <row r="85" spans="1:6" x14ac:dyDescent="0.45">
      <c r="A85" s="28" t="s">
        <v>58</v>
      </c>
      <c r="B85" s="28"/>
      <c r="C85" s="28"/>
      <c r="D85" s="29">
        <f>SUM(D81:D84)</f>
        <v>50</v>
      </c>
    </row>
    <row r="86" spans="1:6" x14ac:dyDescent="0.45">
      <c r="A86" s="23"/>
      <c r="B86" s="23"/>
      <c r="C86" s="23"/>
      <c r="D86" s="23"/>
    </row>
    <row r="87" spans="1:6" x14ac:dyDescent="0.45">
      <c r="A87" s="23"/>
      <c r="B87" s="23"/>
      <c r="C87" s="23"/>
      <c r="D87" s="23"/>
    </row>
    <row r="88" spans="1:6" x14ac:dyDescent="0.45">
      <c r="A88" s="30" t="s">
        <v>59</v>
      </c>
      <c r="B88" s="30"/>
      <c r="C88" s="30"/>
      <c r="D88" s="31">
        <f>D23+D38+D60+D67+D77+D85</f>
        <v>10571</v>
      </c>
      <c r="F88" s="22" t="s">
        <v>60</v>
      </c>
    </row>
    <row r="89" spans="1:6" x14ac:dyDescent="0.45">
      <c r="A89" s="23"/>
      <c r="B89" s="23"/>
      <c r="C89" s="23"/>
      <c r="D89" s="23"/>
    </row>
    <row r="90" spans="1:6" x14ac:dyDescent="0.45">
      <c r="A90" s="23"/>
      <c r="B90" s="23"/>
      <c r="C90" s="23"/>
      <c r="D90" s="23"/>
    </row>
    <row r="91" spans="1:6" x14ac:dyDescent="0.45">
      <c r="A91" s="23"/>
      <c r="B91" s="23"/>
      <c r="C91" s="23"/>
      <c r="D91" s="23"/>
    </row>
    <row r="92" spans="1:6" x14ac:dyDescent="0.45">
      <c r="A92" s="23"/>
      <c r="B92" s="23"/>
      <c r="C92" s="23"/>
      <c r="D92" s="23"/>
    </row>
  </sheetData>
  <pageMargins left="0.7" right="0.7" top="0.75" bottom="0.75" header="0.3" footer="0.3"/>
  <pageSetup orientation="portrait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EB98-5C2B-924B-B383-FC4D3A65487C}">
  <dimension ref="A1:D7"/>
  <sheetViews>
    <sheetView workbookViewId="0">
      <selection activeCell="A8" sqref="A8"/>
    </sheetView>
  </sheetViews>
  <sheetFormatPr defaultColWidth="11" defaultRowHeight="15.7" x14ac:dyDescent="0.55000000000000004"/>
  <cols>
    <col min="1" max="1" width="16.88671875" customWidth="1"/>
  </cols>
  <sheetData>
    <row r="1" spans="1:4" x14ac:dyDescent="0.55000000000000004">
      <c r="A1" s="12" t="s">
        <v>42</v>
      </c>
      <c r="B1" s="20">
        <v>5</v>
      </c>
      <c r="C1" s="17">
        <f>Inventory!D23</f>
        <v>3399</v>
      </c>
      <c r="D1" s="32">
        <f>C1*B1</f>
        <v>16995</v>
      </c>
    </row>
    <row r="2" spans="1:4" x14ac:dyDescent="0.55000000000000004">
      <c r="A2" s="12" t="s">
        <v>43</v>
      </c>
      <c r="B2" s="20">
        <v>7</v>
      </c>
      <c r="C2" s="17">
        <f>Inventory!D38</f>
        <v>2861</v>
      </c>
      <c r="D2" s="32">
        <f t="shared" ref="D2:D6" si="0">C2*B2</f>
        <v>20027</v>
      </c>
    </row>
    <row r="3" spans="1:4" x14ac:dyDescent="0.55000000000000004">
      <c r="A3" s="12" t="s">
        <v>44</v>
      </c>
      <c r="B3" s="20">
        <v>9</v>
      </c>
      <c r="C3" s="17">
        <f>Inventory!D60</f>
        <v>2255</v>
      </c>
      <c r="D3" s="32">
        <f t="shared" si="0"/>
        <v>20295</v>
      </c>
    </row>
    <row r="4" spans="1:4" x14ac:dyDescent="0.55000000000000004">
      <c r="A4" s="12" t="s">
        <v>45</v>
      </c>
      <c r="B4" s="20">
        <v>10</v>
      </c>
      <c r="C4" s="17">
        <f>Inventory!D67</f>
        <v>305</v>
      </c>
      <c r="D4" s="32">
        <f t="shared" si="0"/>
        <v>3050</v>
      </c>
    </row>
    <row r="5" spans="1:4" x14ac:dyDescent="0.55000000000000004">
      <c r="A5" s="12" t="s">
        <v>46</v>
      </c>
      <c r="B5" s="20">
        <v>2</v>
      </c>
      <c r="C5" s="17">
        <f>Inventory!D77</f>
        <v>1701</v>
      </c>
      <c r="D5" s="32">
        <f t="shared" si="0"/>
        <v>3402</v>
      </c>
    </row>
    <row r="6" spans="1:4" x14ac:dyDescent="0.55000000000000004">
      <c r="A6" s="12" t="s">
        <v>47</v>
      </c>
      <c r="B6" s="20">
        <v>15</v>
      </c>
      <c r="C6" s="17">
        <f>Inventory!D85</f>
        <v>50</v>
      </c>
      <c r="D6" s="32">
        <f t="shared" si="0"/>
        <v>750</v>
      </c>
    </row>
    <row r="7" spans="1:4" x14ac:dyDescent="0.55000000000000004">
      <c r="A7" s="12" t="s">
        <v>61</v>
      </c>
      <c r="B7" s="12"/>
      <c r="C7" s="12"/>
      <c r="D7" s="32">
        <f>SUM(D1:D6)</f>
        <v>64519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CFG</vt:lpstr>
      <vt:lpstr>Donated Value</vt:lpstr>
      <vt:lpstr>Inventory</vt:lpstr>
      <vt:lpstr>Inventory Value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Jami Oakley</cp:lastModifiedBy>
  <cp:revision/>
  <dcterms:created xsi:type="dcterms:W3CDTF">2021-05-11T15:35:25Z</dcterms:created>
  <dcterms:modified xsi:type="dcterms:W3CDTF">2023-08-13T22:37:37Z</dcterms:modified>
  <cp:category/>
  <cp:contentStatus/>
</cp:coreProperties>
</file>