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ants\Common Forms\"/>
    </mc:Choice>
  </mc:AlternateContent>
  <xr:revisionPtr revIDLastSave="0" documentId="13_ncr:1_{1EA038F7-5680-4AA5-BC47-DED6D5C74F14}" xr6:coauthVersionLast="45" xr6:coauthVersionMax="45" xr10:uidLastSave="{00000000-0000-0000-0000-000000000000}"/>
  <bookViews>
    <workbookView xWindow="-110" yWindow="-110" windowWidth="25180" windowHeight="162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E3" i="1"/>
  <c r="C4" i="1"/>
  <c r="E4" i="1"/>
  <c r="C5" i="1"/>
  <c r="C8" i="1"/>
  <c r="C9" i="1" s="1"/>
  <c r="E9" i="1"/>
  <c r="E13" i="1"/>
  <c r="E14" i="1"/>
  <c r="E15" i="1" s="1"/>
  <c r="C15" i="1"/>
  <c r="C19" i="1"/>
  <c r="E19" i="1"/>
  <c r="C25" i="1"/>
  <c r="E25" i="1"/>
  <c r="C32" i="1"/>
  <c r="E32" i="1"/>
  <c r="C35" i="1"/>
  <c r="E35" i="1"/>
  <c r="C37" i="1"/>
  <c r="C38" i="1"/>
  <c r="E38" i="1"/>
  <c r="C40" i="1"/>
  <c r="E40" i="1"/>
  <c r="C45" i="1"/>
  <c r="E45" i="1"/>
  <c r="C52" i="1"/>
  <c r="C58" i="1" s="1"/>
  <c r="E58" i="1"/>
  <c r="E59" i="1" l="1"/>
  <c r="E62" i="1" s="1"/>
  <c r="C59" i="1"/>
</calcChain>
</file>

<file path=xl/sharedStrings.xml><?xml version="1.0" encoding="utf-8"?>
<sst xmlns="http://schemas.openxmlformats.org/spreadsheetml/2006/main" count="67" uniqueCount="63">
  <si>
    <t>DESCRIPTION</t>
  </si>
  <si>
    <t xml:space="preserve">     Donations</t>
  </si>
  <si>
    <t xml:space="preserve">     Hospital Donations</t>
  </si>
  <si>
    <t>EXPENSES:</t>
  </si>
  <si>
    <t xml:space="preserve">   Salaries</t>
  </si>
  <si>
    <t xml:space="preserve">   Fringe</t>
  </si>
  <si>
    <t xml:space="preserve">   Professional Deve.</t>
  </si>
  <si>
    <t xml:space="preserve">   Recruiting Employees</t>
  </si>
  <si>
    <t xml:space="preserve">   Pro Liab Insurance</t>
  </si>
  <si>
    <t xml:space="preserve">   Office Supplies</t>
  </si>
  <si>
    <t xml:space="preserve">   Forms</t>
  </si>
  <si>
    <t xml:space="preserve">   Computer Software</t>
  </si>
  <si>
    <t xml:space="preserve">   FedExpress</t>
  </si>
  <si>
    <t xml:space="preserve">   Telephone Local</t>
  </si>
  <si>
    <t xml:space="preserve">   Telephone Long Distance</t>
  </si>
  <si>
    <t xml:space="preserve">   Telephone Cellular</t>
  </si>
  <si>
    <t xml:space="preserve">   Pagers Expense</t>
  </si>
  <si>
    <t xml:space="preserve">   Tele-Adds-Moves</t>
  </si>
  <si>
    <t xml:space="preserve">   Yel/Wht Pages Space</t>
  </si>
  <si>
    <t>Printing &amp; Publications</t>
  </si>
  <si>
    <t xml:space="preserve">   Printing</t>
  </si>
  <si>
    <t xml:space="preserve">   Postage</t>
  </si>
  <si>
    <t xml:space="preserve">Travel </t>
  </si>
  <si>
    <t xml:space="preserve">   Travel - all staff</t>
  </si>
  <si>
    <t xml:space="preserve">   Meetings Expense</t>
  </si>
  <si>
    <t xml:space="preserve">   Conference Expense</t>
  </si>
  <si>
    <t xml:space="preserve">   Catering Expense</t>
  </si>
  <si>
    <t xml:space="preserve">   Memberships &amp; Dues</t>
  </si>
  <si>
    <t xml:space="preserve">   License Fees </t>
  </si>
  <si>
    <t xml:space="preserve">   Plant Incidental</t>
  </si>
  <si>
    <t xml:space="preserve">   Rental of Software</t>
  </si>
  <si>
    <t xml:space="preserve">   Non-Cap Equip Computer</t>
  </si>
  <si>
    <t>TOTAL EXPENSE</t>
  </si>
  <si>
    <t>SURPLUS OR DEFICIT</t>
  </si>
  <si>
    <t>REVENUE:</t>
  </si>
  <si>
    <t>TOTAL REVENUE</t>
  </si>
  <si>
    <t xml:space="preserve">   Instructional Supply</t>
  </si>
  <si>
    <t>Postage and Shipping</t>
  </si>
  <si>
    <t>Telephone</t>
  </si>
  <si>
    <t>Supplies</t>
  </si>
  <si>
    <t>Professional Fees</t>
  </si>
  <si>
    <t>Personnel</t>
  </si>
  <si>
    <t>Conferences/Meetings</t>
  </si>
  <si>
    <t>Other</t>
  </si>
  <si>
    <t xml:space="preserve">   Non-Cap Equip Office</t>
  </si>
  <si>
    <t xml:space="preserve">   Other Services </t>
  </si>
  <si>
    <t xml:space="preserve">   VUMC Program Charges</t>
  </si>
  <si>
    <t xml:space="preserve">   Registration Fee</t>
  </si>
  <si>
    <t xml:space="preserve">     Miscellaneous - Denver Health Data</t>
  </si>
  <si>
    <t xml:space="preserve">     State Grants</t>
  </si>
  <si>
    <t xml:space="preserve">     Federal Grants</t>
  </si>
  <si>
    <t xml:space="preserve">   Library Fees</t>
  </si>
  <si>
    <r>
      <t xml:space="preserve"> </t>
    </r>
    <r>
      <rPr>
        <sz val="11"/>
        <rFont val="Times New Roman"/>
        <family val="1"/>
      </rPr>
      <t xml:space="preserve">  Dupicating &amp; Xerox</t>
    </r>
  </si>
  <si>
    <t xml:space="preserve">     Community Funding (UW &amp; United Fund)</t>
  </si>
  <si>
    <t xml:space="preserve"> </t>
  </si>
  <si>
    <t>07/01/19- 06/30/20</t>
  </si>
  <si>
    <t xml:space="preserve">   Moving Exense</t>
  </si>
  <si>
    <t xml:space="preserve">   Books/Periodicals/Mag</t>
  </si>
  <si>
    <t xml:space="preserve">   Laundry &amp; Linen</t>
  </si>
  <si>
    <t xml:space="preserve">   Consulting &amp; Mgnt</t>
  </si>
  <si>
    <t>FY 20 ACTUAL</t>
  </si>
  <si>
    <t>FY 21 BUDGET</t>
  </si>
  <si>
    <t>07/01/20- 06/30/21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</si>
</sst>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1" fillId="0" borderId="0" xfId="0" applyNumberFormat="1" applyFont="1" applyAlignment="1" applyProtection="1">
      <alignment horizontal="left"/>
      <protection locked="0"/>
    </xf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Protection="1">
      <protection locked="0"/>
    </xf>
    <xf numFmtId="3" fontId="0" fillId="0" borderId="0" xfId="0" applyNumberFormat="1" applyFont="1"/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/>
    </xf>
    <xf numFmtId="3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Alignment="1">
      <alignment horizontal="right"/>
    </xf>
    <xf numFmtId="3" fontId="0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 applyProtection="1">
      <alignment horizontal="right"/>
      <protection locked="0"/>
    </xf>
    <xf numFmtId="3" fontId="1" fillId="0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 applyProtection="1">
      <protection locked="0"/>
    </xf>
    <xf numFmtId="3" fontId="0" fillId="0" borderId="0" xfId="0" applyNumberFormat="1" applyFont="1" applyFill="1" applyProtection="1">
      <protection locked="0"/>
    </xf>
    <xf numFmtId="0" fontId="5" fillId="0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9"/>
  <sheetViews>
    <sheetView tabSelected="1" view="pageLayout" zoomScaleNormal="100" workbookViewId="0">
      <selection activeCell="I7" sqref="I7"/>
    </sheetView>
  </sheetViews>
  <sheetFormatPr defaultColWidth="8.81640625" defaultRowHeight="14.5" x14ac:dyDescent="0.35"/>
  <cols>
    <col min="1" max="1" width="35.81640625" style="8" bestFit="1" customWidth="1"/>
    <col min="2" max="2" width="2.453125" customWidth="1"/>
    <col min="3" max="3" width="19.1796875" style="8" bestFit="1" customWidth="1"/>
    <col min="4" max="4" width="3.54296875" style="8" customWidth="1"/>
    <col min="5" max="5" width="19.1796875" bestFit="1" customWidth="1"/>
    <col min="6" max="6" width="18.54296875" bestFit="1" customWidth="1"/>
    <col min="7" max="7" width="18.26953125" style="8" customWidth="1"/>
    <col min="8" max="8" width="8.81640625" style="8"/>
    <col min="9" max="9" width="18.54296875" style="8" bestFit="1" customWidth="1"/>
    <col min="10" max="16384" width="8.81640625" style="8"/>
  </cols>
  <sheetData>
    <row r="1" spans="1:13" x14ac:dyDescent="0.35">
      <c r="A1" s="7" t="s">
        <v>34</v>
      </c>
      <c r="B1" s="2"/>
      <c r="C1" s="22" t="s">
        <v>60</v>
      </c>
      <c r="D1" s="22"/>
      <c r="E1" s="22" t="s">
        <v>61</v>
      </c>
      <c r="F1" s="22"/>
      <c r="G1" s="23"/>
      <c r="H1" s="23"/>
      <c r="I1" s="22"/>
      <c r="J1" s="24"/>
      <c r="K1" s="23"/>
      <c r="L1" s="23"/>
      <c r="M1" s="23"/>
    </row>
    <row r="2" spans="1:13" x14ac:dyDescent="0.35">
      <c r="A2" s="7" t="s">
        <v>0</v>
      </c>
      <c r="B2" s="2"/>
      <c r="C2" s="22" t="s">
        <v>55</v>
      </c>
      <c r="D2" s="22"/>
      <c r="E2" s="22" t="s">
        <v>62</v>
      </c>
      <c r="F2" s="22"/>
      <c r="G2" s="25"/>
      <c r="H2" s="23"/>
      <c r="I2" s="22"/>
      <c r="J2" s="24"/>
      <c r="K2" s="23"/>
      <c r="L2" s="23"/>
      <c r="M2" s="23"/>
    </row>
    <row r="3" spans="1:13" x14ac:dyDescent="0.35">
      <c r="A3" s="9" t="s">
        <v>50</v>
      </c>
      <c r="B3" s="3"/>
      <c r="C3" s="26">
        <f>410769+24427</f>
        <v>435196</v>
      </c>
      <c r="D3" s="25"/>
      <c r="E3" s="14">
        <f>410769+72963</f>
        <v>483732</v>
      </c>
      <c r="F3" s="26"/>
      <c r="G3" s="25"/>
      <c r="H3" s="23"/>
      <c r="I3" s="14"/>
      <c r="J3" s="25"/>
      <c r="K3" s="23"/>
      <c r="L3" s="23"/>
      <c r="M3" s="23"/>
    </row>
    <row r="4" spans="1:13" x14ac:dyDescent="0.35">
      <c r="A4" s="9" t="s">
        <v>49</v>
      </c>
      <c r="B4" s="3"/>
      <c r="C4" s="26">
        <f>379800+375000+250000+200000</f>
        <v>1204800</v>
      </c>
      <c r="D4" s="25"/>
      <c r="E4" s="14">
        <f>754800+250000+400000</f>
        <v>1404800</v>
      </c>
      <c r="F4" s="26"/>
      <c r="G4" s="25"/>
      <c r="H4" s="23"/>
      <c r="I4" s="14"/>
      <c r="J4" s="25"/>
      <c r="K4" s="27"/>
      <c r="L4" s="23"/>
      <c r="M4" s="23"/>
    </row>
    <row r="5" spans="1:13" x14ac:dyDescent="0.35">
      <c r="A5" s="9" t="s">
        <v>53</v>
      </c>
      <c r="B5" s="3"/>
      <c r="C5" s="26">
        <f>85543+1700</f>
        <v>87243</v>
      </c>
      <c r="D5" s="25"/>
      <c r="E5" s="14">
        <v>100000</v>
      </c>
      <c r="F5" s="26"/>
      <c r="G5" s="25"/>
      <c r="H5" s="23"/>
      <c r="I5" s="14"/>
      <c r="J5" s="25"/>
      <c r="K5" s="23"/>
      <c r="L5" s="23"/>
      <c r="M5" s="23"/>
    </row>
    <row r="6" spans="1:13" x14ac:dyDescent="0.35">
      <c r="A6" s="9" t="s">
        <v>1</v>
      </c>
      <c r="B6" s="3"/>
      <c r="C6" s="26">
        <v>1263</v>
      </c>
      <c r="D6" s="25"/>
      <c r="E6" s="14">
        <v>3000</v>
      </c>
      <c r="F6" s="26"/>
      <c r="G6" s="25"/>
      <c r="H6" s="23"/>
      <c r="I6" s="14"/>
      <c r="J6" s="25"/>
      <c r="K6" s="23"/>
      <c r="L6" s="23"/>
      <c r="M6" s="23"/>
    </row>
    <row r="7" spans="1:13" x14ac:dyDescent="0.35">
      <c r="A7" s="9" t="s">
        <v>48</v>
      </c>
      <c r="B7" s="3"/>
      <c r="C7" s="26">
        <v>31851</v>
      </c>
      <c r="D7" s="25"/>
      <c r="E7" s="14">
        <v>40000</v>
      </c>
      <c r="F7" s="26"/>
      <c r="G7" s="25"/>
      <c r="H7" s="23"/>
      <c r="I7" s="14"/>
      <c r="J7" s="25"/>
      <c r="K7" s="23"/>
      <c r="L7" s="23"/>
      <c r="M7" s="23"/>
    </row>
    <row r="8" spans="1:13" x14ac:dyDescent="0.35">
      <c r="A8" s="9" t="s">
        <v>2</v>
      </c>
      <c r="B8" s="3"/>
      <c r="C8" s="26">
        <f>438730+38797</f>
        <v>477527</v>
      </c>
      <c r="D8" s="25"/>
      <c r="E8" s="14">
        <v>550000</v>
      </c>
      <c r="F8" s="26"/>
      <c r="G8" s="27"/>
      <c r="H8" s="23"/>
      <c r="I8" s="14"/>
      <c r="J8" s="25"/>
      <c r="K8" s="23"/>
      <c r="L8" s="23"/>
      <c r="M8" s="23"/>
    </row>
    <row r="9" spans="1:13" x14ac:dyDescent="0.35">
      <c r="A9" s="7" t="s">
        <v>35</v>
      </c>
      <c r="B9" s="12"/>
      <c r="C9" s="28">
        <f>SUM(C3:C8)</f>
        <v>2237880</v>
      </c>
      <c r="D9" s="15"/>
      <c r="E9" s="15">
        <f>SUM(E3:E8)</f>
        <v>2581532</v>
      </c>
      <c r="F9" s="28"/>
      <c r="G9" s="23"/>
      <c r="H9" s="23"/>
      <c r="I9" s="15"/>
      <c r="J9" s="29"/>
      <c r="K9" s="23"/>
      <c r="L9" s="23"/>
      <c r="M9" s="23"/>
    </row>
    <row r="10" spans="1:13" x14ac:dyDescent="0.35">
      <c r="A10" s="7"/>
      <c r="B10" s="1"/>
      <c r="C10" s="30"/>
      <c r="D10" s="31"/>
      <c r="E10" s="32"/>
      <c r="F10" s="30"/>
      <c r="G10" s="23"/>
      <c r="H10" s="23"/>
      <c r="I10" s="32"/>
      <c r="J10" s="33"/>
      <c r="K10" s="23"/>
      <c r="L10" s="23"/>
      <c r="M10" s="23"/>
    </row>
    <row r="11" spans="1:13" x14ac:dyDescent="0.35">
      <c r="A11" s="7" t="s">
        <v>3</v>
      </c>
      <c r="B11" s="1"/>
      <c r="C11" s="31"/>
      <c r="D11" s="31"/>
      <c r="E11" s="32"/>
      <c r="F11" s="31"/>
      <c r="G11" s="23"/>
      <c r="H11" s="23"/>
      <c r="I11" s="32"/>
      <c r="J11" s="33"/>
      <c r="K11" s="23"/>
      <c r="L11" s="23"/>
      <c r="M11" s="23"/>
    </row>
    <row r="12" spans="1:13" x14ac:dyDescent="0.35">
      <c r="A12" s="7" t="s">
        <v>0</v>
      </c>
      <c r="B12" s="1"/>
      <c r="C12" s="31"/>
      <c r="D12" s="31"/>
      <c r="E12" s="32"/>
      <c r="F12" s="31"/>
      <c r="G12" s="23"/>
      <c r="H12" s="23"/>
      <c r="I12" s="32"/>
      <c r="J12" s="32"/>
      <c r="K12" s="23"/>
      <c r="L12" s="23"/>
      <c r="M12" s="23"/>
    </row>
    <row r="13" spans="1:13" x14ac:dyDescent="0.35">
      <c r="A13" s="9" t="s">
        <v>4</v>
      </c>
      <c r="B13" s="3"/>
      <c r="C13" s="14">
        <v>1737857</v>
      </c>
      <c r="D13" s="25"/>
      <c r="E13" s="14">
        <f>1923832-11804</f>
        <v>1912028</v>
      </c>
      <c r="F13" s="14"/>
      <c r="G13" s="23"/>
      <c r="H13" s="23"/>
      <c r="I13" s="14"/>
      <c r="J13" s="25"/>
      <c r="K13" s="23"/>
      <c r="L13" s="23"/>
      <c r="M13" s="23"/>
    </row>
    <row r="14" spans="1:13" x14ac:dyDescent="0.35">
      <c r="A14" s="9" t="s">
        <v>5</v>
      </c>
      <c r="B14" s="3"/>
      <c r="C14" s="14">
        <v>374804</v>
      </c>
      <c r="D14" s="25"/>
      <c r="E14" s="14">
        <f>531939-11804</f>
        <v>520135</v>
      </c>
      <c r="F14" s="14"/>
      <c r="G14" s="23"/>
      <c r="H14" s="23"/>
      <c r="I14" s="14"/>
      <c r="J14" s="34"/>
      <c r="K14" s="23"/>
      <c r="L14" s="23"/>
      <c r="M14" s="23"/>
    </row>
    <row r="15" spans="1:13" x14ac:dyDescent="0.35">
      <c r="A15" s="7" t="s">
        <v>41</v>
      </c>
      <c r="B15" s="4"/>
      <c r="C15" s="28">
        <f>C13+C14</f>
        <v>2112661</v>
      </c>
      <c r="D15" s="28"/>
      <c r="E15" s="28">
        <f>E13+E14</f>
        <v>2432163</v>
      </c>
      <c r="F15" s="28"/>
      <c r="G15" s="23"/>
      <c r="H15" s="23"/>
      <c r="I15" s="28"/>
      <c r="J15" s="28"/>
      <c r="K15" s="23"/>
      <c r="L15" s="23"/>
      <c r="M15" s="23"/>
    </row>
    <row r="16" spans="1:13" x14ac:dyDescent="0.35">
      <c r="A16" s="9" t="s">
        <v>6</v>
      </c>
      <c r="B16" s="3"/>
      <c r="C16" s="14">
        <v>1000</v>
      </c>
      <c r="D16" s="25"/>
      <c r="E16" s="14">
        <v>2150</v>
      </c>
      <c r="F16" s="14"/>
      <c r="G16" s="23"/>
      <c r="H16" s="23"/>
      <c r="I16" s="14"/>
      <c r="J16" s="14"/>
      <c r="K16" s="23"/>
      <c r="L16" s="23"/>
      <c r="M16" s="23"/>
    </row>
    <row r="17" spans="1:13" x14ac:dyDescent="0.35">
      <c r="A17" s="9" t="s">
        <v>8</v>
      </c>
      <c r="B17" s="3"/>
      <c r="C17" s="14">
        <v>9480</v>
      </c>
      <c r="D17" s="25"/>
      <c r="E17" s="14">
        <v>9480</v>
      </c>
      <c r="F17" s="14"/>
      <c r="G17" s="23"/>
      <c r="H17" s="23"/>
      <c r="I17" s="14"/>
      <c r="J17" s="14"/>
      <c r="K17" s="23"/>
      <c r="L17" s="23"/>
      <c r="M17" s="23"/>
    </row>
    <row r="18" spans="1:13" x14ac:dyDescent="0.35">
      <c r="A18" s="9" t="s">
        <v>7</v>
      </c>
      <c r="B18" s="3"/>
      <c r="C18" s="14" t="s">
        <v>54</v>
      </c>
      <c r="D18" s="25"/>
      <c r="E18" s="14">
        <v>500</v>
      </c>
      <c r="F18" s="14"/>
      <c r="G18" s="23"/>
      <c r="H18" s="23"/>
      <c r="I18" s="14"/>
      <c r="J18" s="14"/>
      <c r="K18" s="23"/>
      <c r="L18" s="23"/>
      <c r="M18" s="23"/>
    </row>
    <row r="19" spans="1:13" x14ac:dyDescent="0.35">
      <c r="A19" s="7" t="s">
        <v>40</v>
      </c>
      <c r="B19" s="4"/>
      <c r="C19" s="15">
        <f>C16+C17</f>
        <v>10480</v>
      </c>
      <c r="D19" s="28"/>
      <c r="E19" s="15">
        <f>SUM(E16:E18)</f>
        <v>12130</v>
      </c>
      <c r="F19" s="15"/>
      <c r="G19" s="23"/>
      <c r="H19" s="23"/>
      <c r="I19" s="15"/>
      <c r="J19" s="15"/>
      <c r="K19" s="23"/>
      <c r="L19" s="23"/>
      <c r="M19" s="23"/>
    </row>
    <row r="20" spans="1:13" x14ac:dyDescent="0.35">
      <c r="A20" s="9" t="s">
        <v>9</v>
      </c>
      <c r="B20" s="3"/>
      <c r="C20" s="14">
        <v>7547</v>
      </c>
      <c r="D20" s="25"/>
      <c r="E20" s="14">
        <v>10000</v>
      </c>
      <c r="F20" s="14"/>
      <c r="G20" s="23"/>
      <c r="H20" s="23"/>
      <c r="I20" s="14"/>
      <c r="J20" s="14"/>
      <c r="K20" s="23"/>
      <c r="L20" s="23"/>
      <c r="M20" s="23"/>
    </row>
    <row r="21" spans="1:13" x14ac:dyDescent="0.35">
      <c r="A21" s="9" t="s">
        <v>11</v>
      </c>
      <c r="B21" s="3"/>
      <c r="C21" s="14">
        <v>366</v>
      </c>
      <c r="D21" s="25"/>
      <c r="E21" s="14">
        <v>150</v>
      </c>
      <c r="F21" s="14"/>
      <c r="G21" s="23"/>
      <c r="H21" s="23"/>
      <c r="I21" s="14"/>
      <c r="J21" s="14"/>
      <c r="K21" s="23"/>
      <c r="L21" s="23"/>
      <c r="M21" s="23"/>
    </row>
    <row r="22" spans="1:13" x14ac:dyDescent="0.35">
      <c r="A22" s="9" t="s">
        <v>10</v>
      </c>
      <c r="B22" s="3"/>
      <c r="C22" s="14">
        <v>63</v>
      </c>
      <c r="D22" s="25"/>
      <c r="E22" s="14">
        <v>144</v>
      </c>
      <c r="F22" s="14"/>
      <c r="G22" s="23"/>
      <c r="H22" s="23"/>
      <c r="I22" s="14"/>
      <c r="J22" s="14"/>
      <c r="K22" s="23"/>
      <c r="L22" s="23"/>
      <c r="M22" s="23"/>
    </row>
    <row r="23" spans="1:13" x14ac:dyDescent="0.35">
      <c r="A23" s="9" t="s">
        <v>36</v>
      </c>
      <c r="B23" s="3"/>
      <c r="C23" s="14">
        <v>6049</v>
      </c>
      <c r="D23" s="25"/>
      <c r="E23" s="14">
        <v>3200</v>
      </c>
      <c r="F23" s="14"/>
      <c r="G23" s="23"/>
      <c r="H23" s="23"/>
      <c r="I23" s="14"/>
      <c r="J23" s="14"/>
      <c r="K23" s="23"/>
      <c r="L23" s="23"/>
      <c r="M23" s="23"/>
    </row>
    <row r="24" spans="1:13" x14ac:dyDescent="0.35">
      <c r="A24" s="9" t="s">
        <v>57</v>
      </c>
      <c r="B24" s="3"/>
      <c r="C24" s="14">
        <v>685</v>
      </c>
      <c r="D24" s="25"/>
      <c r="E24" s="14" t="s">
        <v>54</v>
      </c>
      <c r="F24" s="14"/>
      <c r="G24" s="23"/>
      <c r="H24" s="23"/>
      <c r="I24" s="14"/>
      <c r="J24" s="14"/>
      <c r="K24" s="23"/>
      <c r="L24" s="23"/>
      <c r="M24" s="23"/>
    </row>
    <row r="25" spans="1:13" x14ac:dyDescent="0.35">
      <c r="A25" s="7" t="s">
        <v>39</v>
      </c>
      <c r="B25" s="4"/>
      <c r="C25" s="15">
        <f>SUM(C20:C24)</f>
        <v>14710</v>
      </c>
      <c r="D25" s="28"/>
      <c r="E25" s="15">
        <f>SUM(E20:E24)</f>
        <v>13494</v>
      </c>
      <c r="F25" s="15"/>
      <c r="G25" s="23"/>
      <c r="H25" s="23"/>
      <c r="I25" s="15"/>
      <c r="J25" s="15"/>
      <c r="K25" s="23"/>
      <c r="L25" s="23"/>
      <c r="M25" s="23"/>
    </row>
    <row r="26" spans="1:13" x14ac:dyDescent="0.35">
      <c r="A26" s="9" t="s">
        <v>13</v>
      </c>
      <c r="B26" s="3"/>
      <c r="C26" s="14">
        <v>32351</v>
      </c>
      <c r="D26" s="25"/>
      <c r="E26" s="14">
        <v>28000</v>
      </c>
      <c r="F26" s="14"/>
      <c r="G26" s="23"/>
      <c r="H26" s="23"/>
      <c r="I26" s="14"/>
      <c r="J26" s="14"/>
      <c r="K26" s="23"/>
      <c r="L26" s="23"/>
      <c r="M26" s="23"/>
    </row>
    <row r="27" spans="1:13" x14ac:dyDescent="0.35">
      <c r="A27" s="9" t="s">
        <v>14</v>
      </c>
      <c r="B27" s="3"/>
      <c r="C27" s="14">
        <v>27</v>
      </c>
      <c r="D27" s="25"/>
      <c r="E27" s="14">
        <v>20</v>
      </c>
      <c r="F27" s="14"/>
      <c r="G27" s="23"/>
      <c r="H27" s="23"/>
      <c r="I27" s="14"/>
      <c r="J27" s="14"/>
      <c r="K27" s="23"/>
      <c r="L27" s="23"/>
      <c r="M27" s="23"/>
    </row>
    <row r="28" spans="1:13" x14ac:dyDescent="0.35">
      <c r="A28" s="9" t="s">
        <v>15</v>
      </c>
      <c r="B28" s="3"/>
      <c r="C28" s="14">
        <v>1202</v>
      </c>
      <c r="D28" s="25"/>
      <c r="E28" s="14">
        <v>1000</v>
      </c>
      <c r="F28" s="14"/>
      <c r="G28" s="23"/>
      <c r="H28" s="23"/>
      <c r="I28" s="14"/>
      <c r="J28" s="14"/>
      <c r="K28" s="23"/>
      <c r="L28" s="23"/>
      <c r="M28" s="23"/>
    </row>
    <row r="29" spans="1:13" x14ac:dyDescent="0.35">
      <c r="A29" s="9" t="s">
        <v>16</v>
      </c>
      <c r="B29" s="3"/>
      <c r="C29" s="14">
        <v>269</v>
      </c>
      <c r="D29" s="25"/>
      <c r="E29" s="14">
        <v>200</v>
      </c>
      <c r="F29" s="14"/>
      <c r="G29" s="23"/>
      <c r="H29" s="23"/>
      <c r="I29" s="14"/>
      <c r="J29" s="14"/>
      <c r="K29" s="23"/>
      <c r="L29" s="23"/>
      <c r="M29" s="23"/>
    </row>
    <row r="30" spans="1:13" x14ac:dyDescent="0.35">
      <c r="A30" s="9" t="s">
        <v>17</v>
      </c>
      <c r="B30" s="3"/>
      <c r="C30" s="14">
        <v>278</v>
      </c>
      <c r="D30" s="25"/>
      <c r="E30" s="14">
        <v>200</v>
      </c>
      <c r="F30" s="14"/>
      <c r="G30" s="23"/>
      <c r="H30" s="23"/>
      <c r="I30" s="14"/>
      <c r="J30" s="14"/>
      <c r="K30" s="23"/>
      <c r="L30" s="23"/>
      <c r="M30" s="23"/>
    </row>
    <row r="31" spans="1:13" x14ac:dyDescent="0.35">
      <c r="A31" s="9" t="s">
        <v>18</v>
      </c>
      <c r="B31" s="3"/>
      <c r="C31" s="14">
        <v>96</v>
      </c>
      <c r="D31" s="25"/>
      <c r="E31" s="14">
        <v>730</v>
      </c>
      <c r="F31" s="14"/>
      <c r="G31" s="23"/>
      <c r="H31" s="23"/>
      <c r="I31" s="14"/>
      <c r="J31" s="14"/>
      <c r="K31" s="23"/>
      <c r="L31" s="23"/>
      <c r="M31" s="23"/>
    </row>
    <row r="32" spans="1:13" x14ac:dyDescent="0.35">
      <c r="A32" s="7" t="s">
        <v>38</v>
      </c>
      <c r="B32" s="4"/>
      <c r="C32" s="15">
        <f>SUM(C26:C31)</f>
        <v>34223</v>
      </c>
      <c r="D32" s="28"/>
      <c r="E32" s="15">
        <f>SUM(E26:E31)</f>
        <v>30150</v>
      </c>
      <c r="F32" s="15"/>
      <c r="G32" s="23"/>
      <c r="H32" s="23"/>
      <c r="I32" s="15"/>
      <c r="J32" s="15"/>
      <c r="K32" s="23"/>
      <c r="L32" s="23"/>
      <c r="M32" s="23"/>
    </row>
    <row r="33" spans="1:13" s="10" customFormat="1" x14ac:dyDescent="0.35">
      <c r="A33" s="1" t="s">
        <v>21</v>
      </c>
      <c r="B33" s="6"/>
      <c r="C33" s="35">
        <v>5335</v>
      </c>
      <c r="D33" s="36"/>
      <c r="E33" s="35">
        <v>7500</v>
      </c>
      <c r="F33" s="35"/>
      <c r="G33" s="37"/>
      <c r="H33" s="38"/>
      <c r="I33" s="35"/>
      <c r="J33" s="35"/>
      <c r="K33" s="37"/>
      <c r="L33" s="37"/>
      <c r="M33" s="37"/>
    </row>
    <row r="34" spans="1:13" s="10" customFormat="1" x14ac:dyDescent="0.35">
      <c r="A34" s="1" t="s">
        <v>12</v>
      </c>
      <c r="B34" s="6"/>
      <c r="C34" s="35">
        <v>0</v>
      </c>
      <c r="D34" s="36"/>
      <c r="E34" s="35">
        <v>0</v>
      </c>
      <c r="F34" s="35"/>
      <c r="G34" s="37"/>
      <c r="H34" s="37"/>
      <c r="I34" s="35"/>
      <c r="J34" s="35"/>
      <c r="K34" s="37"/>
      <c r="L34" s="37"/>
      <c r="M34" s="37"/>
    </row>
    <row r="35" spans="1:13" x14ac:dyDescent="0.35">
      <c r="A35" s="7" t="s">
        <v>37</v>
      </c>
      <c r="B35" s="4"/>
      <c r="C35" s="15">
        <f>C33</f>
        <v>5335</v>
      </c>
      <c r="D35" s="28"/>
      <c r="E35" s="15">
        <f>E33+E34</f>
        <v>7500</v>
      </c>
      <c r="F35" s="15"/>
      <c r="G35" s="23"/>
      <c r="H35" s="23"/>
      <c r="I35" s="15"/>
      <c r="J35" s="15"/>
      <c r="K35" s="23"/>
      <c r="L35" s="23"/>
      <c r="M35" s="23"/>
    </row>
    <row r="36" spans="1:13" x14ac:dyDescent="0.35">
      <c r="A36" s="7" t="s">
        <v>52</v>
      </c>
      <c r="B36" s="4"/>
      <c r="C36" s="14">
        <v>0</v>
      </c>
      <c r="D36" s="28"/>
      <c r="E36" s="14">
        <v>3000</v>
      </c>
      <c r="F36" s="14"/>
      <c r="G36" s="23"/>
      <c r="H36" s="23"/>
      <c r="I36" s="14"/>
      <c r="J36" s="14"/>
      <c r="K36" s="23"/>
      <c r="L36" s="23"/>
      <c r="M36" s="23"/>
    </row>
    <row r="37" spans="1:13" x14ac:dyDescent="0.35">
      <c r="A37" s="9" t="s">
        <v>20</v>
      </c>
      <c r="B37" s="3"/>
      <c r="C37" s="14">
        <f>676+4091+49+2802</f>
        <v>7618</v>
      </c>
      <c r="D37" s="25"/>
      <c r="E37" s="14">
        <v>10000</v>
      </c>
      <c r="F37" s="14"/>
      <c r="G37" s="23"/>
      <c r="H37" s="23"/>
      <c r="I37" s="14"/>
      <c r="J37" s="14"/>
      <c r="K37" s="23"/>
      <c r="L37" s="23"/>
      <c r="M37" s="23"/>
    </row>
    <row r="38" spans="1:13" x14ac:dyDescent="0.35">
      <c r="A38" s="7" t="s">
        <v>19</v>
      </c>
      <c r="B38" s="12"/>
      <c r="C38" s="15">
        <f>C37</f>
        <v>7618</v>
      </c>
      <c r="D38" s="15"/>
      <c r="E38" s="15">
        <f>E36+E37</f>
        <v>13000</v>
      </c>
      <c r="F38" s="15"/>
      <c r="G38" s="23"/>
      <c r="H38" s="23"/>
      <c r="I38" s="15"/>
      <c r="J38" s="15"/>
      <c r="K38" s="23"/>
      <c r="L38" s="23"/>
      <c r="M38" s="23"/>
    </row>
    <row r="39" spans="1:13" x14ac:dyDescent="0.35">
      <c r="A39" s="9" t="s">
        <v>23</v>
      </c>
      <c r="B39" s="3"/>
      <c r="C39" s="14">
        <v>6207</v>
      </c>
      <c r="D39" s="25"/>
      <c r="E39" s="14">
        <v>6580</v>
      </c>
      <c r="F39" s="14"/>
      <c r="G39" s="23"/>
      <c r="H39" s="23"/>
      <c r="I39" s="14"/>
      <c r="J39" s="14"/>
      <c r="K39" s="23"/>
      <c r="L39" s="23"/>
      <c r="M39" s="23"/>
    </row>
    <row r="40" spans="1:13" x14ac:dyDescent="0.35">
      <c r="A40" s="7" t="s">
        <v>22</v>
      </c>
      <c r="B40" s="4"/>
      <c r="C40" s="15">
        <f>C39</f>
        <v>6207</v>
      </c>
      <c r="D40" s="28"/>
      <c r="E40" s="15">
        <f>E39</f>
        <v>6580</v>
      </c>
      <c r="F40" s="15"/>
      <c r="G40" s="23"/>
      <c r="H40" s="23"/>
      <c r="I40" s="15"/>
      <c r="J40" s="15"/>
      <c r="K40" s="23"/>
      <c r="L40" s="23"/>
      <c r="M40" s="23"/>
    </row>
    <row r="41" spans="1:13" x14ac:dyDescent="0.35">
      <c r="A41" s="9" t="s">
        <v>47</v>
      </c>
      <c r="B41" s="3"/>
      <c r="C41" s="14">
        <v>7280</v>
      </c>
      <c r="D41" s="25"/>
      <c r="E41" s="14">
        <v>6000</v>
      </c>
      <c r="F41" s="14"/>
      <c r="G41" s="23"/>
      <c r="H41" s="23"/>
      <c r="I41" s="14"/>
      <c r="J41" s="14"/>
      <c r="K41" s="23"/>
      <c r="L41" s="23"/>
      <c r="M41" s="23"/>
    </row>
    <row r="42" spans="1:13" x14ac:dyDescent="0.35">
      <c r="A42" s="9" t="s">
        <v>24</v>
      </c>
      <c r="B42" s="3"/>
      <c r="C42" s="14">
        <v>35</v>
      </c>
      <c r="D42" s="25"/>
      <c r="E42" s="14">
        <v>250</v>
      </c>
      <c r="F42" s="14"/>
      <c r="G42" s="23"/>
      <c r="H42" s="23"/>
      <c r="I42" s="14"/>
      <c r="J42" s="14"/>
      <c r="K42" s="23"/>
      <c r="L42" s="23"/>
      <c r="M42" s="23"/>
    </row>
    <row r="43" spans="1:13" x14ac:dyDescent="0.35">
      <c r="A43" s="9" t="s">
        <v>26</v>
      </c>
      <c r="B43" s="3"/>
      <c r="C43" s="14">
        <v>1988</v>
      </c>
      <c r="D43" s="25"/>
      <c r="E43" s="14">
        <v>1000</v>
      </c>
      <c r="F43" s="14"/>
      <c r="G43" s="23"/>
      <c r="H43" s="23"/>
      <c r="I43" s="14"/>
      <c r="J43" s="14"/>
      <c r="K43" s="23"/>
      <c r="L43" s="23"/>
      <c r="M43" s="23"/>
    </row>
    <row r="44" spans="1:13" x14ac:dyDescent="0.35">
      <c r="A44" s="9" t="s">
        <v>25</v>
      </c>
      <c r="B44" s="3"/>
      <c r="C44" s="14"/>
      <c r="D44" s="25"/>
      <c r="E44" s="14"/>
      <c r="F44" s="14"/>
      <c r="G44" s="23"/>
      <c r="H44" s="23"/>
      <c r="I44" s="14"/>
      <c r="J44" s="14"/>
      <c r="K44" s="23"/>
      <c r="L44" s="23"/>
      <c r="M44" s="23"/>
    </row>
    <row r="45" spans="1:13" x14ac:dyDescent="0.35">
      <c r="A45" s="7" t="s">
        <v>42</v>
      </c>
      <c r="B45" s="4"/>
      <c r="C45" s="15">
        <f>SUM(C41:C44)</f>
        <v>9303</v>
      </c>
      <c r="D45" s="28"/>
      <c r="E45" s="15">
        <f>SUM(E41:E44)</f>
        <v>7250</v>
      </c>
      <c r="F45" s="15"/>
      <c r="G45" s="23"/>
      <c r="H45" s="23"/>
      <c r="I45" s="15"/>
      <c r="J45" s="15"/>
      <c r="K45" s="23"/>
      <c r="L45" s="23"/>
      <c r="M45" s="23"/>
    </row>
    <row r="46" spans="1:13" x14ac:dyDescent="0.35">
      <c r="A46" s="9" t="s">
        <v>28</v>
      </c>
      <c r="B46" s="3"/>
      <c r="C46" s="14">
        <v>409</v>
      </c>
      <c r="D46" s="25"/>
      <c r="E46" s="14">
        <v>500</v>
      </c>
      <c r="F46" s="14"/>
      <c r="G46" s="23"/>
      <c r="H46" s="23"/>
      <c r="I46" s="14"/>
      <c r="J46" s="14"/>
      <c r="K46" s="23"/>
      <c r="L46" s="23"/>
      <c r="M46" s="23"/>
    </row>
    <row r="47" spans="1:13" x14ac:dyDescent="0.35">
      <c r="A47" s="9" t="s">
        <v>27</v>
      </c>
      <c r="B47" s="3"/>
      <c r="C47" s="14">
        <v>13765</v>
      </c>
      <c r="D47" s="25"/>
      <c r="E47" s="14">
        <v>13765</v>
      </c>
      <c r="F47" s="14"/>
      <c r="G47" s="23"/>
      <c r="H47" s="23"/>
      <c r="I47" s="14"/>
      <c r="J47" s="14"/>
      <c r="K47" s="23"/>
      <c r="L47" s="23"/>
      <c r="M47" s="23"/>
    </row>
    <row r="48" spans="1:13" x14ac:dyDescent="0.35">
      <c r="A48" s="9" t="s">
        <v>56</v>
      </c>
      <c r="B48" s="3"/>
      <c r="C48" s="14" t="s">
        <v>54</v>
      </c>
      <c r="D48" s="25"/>
      <c r="E48" s="14" t="s">
        <v>54</v>
      </c>
      <c r="F48" s="14"/>
      <c r="G48" s="23"/>
      <c r="H48" s="23"/>
      <c r="I48" s="14"/>
      <c r="J48" s="14"/>
      <c r="K48" s="23"/>
      <c r="L48" s="23"/>
      <c r="M48" s="23"/>
    </row>
    <row r="49" spans="1:13" x14ac:dyDescent="0.35">
      <c r="A49" s="9" t="s">
        <v>51</v>
      </c>
      <c r="B49" s="3"/>
      <c r="C49" s="14"/>
      <c r="D49" s="25"/>
      <c r="E49" s="14">
        <v>1000</v>
      </c>
      <c r="F49" s="14"/>
      <c r="G49" s="23"/>
      <c r="H49" s="23"/>
      <c r="I49" s="14"/>
      <c r="J49" s="14"/>
      <c r="K49" s="23"/>
      <c r="L49" s="23"/>
      <c r="M49" s="23"/>
    </row>
    <row r="50" spans="1:13" x14ac:dyDescent="0.35">
      <c r="A50" s="9" t="s">
        <v>58</v>
      </c>
      <c r="B50" s="3"/>
      <c r="C50" s="14"/>
      <c r="D50" s="25"/>
      <c r="E50" s="14"/>
      <c r="F50" s="14"/>
      <c r="G50" s="23"/>
      <c r="H50" s="23"/>
      <c r="I50" s="14"/>
      <c r="J50" s="14"/>
      <c r="K50" s="23"/>
      <c r="L50" s="23"/>
      <c r="M50" s="23"/>
    </row>
    <row r="51" spans="1:13" x14ac:dyDescent="0.35">
      <c r="A51" s="9" t="s">
        <v>29</v>
      </c>
      <c r="B51" s="3"/>
      <c r="C51" s="14">
        <v>148</v>
      </c>
      <c r="D51" s="25"/>
      <c r="E51" s="14">
        <v>3000</v>
      </c>
      <c r="F51" s="14"/>
      <c r="G51" s="23"/>
      <c r="H51" s="23"/>
      <c r="I51" s="14"/>
      <c r="J51" s="14"/>
      <c r="K51" s="23"/>
      <c r="L51" s="23"/>
      <c r="M51" s="23"/>
    </row>
    <row r="52" spans="1:13" x14ac:dyDescent="0.35">
      <c r="A52" s="9" t="s">
        <v>45</v>
      </c>
      <c r="B52" s="3"/>
      <c r="C52" s="14">
        <f>432+14+253+797+14+34</f>
        <v>1544</v>
      </c>
      <c r="D52" s="25"/>
      <c r="E52" s="14">
        <v>5000</v>
      </c>
      <c r="F52" s="14"/>
      <c r="G52" s="23"/>
      <c r="H52" s="23"/>
      <c r="I52" s="14"/>
      <c r="J52" s="14"/>
      <c r="K52" s="23"/>
      <c r="L52" s="23"/>
      <c r="M52" s="23"/>
    </row>
    <row r="53" spans="1:13" x14ac:dyDescent="0.35">
      <c r="A53" s="9" t="s">
        <v>59</v>
      </c>
      <c r="B53" s="3"/>
      <c r="C53" s="14"/>
      <c r="D53" s="25"/>
      <c r="E53" s="14"/>
      <c r="F53" s="14"/>
      <c r="G53" s="23"/>
      <c r="H53" s="23"/>
      <c r="I53" s="14"/>
      <c r="J53" s="14"/>
      <c r="K53" s="23"/>
      <c r="L53" s="23"/>
      <c r="M53" s="23"/>
    </row>
    <row r="54" spans="1:13" x14ac:dyDescent="0.35">
      <c r="A54" s="9" t="s">
        <v>30</v>
      </c>
      <c r="B54" s="3"/>
      <c r="C54" s="14"/>
      <c r="D54" s="25"/>
      <c r="E54" s="14">
        <v>2000</v>
      </c>
      <c r="F54" s="14"/>
      <c r="G54" s="23"/>
      <c r="H54" s="23"/>
      <c r="I54" s="14"/>
      <c r="J54" s="14"/>
      <c r="K54" s="23"/>
      <c r="L54" s="23"/>
      <c r="M54" s="23"/>
    </row>
    <row r="55" spans="1:13" x14ac:dyDescent="0.35">
      <c r="A55" s="9" t="s">
        <v>31</v>
      </c>
      <c r="B55" s="3"/>
      <c r="C55" s="14">
        <v>5725</v>
      </c>
      <c r="D55" s="25"/>
      <c r="E55" s="14">
        <v>8000</v>
      </c>
      <c r="F55" s="14"/>
      <c r="G55" s="23"/>
      <c r="H55" s="23"/>
      <c r="I55" s="14"/>
      <c r="J55" s="14"/>
      <c r="K55" s="23"/>
      <c r="L55" s="23"/>
      <c r="M55" s="23"/>
    </row>
    <row r="56" spans="1:13" x14ac:dyDescent="0.35">
      <c r="A56" s="9" t="s">
        <v>44</v>
      </c>
      <c r="B56" s="3"/>
      <c r="C56" s="14">
        <v>0</v>
      </c>
      <c r="D56" s="25"/>
      <c r="E56" s="14">
        <v>1000</v>
      </c>
      <c r="F56" s="14"/>
      <c r="G56" s="23"/>
      <c r="H56" s="23"/>
      <c r="I56" s="14"/>
      <c r="J56" s="14"/>
      <c r="K56" s="23"/>
      <c r="L56" s="23"/>
      <c r="M56" s="23"/>
    </row>
    <row r="57" spans="1:13" x14ac:dyDescent="0.35">
      <c r="A57" s="9" t="s">
        <v>46</v>
      </c>
      <c r="B57" s="3"/>
      <c r="C57" s="14">
        <v>15752</v>
      </c>
      <c r="D57" s="25"/>
      <c r="E57" s="14">
        <v>25000</v>
      </c>
      <c r="F57" s="14"/>
      <c r="G57" s="23"/>
      <c r="H57" s="23"/>
      <c r="I57" s="14"/>
      <c r="J57" s="14"/>
      <c r="K57" s="23"/>
      <c r="L57" s="23"/>
      <c r="M57" s="23"/>
    </row>
    <row r="58" spans="1:13" x14ac:dyDescent="0.35">
      <c r="A58" s="7" t="s">
        <v>43</v>
      </c>
      <c r="B58" s="4"/>
      <c r="C58" s="15">
        <f>SUM(C46:C57)</f>
        <v>37343</v>
      </c>
      <c r="D58" s="28"/>
      <c r="E58" s="15">
        <f>SUM(E46:E57)</f>
        <v>59265</v>
      </c>
      <c r="F58" s="15"/>
      <c r="G58" s="23"/>
      <c r="H58" s="27"/>
      <c r="I58" s="15"/>
      <c r="J58" s="15"/>
      <c r="K58" s="23"/>
      <c r="L58" s="23"/>
      <c r="M58" s="23"/>
    </row>
    <row r="59" spans="1:13" x14ac:dyDescent="0.35">
      <c r="A59" s="7" t="s">
        <v>32</v>
      </c>
      <c r="B59" s="5"/>
      <c r="C59" s="15">
        <f>C15+C19+C25+C32+C35+C38+C40+C45+C58</f>
        <v>2237880</v>
      </c>
      <c r="D59" s="29"/>
      <c r="E59" s="15">
        <f>E15+E19+E25+E32+E35+E38+E40+E45+E58</f>
        <v>2581532</v>
      </c>
      <c r="F59" s="15"/>
      <c r="G59" s="23"/>
      <c r="H59" s="23"/>
      <c r="I59" s="15"/>
      <c r="J59" s="15"/>
      <c r="K59" s="23"/>
      <c r="L59" s="23"/>
      <c r="M59" s="23"/>
    </row>
    <row r="60" spans="1:13" x14ac:dyDescent="0.35">
      <c r="A60" s="7"/>
      <c r="B60" s="11"/>
      <c r="C60" s="14"/>
      <c r="D60" s="27"/>
      <c r="E60" s="16"/>
      <c r="F60" s="14"/>
      <c r="G60" s="23"/>
      <c r="H60" s="27"/>
      <c r="I60" s="23"/>
      <c r="J60" s="16"/>
      <c r="K60" s="23"/>
      <c r="L60" s="23"/>
      <c r="M60" s="23"/>
    </row>
    <row r="61" spans="1:13" x14ac:dyDescent="0.35">
      <c r="A61" s="7" t="s">
        <v>33</v>
      </c>
      <c r="B61" s="13"/>
      <c r="C61" s="15">
        <v>0</v>
      </c>
      <c r="D61" s="39"/>
      <c r="E61" s="17"/>
      <c r="F61" s="15"/>
      <c r="G61" s="23"/>
      <c r="H61" s="23"/>
      <c r="I61" s="23"/>
      <c r="J61" s="17"/>
      <c r="K61" s="23"/>
      <c r="L61" s="23"/>
      <c r="M61" s="23"/>
    </row>
    <row r="62" spans="1:13" x14ac:dyDescent="0.35">
      <c r="C62" s="18"/>
      <c r="D62" s="23"/>
      <c r="E62" s="21">
        <f>E9-E59</f>
        <v>0</v>
      </c>
      <c r="F62" s="32"/>
      <c r="G62" s="19"/>
      <c r="H62" s="23"/>
      <c r="I62" s="23"/>
      <c r="J62" s="20"/>
      <c r="K62" s="23"/>
      <c r="L62" s="23"/>
      <c r="M62" s="23"/>
    </row>
    <row r="63" spans="1:13" x14ac:dyDescent="0.35">
      <c r="C63" s="18"/>
      <c r="D63" s="23"/>
      <c r="E63" s="20"/>
      <c r="F63" s="20"/>
      <c r="G63" s="19"/>
      <c r="H63" s="23"/>
      <c r="I63" s="23"/>
      <c r="J63" s="23"/>
      <c r="K63" s="23"/>
      <c r="L63" s="23"/>
      <c r="M63" s="23"/>
    </row>
    <row r="64" spans="1:13" x14ac:dyDescent="0.35">
      <c r="C64" s="18"/>
      <c r="D64" s="23"/>
      <c r="E64" s="20"/>
      <c r="F64" s="20"/>
      <c r="G64" s="19"/>
      <c r="H64" s="23"/>
      <c r="I64" s="23"/>
      <c r="J64" s="23"/>
      <c r="K64" s="23"/>
      <c r="L64" s="23"/>
      <c r="M64" s="23"/>
    </row>
    <row r="65" spans="3:13" x14ac:dyDescent="0.35">
      <c r="C65" s="18"/>
      <c r="D65" s="23"/>
      <c r="E65" s="20"/>
      <c r="F65" s="20"/>
      <c r="G65" s="19"/>
      <c r="H65" s="23"/>
      <c r="I65" s="23"/>
      <c r="J65" s="23"/>
      <c r="K65" s="23"/>
      <c r="L65" s="23"/>
      <c r="M65" s="23"/>
    </row>
    <row r="66" spans="3:13" x14ac:dyDescent="0.35">
      <c r="C66" s="18"/>
      <c r="D66" s="23"/>
      <c r="E66" s="20"/>
      <c r="F66" s="20"/>
      <c r="G66" s="19"/>
      <c r="H66" s="23"/>
      <c r="I66" s="23"/>
      <c r="J66" s="23"/>
      <c r="K66" s="23"/>
      <c r="L66" s="23"/>
      <c r="M66" s="23"/>
    </row>
    <row r="67" spans="3:13" x14ac:dyDescent="0.35">
      <c r="C67" s="18"/>
      <c r="D67" s="23"/>
      <c r="E67" s="20"/>
      <c r="F67" s="20"/>
      <c r="G67" s="19"/>
      <c r="H67" s="23"/>
      <c r="I67" s="23"/>
      <c r="J67" s="23"/>
      <c r="K67" s="23"/>
      <c r="L67" s="23"/>
      <c r="M67" s="23"/>
    </row>
    <row r="68" spans="3:13" x14ac:dyDescent="0.35">
      <c r="C68" s="18"/>
      <c r="D68" s="23"/>
      <c r="E68" s="20"/>
      <c r="F68" s="20"/>
      <c r="G68" s="19"/>
      <c r="H68" s="23"/>
      <c r="I68" s="23"/>
      <c r="J68" s="23"/>
      <c r="K68" s="23"/>
      <c r="L68" s="23"/>
      <c r="M68" s="23"/>
    </row>
    <row r="69" spans="3:13" x14ac:dyDescent="0.35">
      <c r="C69" s="18"/>
      <c r="D69" s="23"/>
      <c r="E69" s="20"/>
      <c r="F69" s="20"/>
      <c r="G69" s="19"/>
      <c r="H69" s="23"/>
      <c r="I69" s="23"/>
      <c r="J69" s="23"/>
      <c r="K69" s="23"/>
      <c r="L69" s="23"/>
      <c r="M69" s="23"/>
    </row>
    <row r="70" spans="3:13" x14ac:dyDescent="0.35">
      <c r="C70" s="18"/>
      <c r="D70" s="23"/>
      <c r="E70" s="20"/>
      <c r="F70" s="20"/>
      <c r="G70" s="19"/>
      <c r="H70" s="23"/>
      <c r="I70" s="23"/>
      <c r="J70" s="23"/>
      <c r="K70" s="23"/>
      <c r="L70" s="23"/>
      <c r="M70" s="23"/>
    </row>
    <row r="71" spans="3:13" x14ac:dyDescent="0.35">
      <c r="C71" s="18"/>
      <c r="D71" s="23"/>
      <c r="E71" s="21"/>
      <c r="F71" s="21"/>
      <c r="G71" s="19"/>
      <c r="H71" s="23"/>
      <c r="I71" s="23"/>
      <c r="J71" s="23"/>
      <c r="K71" s="23"/>
      <c r="L71" s="23"/>
      <c r="M71" s="23"/>
    </row>
    <row r="72" spans="3:13" x14ac:dyDescent="0.35">
      <c r="C72" s="18"/>
      <c r="D72" s="23"/>
      <c r="E72" s="20"/>
      <c r="F72" s="20"/>
      <c r="G72" s="19"/>
      <c r="H72" s="23"/>
      <c r="I72" s="23"/>
      <c r="J72" s="23"/>
      <c r="K72" s="23"/>
      <c r="L72" s="23"/>
      <c r="M72" s="23"/>
    </row>
    <row r="73" spans="3:13" x14ac:dyDescent="0.35">
      <c r="C73" s="18"/>
      <c r="D73" s="23"/>
      <c r="E73" s="21"/>
      <c r="F73" s="21"/>
      <c r="G73" s="19"/>
      <c r="H73" s="23"/>
      <c r="I73" s="23"/>
      <c r="J73" s="23"/>
      <c r="K73" s="23"/>
      <c r="L73" s="23"/>
      <c r="M73" s="23"/>
    </row>
    <row r="74" spans="3:13" x14ac:dyDescent="0.35">
      <c r="C74" s="18"/>
      <c r="D74" s="23"/>
      <c r="E74" s="20"/>
      <c r="F74" s="20"/>
      <c r="G74" s="19"/>
      <c r="H74" s="23"/>
      <c r="I74" s="23"/>
      <c r="J74" s="23"/>
      <c r="K74" s="23"/>
      <c r="L74" s="23"/>
      <c r="M74" s="23"/>
    </row>
    <row r="75" spans="3:13" x14ac:dyDescent="0.35">
      <c r="C75" s="18"/>
      <c r="D75" s="23"/>
      <c r="E75" s="20"/>
      <c r="F75" s="20"/>
      <c r="G75" s="19"/>
      <c r="H75" s="23"/>
      <c r="I75" s="23"/>
      <c r="J75" s="23"/>
      <c r="K75" s="23"/>
      <c r="L75" s="23"/>
      <c r="M75" s="23"/>
    </row>
    <row r="76" spans="3:13" x14ac:dyDescent="0.35">
      <c r="C76" s="18"/>
      <c r="D76" s="23"/>
      <c r="E76" s="20"/>
      <c r="F76" s="20"/>
      <c r="G76" s="19"/>
      <c r="H76" s="23"/>
      <c r="I76" s="23"/>
      <c r="J76" s="23"/>
      <c r="K76" s="23"/>
      <c r="L76" s="23"/>
      <c r="M76" s="23"/>
    </row>
    <row r="77" spans="3:13" x14ac:dyDescent="0.35">
      <c r="C77" s="18"/>
      <c r="D77" s="23"/>
      <c r="E77" s="20"/>
      <c r="F77" s="20"/>
      <c r="G77" s="18"/>
      <c r="H77" s="23"/>
      <c r="I77" s="23"/>
      <c r="J77" s="23"/>
      <c r="K77" s="23"/>
      <c r="L77" s="23"/>
      <c r="M77" s="23"/>
    </row>
    <row r="78" spans="3:13" x14ac:dyDescent="0.35">
      <c r="C78" s="18"/>
      <c r="D78" s="23"/>
      <c r="E78" s="20"/>
      <c r="F78" s="20"/>
      <c r="G78" s="18"/>
      <c r="H78" s="23"/>
      <c r="I78" s="23"/>
      <c r="J78" s="23"/>
      <c r="K78" s="23"/>
      <c r="L78" s="23"/>
      <c r="M78" s="23"/>
    </row>
    <row r="79" spans="3:13" x14ac:dyDescent="0.35">
      <c r="C79" s="23"/>
      <c r="D79" s="23"/>
      <c r="E79" s="20"/>
      <c r="F79" s="20"/>
      <c r="G79" s="23"/>
      <c r="H79" s="23"/>
      <c r="I79" s="23"/>
      <c r="J79" s="23"/>
      <c r="K79" s="23"/>
      <c r="L79" s="23"/>
      <c r="M79" s="23"/>
    </row>
  </sheetData>
  <printOptions gridLines="1"/>
  <pageMargins left="0.34" right="0.24" top="0.75" bottom="0.75" header="0.3" footer="0.3"/>
  <pageSetup orientation="portrait" r:id="rId1"/>
  <headerFooter>
    <oddHeader>&amp;C&amp;"Times New Roman,Bold"TENNESSEE POISON CENTER
FY 20 ACTUAL - FY 21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Vanderbilt University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darwinj</dc:creator>
  <cp:lastModifiedBy>Hall, Brittaney R</cp:lastModifiedBy>
  <cp:lastPrinted>2020-09-15T15:55:53Z</cp:lastPrinted>
  <dcterms:created xsi:type="dcterms:W3CDTF">2010-08-02T18:15:52Z</dcterms:created>
  <dcterms:modified xsi:type="dcterms:W3CDTF">2020-10-14T17:33:49Z</dcterms:modified>
</cp:coreProperties>
</file>