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Finances\Budget\2023 Budget\"/>
    </mc:Choice>
  </mc:AlternateContent>
  <xr:revisionPtr revIDLastSave="0" documentId="8_{794D4FAD-CADF-418D-96B7-BF767DCD8A03}" xr6:coauthVersionLast="47" xr6:coauthVersionMax="47" xr10:uidLastSave="{00000000-0000-0000-0000-000000000000}"/>
  <bookViews>
    <workbookView xWindow="-108" yWindow="-108" windowWidth="23256" windowHeight="12720" activeTab="1" xr2:uid="{E67C1F1D-3570-014E-9B29-7F4D33A34C3E}"/>
  </bookViews>
  <sheets>
    <sheet name="Revenue" sheetId="1" r:id="rId1"/>
    <sheet name="Expense" sheetId="2" r:id="rId2"/>
    <sheet name="Sheet1"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83" i="2" l="1"/>
  <c r="K84" i="1"/>
  <c r="I231" i="2"/>
  <c r="L16" i="1"/>
  <c r="K16" i="1"/>
  <c r="L72" i="1"/>
  <c r="L155" i="2"/>
  <c r="L148" i="2"/>
  <c r="L132" i="2"/>
  <c r="L83" i="1" l="1"/>
  <c r="L67" i="1"/>
  <c r="L221" i="2"/>
  <c r="L215" i="2"/>
  <c r="L201" i="2"/>
  <c r="L191" i="2"/>
  <c r="L170" i="2"/>
  <c r="L162" i="2"/>
  <c r="L122" i="2"/>
  <c r="L117" i="2"/>
  <c r="L107" i="2"/>
  <c r="L98" i="2"/>
  <c r="L93" i="2"/>
  <c r="L82" i="2"/>
  <c r="L47" i="2"/>
  <c r="L38" i="2"/>
  <c r="L11" i="2"/>
  <c r="L6" i="1"/>
  <c r="L12" i="1"/>
  <c r="L33" i="1"/>
  <c r="L42" i="1"/>
  <c r="L50" i="1"/>
  <c r="L55" i="1"/>
  <c r="K6" i="1"/>
  <c r="K12" i="1"/>
  <c r="K67" i="1"/>
  <c r="K55" i="1"/>
  <c r="K50" i="1"/>
  <c r="K45" i="1"/>
  <c r="K42" i="1"/>
  <c r="K33" i="1"/>
  <c r="J201" i="2"/>
  <c r="J191" i="2"/>
  <c r="J183" i="2"/>
  <c r="J170" i="2"/>
  <c r="J162" i="2"/>
  <c r="J155" i="2"/>
  <c r="J148" i="2"/>
  <c r="J132" i="2"/>
  <c r="J117" i="2"/>
  <c r="J107" i="2"/>
  <c r="J98" i="2"/>
  <c r="J93" i="2"/>
  <c r="J82" i="2"/>
  <c r="J47" i="2"/>
  <c r="J38" i="2"/>
  <c r="J11" i="2"/>
  <c r="G226" i="2"/>
  <c r="E226" i="2"/>
  <c r="I50" i="1"/>
  <c r="G50" i="1"/>
  <c r="I201" i="2"/>
  <c r="G201" i="2"/>
  <c r="G82" i="2"/>
  <c r="I83" i="1"/>
  <c r="G83" i="1"/>
  <c r="I67" i="1"/>
  <c r="I55" i="1"/>
  <c r="I42" i="1"/>
  <c r="I12" i="1"/>
  <c r="I6" i="1"/>
  <c r="I47" i="2"/>
  <c r="I38" i="2"/>
  <c r="I11" i="2"/>
  <c r="I221" i="2"/>
  <c r="I215" i="2"/>
  <c r="I191" i="2"/>
  <c r="I183" i="2"/>
  <c r="I170" i="2"/>
  <c r="I162" i="2"/>
  <c r="I155" i="2"/>
  <c r="I148" i="2"/>
  <c r="I132" i="2"/>
  <c r="I122" i="2"/>
  <c r="I117" i="2"/>
  <c r="I107" i="2"/>
  <c r="I98" i="2"/>
  <c r="I93" i="2"/>
  <c r="I82" i="2"/>
  <c r="I33" i="1"/>
  <c r="G215" i="2"/>
  <c r="G191" i="2"/>
  <c r="G162" i="2"/>
  <c r="G170" i="2"/>
  <c r="G183" i="2"/>
  <c r="G221" i="2"/>
  <c r="G155" i="2"/>
  <c r="G148" i="2"/>
  <c r="G132" i="2"/>
  <c r="G122" i="2"/>
  <c r="G117" i="2"/>
  <c r="G107" i="2"/>
  <c r="G98" i="2"/>
  <c r="G93" i="2"/>
  <c r="G47" i="2"/>
  <c r="G38" i="2"/>
  <c r="G11" i="2"/>
  <c r="C12" i="1"/>
  <c r="C33" i="1"/>
  <c r="C42" i="1"/>
  <c r="C50" i="1"/>
  <c r="C55" i="1"/>
  <c r="C67" i="1"/>
  <c r="C72" i="1"/>
  <c r="G72" i="1"/>
  <c r="G67" i="1"/>
  <c r="G55" i="1"/>
  <c r="G45" i="1"/>
  <c r="G42" i="1"/>
  <c r="G33" i="1"/>
  <c r="G12" i="1"/>
  <c r="G6" i="1"/>
  <c r="E6" i="1"/>
  <c r="E83" i="1"/>
  <c r="E82" i="2"/>
  <c r="E38" i="2"/>
  <c r="E155" i="2"/>
  <c r="E148" i="2"/>
  <c r="E132" i="2"/>
  <c r="E122" i="2"/>
  <c r="E117" i="2"/>
  <c r="E107" i="2"/>
  <c r="E98" i="2"/>
  <c r="E93" i="2"/>
  <c r="E47" i="2"/>
  <c r="E11" i="2"/>
  <c r="E33" i="1"/>
  <c r="E183" i="2"/>
  <c r="E170" i="2"/>
  <c r="E162" i="2"/>
  <c r="E72" i="1"/>
  <c r="E67" i="1"/>
  <c r="E55" i="1"/>
  <c r="E50" i="1"/>
  <c r="E42" i="1"/>
  <c r="E12" i="1"/>
  <c r="E191" i="2"/>
  <c r="E201" i="2"/>
  <c r="E215" i="2"/>
  <c r="C215" i="2"/>
  <c r="C155" i="2"/>
  <c r="C117" i="2"/>
  <c r="C107" i="2"/>
  <c r="C201" i="2"/>
  <c r="C98" i="2"/>
  <c r="C11" i="2"/>
  <c r="C191" i="2"/>
  <c r="C183" i="2"/>
  <c r="C170" i="2"/>
  <c r="C162" i="2"/>
  <c r="C148" i="2"/>
  <c r="C132" i="2"/>
  <c r="C122" i="2"/>
  <c r="C93" i="2"/>
  <c r="C82" i="2"/>
  <c r="C47" i="2"/>
  <c r="C38" i="2"/>
  <c r="K73" i="1" l="1"/>
  <c r="L73" i="1"/>
  <c r="L84" i="1" s="1"/>
  <c r="G228" i="2"/>
  <c r="I228" i="2"/>
  <c r="J228" i="2"/>
  <c r="J231" i="2" s="1"/>
  <c r="E228" i="2"/>
  <c r="I73" i="1"/>
  <c r="I84" i="1" s="1"/>
  <c r="L228" i="2"/>
  <c r="L231" i="2" s="1"/>
  <c r="C73" i="1"/>
  <c r="C84" i="1" s="1"/>
  <c r="C228" i="2"/>
  <c r="G73" i="1"/>
  <c r="G84" i="1" s="1"/>
  <c r="E73" i="1"/>
  <c r="E84" i="1" s="1"/>
</calcChain>
</file>

<file path=xl/sharedStrings.xml><?xml version="1.0" encoding="utf-8"?>
<sst xmlns="http://schemas.openxmlformats.org/spreadsheetml/2006/main" count="909" uniqueCount="752">
  <si>
    <t>Category/Code</t>
  </si>
  <si>
    <t>Description</t>
  </si>
  <si>
    <t xml:space="preserve">FY21 Budget </t>
  </si>
  <si>
    <t>FY2022 Budget</t>
  </si>
  <si>
    <t>Notes on FY2022 Budget</t>
  </si>
  <si>
    <t>EARNED REVENUES</t>
  </si>
  <si>
    <t>REVENUES</t>
  </si>
  <si>
    <t>MEMBERSHIP</t>
  </si>
  <si>
    <t>411.050.3700</t>
  </si>
  <si>
    <t>Dues</t>
  </si>
  <si>
    <t>TOTAL</t>
  </si>
  <si>
    <t>MARKETING AND SALES</t>
  </si>
  <si>
    <t>411.060.3654</t>
  </si>
  <si>
    <t>History News Ad Sales</t>
  </si>
  <si>
    <t xml:space="preserve">Decrease if advertisers lose business, forced to cut back </t>
  </si>
  <si>
    <t>411.060.3660</t>
  </si>
  <si>
    <t>Career Center</t>
  </si>
  <si>
    <t>Based on the last couple months this could be higher but this maybe being a burst in response to federal grants recently passed</t>
  </si>
  <si>
    <t>411.060.3800</t>
  </si>
  <si>
    <t>Bookstore</t>
  </si>
  <si>
    <t>More TLs are now free for members in Resource Center</t>
  </si>
  <si>
    <t>411.060.3850</t>
  </si>
  <si>
    <t>Mailing list rental</t>
  </si>
  <si>
    <t>ANNUAL MEETING</t>
  </si>
  <si>
    <t>408.010.3650</t>
  </si>
  <si>
    <t>Exhibit Booths</t>
  </si>
  <si>
    <t>408.010.3892</t>
  </si>
  <si>
    <t>In-Kind Sponsorships</t>
  </si>
  <si>
    <t>408.010.3888</t>
  </si>
  <si>
    <t>Sponsorships</t>
  </si>
  <si>
    <t>408.010.3651</t>
  </si>
  <si>
    <t>Program Ads</t>
  </si>
  <si>
    <t>408.010.3710</t>
  </si>
  <si>
    <t>Registration</t>
  </si>
  <si>
    <t>408.010.3720</t>
  </si>
  <si>
    <t>Workshops/Labs</t>
  </si>
  <si>
    <t>408.010.3725</t>
  </si>
  <si>
    <t>Luncheons and Breakfasts</t>
  </si>
  <si>
    <t>Fewer meal events in 2021</t>
  </si>
  <si>
    <t>408.010.3730</t>
  </si>
  <si>
    <t>Tours</t>
  </si>
  <si>
    <t>408.010.3731</t>
  </si>
  <si>
    <t>Evening Events</t>
  </si>
  <si>
    <t>408.010.3740</t>
  </si>
  <si>
    <t>Online Conference</t>
  </si>
  <si>
    <t>408.010.3830</t>
  </si>
  <si>
    <t>Publication Sales</t>
  </si>
  <si>
    <t>408.010.3717</t>
  </si>
  <si>
    <t>AM Hotel Rebate</t>
  </si>
  <si>
    <t>408.010.3741</t>
  </si>
  <si>
    <t>Partner Events</t>
  </si>
  <si>
    <t>408.010.3870</t>
  </si>
  <si>
    <t>Am Diversity Scholarship</t>
  </si>
  <si>
    <t>ROYALTIES</t>
  </si>
  <si>
    <t>400.000.3750</t>
  </si>
  <si>
    <t>Norton Royalties</t>
  </si>
  <si>
    <t>400.000.3751</t>
  </si>
  <si>
    <t>EBSCO</t>
  </si>
  <si>
    <t>400.000.3760</t>
  </si>
  <si>
    <t>Rowman &amp; Littlefield Royalties</t>
  </si>
  <si>
    <t>400.000.3765</t>
  </si>
  <si>
    <t>Past Perfect Royalties</t>
  </si>
  <si>
    <t>400.000.3752</t>
  </si>
  <si>
    <t>JSTOR</t>
  </si>
  <si>
    <t>400.000.?</t>
  </si>
  <si>
    <t>Misc</t>
  </si>
  <si>
    <t>400.000.3767</t>
  </si>
  <si>
    <t>Affinity Partner Royalties</t>
  </si>
  <si>
    <t>VISITORS COUNT</t>
  </si>
  <si>
    <t>409.091.3770</t>
  </si>
  <si>
    <t>Visitors Count!</t>
  </si>
  <si>
    <t>FUNDRAISING</t>
  </si>
  <si>
    <t>409.010.3880</t>
  </si>
  <si>
    <t>Endowment</t>
  </si>
  <si>
    <t>409.010.3881</t>
  </si>
  <si>
    <t>Annual Fund</t>
  </si>
  <si>
    <t>HISTORY LEADERSHIP INSTITUTE</t>
  </si>
  <si>
    <t>410.060.3882</t>
  </si>
  <si>
    <t>HLI Partner Contributions</t>
  </si>
  <si>
    <t>5 partners</t>
  </si>
  <si>
    <t>410.060.3886</t>
  </si>
  <si>
    <t>HLI tuition</t>
  </si>
  <si>
    <t>410.060.3887</t>
  </si>
  <si>
    <t>HLI lodging</t>
  </si>
  <si>
    <t>PROGRAMS</t>
  </si>
  <si>
    <t>409.050.4260</t>
  </si>
  <si>
    <t>SHAM Registration Fees</t>
  </si>
  <si>
    <t>Anticipating a decrease in attendance due to COVID/economic restrictions</t>
  </si>
  <si>
    <t>410.030.4600</t>
  </si>
  <si>
    <t>Onsite Workshop Series</t>
  </si>
  <si>
    <t>410.070.4910</t>
  </si>
  <si>
    <t>Webinars and Online Courses</t>
  </si>
  <si>
    <t>409.160.3811</t>
  </si>
  <si>
    <t>StEPs Program</t>
  </si>
  <si>
    <t>With price increase and new marketing plan with additional costs, keep the the budget from FY21.</t>
  </si>
  <si>
    <t>Workshop/Webinar Sponsorships</t>
  </si>
  <si>
    <t>413.010.3830</t>
  </si>
  <si>
    <t>Mellon Grant</t>
  </si>
  <si>
    <t>405.010.3885</t>
  </si>
  <si>
    <t>Honorarium</t>
  </si>
  <si>
    <t>Total</t>
  </si>
  <si>
    <t>412.010.3888</t>
  </si>
  <si>
    <t>Workshop Sponsorship</t>
  </si>
  <si>
    <t>412.010.3816</t>
  </si>
  <si>
    <t>NEH 250th Grant Funds</t>
  </si>
  <si>
    <t xml:space="preserve">No Salary offset. </t>
  </si>
  <si>
    <t>SUBTOTAL</t>
  </si>
  <si>
    <t>HLI Scholarship</t>
  </si>
  <si>
    <t>Not yet released into operating budget - $22,122 in fund including $7,000 from Charlie Bryan</t>
  </si>
  <si>
    <t>Small Museums Scholarship</t>
  </si>
  <si>
    <t>Not yet released into operating budget - $6,435 in fund</t>
  </si>
  <si>
    <t>5% draw</t>
  </si>
  <si>
    <t>405.010.4850</t>
  </si>
  <si>
    <t>PPP Loan Forgiveness</t>
  </si>
  <si>
    <t>405.010.5060</t>
  </si>
  <si>
    <t>Gain/Loss Dividend</t>
  </si>
  <si>
    <t>Subtotal Temp Rest.</t>
  </si>
  <si>
    <t/>
  </si>
  <si>
    <t>Total Accrual Revenues</t>
  </si>
  <si>
    <t>EXPENDITURES</t>
  </si>
  <si>
    <t>Leadership &amp; Governance</t>
  </si>
  <si>
    <t>402.000.6150</t>
  </si>
  <si>
    <t>TELEPHONE</t>
  </si>
  <si>
    <t>402.000.6200</t>
  </si>
  <si>
    <t>STAFF TRAVEL</t>
  </si>
  <si>
    <t>Four staff trips to Council Meetings and Museums Advocacy Day</t>
  </si>
  <si>
    <t>402.000.6210</t>
  </si>
  <si>
    <t>COUNCIL MEETING EXPENSES</t>
  </si>
  <si>
    <t>In-person Council Meetings in February and June 2022</t>
  </si>
  <si>
    <t>402.000.6240</t>
  </si>
  <si>
    <t>PROFESSIONAL DUES AND SPONSORSHIPS</t>
  </si>
  <si>
    <t>402.000.6370</t>
  </si>
  <si>
    <t>PROFESSIONAL DEVELOPMENT</t>
  </si>
  <si>
    <t>402.000.6340</t>
  </si>
  <si>
    <t>CONTRACT SERVICES</t>
  </si>
  <si>
    <t>402.050.6340</t>
  </si>
  <si>
    <t>HISTORY  RELEVANCE CONTRACTS</t>
  </si>
  <si>
    <t>HR Website fees</t>
  </si>
  <si>
    <t>Program Total</t>
  </si>
  <si>
    <t>General Operating</t>
  </si>
  <si>
    <t>405.010.6010</t>
  </si>
  <si>
    <t>SALARIES</t>
  </si>
  <si>
    <t>405.010.6040</t>
  </si>
  <si>
    <t>UNEMPL. TAX</t>
  </si>
  <si>
    <t>405.010.6050</t>
  </si>
  <si>
    <t>FICA /FUTA/Medicare</t>
  </si>
  <si>
    <t>405.010.6060</t>
  </si>
  <si>
    <t>MEDICAL INS.</t>
  </si>
  <si>
    <t>Increase in premiums</t>
  </si>
  <si>
    <t>405.010.6070</t>
  </si>
  <si>
    <t>DISABILITY INSURANCE</t>
  </si>
  <si>
    <t>405.010.6080</t>
  </si>
  <si>
    <t>RETIREMENT</t>
  </si>
  <si>
    <t>405.010.6100</t>
  </si>
  <si>
    <t>OFFICE SUPPLIES</t>
  </si>
  <si>
    <t>405.010.6110</t>
  </si>
  <si>
    <t>POSTAGE</t>
  </si>
  <si>
    <t>405.010.6112</t>
  </si>
  <si>
    <t>GIFTS-MEMORIAL-APPRECIATION</t>
  </si>
  <si>
    <t>405.010.6150</t>
  </si>
  <si>
    <t>TELEPHONE/INTERNET ACCESS</t>
  </si>
  <si>
    <t>405.010.6160</t>
  </si>
  <si>
    <t>RENT</t>
  </si>
  <si>
    <t>Includes shared maintenance fee</t>
  </si>
  <si>
    <t>405.010.6164</t>
  </si>
  <si>
    <t>CLEANING SERVICE</t>
  </si>
  <si>
    <t>405.010.6168</t>
  </si>
  <si>
    <t>BUILDING MAINTENANCE</t>
  </si>
  <si>
    <t>405.010.6170</t>
  </si>
  <si>
    <t>BUSINESS INSURANCE</t>
  </si>
  <si>
    <t>Liability and D&amp;O</t>
  </si>
  <si>
    <t>405.010.6200</t>
  </si>
  <si>
    <t>405.010.6280</t>
  </si>
  <si>
    <t>LEGAL FEES</t>
  </si>
  <si>
    <t>405.010.6320</t>
  </si>
  <si>
    <t>AUDIT FEES</t>
  </si>
  <si>
    <t>405.010.6340</t>
  </si>
  <si>
    <t>405.010.6350</t>
  </si>
  <si>
    <t>LEASES</t>
  </si>
  <si>
    <t>Postage Meter, Copier, Folding Machine</t>
  </si>
  <si>
    <t>405.010.6360</t>
  </si>
  <si>
    <t>Equipment Maintenance/Purchase</t>
  </si>
  <si>
    <t>405.010.6390</t>
  </si>
  <si>
    <t>DEPRECIATION</t>
  </si>
  <si>
    <t>405.010.6560</t>
  </si>
  <si>
    <t>CREDIT CARD PROCESSING EXPENSE</t>
  </si>
  <si>
    <t>405.010.6630</t>
  </si>
  <si>
    <t>BANK SERVICE CHARGES</t>
  </si>
  <si>
    <t>SOFTWARE SUBSCRIPTIONS</t>
  </si>
  <si>
    <t>405.010.6700</t>
  </si>
  <si>
    <t>SALES TAX</t>
  </si>
  <si>
    <t>Awards</t>
  </si>
  <si>
    <t>407.010.6200</t>
  </si>
  <si>
    <t>407.010.6225</t>
  </si>
  <si>
    <t>MEETING EXPENSE</t>
  </si>
  <si>
    <t>Meeting in Nashville in 2022</t>
  </si>
  <si>
    <t>Design Services</t>
  </si>
  <si>
    <t>407.010.6550</t>
  </si>
  <si>
    <t>Corey $500, A of D $300, HIP $300</t>
  </si>
  <si>
    <t>407.010.6580</t>
  </si>
  <si>
    <t>PRINTING</t>
  </si>
  <si>
    <t>Award Certificates</t>
  </si>
  <si>
    <t>Annual Meeting</t>
  </si>
  <si>
    <t>408.010.6100</t>
  </si>
  <si>
    <t>408.010.6110</t>
  </si>
  <si>
    <t>Preliminary Program Online Only</t>
  </si>
  <si>
    <t>408.010.6201</t>
  </si>
  <si>
    <t>HOST PROGRAM CMTE</t>
  </si>
  <si>
    <t>Site visit by NN and Michelle Moon</t>
  </si>
  <si>
    <t>408.010.6200</t>
  </si>
  <si>
    <t>408.010.6220</t>
  </si>
  <si>
    <t>SPEAKER TRAVEL</t>
  </si>
  <si>
    <t>408.010.6222</t>
  </si>
  <si>
    <t>MEETING PLANNER TRAVEL</t>
  </si>
  <si>
    <t>408.010.6232</t>
  </si>
  <si>
    <t>SPEAKER FEES</t>
  </si>
  <si>
    <t>Jeffries ($3,000), Williams ($2,000), LaNeir ($5,000), Online Plenaries ($4,000)</t>
  </si>
  <si>
    <t>408.010.6233</t>
  </si>
  <si>
    <t>SMALL MUSEUM SCHOLARSHIPS</t>
  </si>
  <si>
    <t>408.010.6380</t>
  </si>
  <si>
    <t>DESIGN SERVICES</t>
  </si>
  <si>
    <t>Having an in-person meeting means more design work from Gerri.</t>
  </si>
  <si>
    <t>408.010.6340</t>
  </si>
  <si>
    <t>408.010.6400</t>
  </si>
  <si>
    <t>MEETING PLANNING SERVICES</t>
  </si>
  <si>
    <t>Per Contract</t>
  </si>
  <si>
    <t>408.010.6410</t>
  </si>
  <si>
    <t>SHIPPING</t>
  </si>
  <si>
    <t>Can carry some items since we are driving</t>
  </si>
  <si>
    <t>408.010.6420</t>
  </si>
  <si>
    <t>AFFINITY GROUP Meals</t>
  </si>
  <si>
    <t>408.010.6430</t>
  </si>
  <si>
    <t>RECEPTIONS</t>
  </si>
  <si>
    <t>See line 62</t>
  </si>
  <si>
    <t>408.010.6432</t>
  </si>
  <si>
    <t>Registration Hospitality</t>
  </si>
  <si>
    <t>Wired Internet/Counters</t>
  </si>
  <si>
    <t>408.010.6440</t>
  </si>
  <si>
    <t xml:space="preserve">A/V Expense </t>
  </si>
  <si>
    <t>408.010.6450</t>
  </si>
  <si>
    <t>PRE/POST MEETING WORKSHOPS</t>
  </si>
  <si>
    <t>408.010.6460</t>
  </si>
  <si>
    <t>EXHIBIT EXPENSES</t>
  </si>
  <si>
    <t>408.010.6480</t>
  </si>
  <si>
    <t>COFFEE BREAKS</t>
  </si>
  <si>
    <t>408..010.6470</t>
  </si>
  <si>
    <t>BULK  MAIL SERVICE FEES</t>
  </si>
  <si>
    <t>Not mailing preliminary program</t>
  </si>
  <si>
    <t>408.010.6462</t>
  </si>
  <si>
    <t>Convention Ctr Fees</t>
  </si>
  <si>
    <t>408.010.6490</t>
  </si>
  <si>
    <t>TOURS</t>
  </si>
  <si>
    <t>408.010.6495</t>
  </si>
  <si>
    <t>BOOK FOR SPEAKERS - SALES</t>
  </si>
  <si>
    <t>Books for resale</t>
  </si>
  <si>
    <t>408.010.6540</t>
  </si>
  <si>
    <t>AM-TOTE BAG EXPENSE</t>
  </si>
  <si>
    <t>408.010.6520</t>
  </si>
  <si>
    <t>EVENT CANCELLATION, INSURANCE, ASCAP</t>
  </si>
  <si>
    <t>408.010.6491</t>
  </si>
  <si>
    <t>EVENING EVENTS</t>
  </si>
  <si>
    <t>408.010.6580</t>
  </si>
  <si>
    <t>408.010.6583</t>
  </si>
  <si>
    <t>Open Water ($18,925) Closed Captioning ($5,000)</t>
  </si>
  <si>
    <t>408.010.6584</t>
  </si>
  <si>
    <t>Photographer/Florist</t>
  </si>
  <si>
    <t>408.010.6352</t>
  </si>
  <si>
    <t>Conference App</t>
  </si>
  <si>
    <t>408.010.6412</t>
  </si>
  <si>
    <t>PARTNER EVENTS/SHARE</t>
  </si>
  <si>
    <t>AMA Share</t>
  </si>
  <si>
    <t>Fundraising-Unrestricted</t>
  </si>
  <si>
    <t>409.010.6110</t>
  </si>
  <si>
    <t>409.010.6340</t>
  </si>
  <si>
    <t>CONTRACT SERVICES - CtrNonMgmt</t>
  </si>
  <si>
    <t>409.010.6364</t>
  </si>
  <si>
    <t>FUNDRAISING GENERAL</t>
  </si>
  <si>
    <t>409.010.6470</t>
  </si>
  <si>
    <t>409.010.6521</t>
  </si>
  <si>
    <t>STATE SOLICITATION LICENSE</t>
  </si>
  <si>
    <t>409.010.6580</t>
  </si>
  <si>
    <t>409.010.6380</t>
  </si>
  <si>
    <t>ENDOWMENT CONTRIBUTION</t>
  </si>
  <si>
    <t>SHAM</t>
  </si>
  <si>
    <t>409.050.6200</t>
  </si>
  <si>
    <t>409.050.6480</t>
  </si>
  <si>
    <t>Food &amp; Beverage</t>
  </si>
  <si>
    <t>Visitors Count</t>
  </si>
  <si>
    <t>409.091.6380</t>
  </si>
  <si>
    <t>409.091.6200</t>
  </si>
  <si>
    <t>409.091.6220</t>
  </si>
  <si>
    <t>CONSULTANT TRAVEL</t>
  </si>
  <si>
    <t>409.091.6480</t>
  </si>
  <si>
    <t>MEETING ROOM EXPENSES</t>
  </si>
  <si>
    <t>409.091.6551</t>
  </si>
  <si>
    <t>SURVEY FEES</t>
  </si>
  <si>
    <t xml:space="preserve">Payment to debb Wilcox for 3 teacher surveys @$1,193; 8 visitor surveys @$1,193; Naper Settlement projects $5,536 </t>
  </si>
  <si>
    <t>409.091.6580</t>
  </si>
  <si>
    <t>409.160.6110</t>
  </si>
  <si>
    <t>409.160.6231</t>
  </si>
  <si>
    <t>FACULTY HONORARIA</t>
  </si>
  <si>
    <t>409.160.6200</t>
  </si>
  <si>
    <t>409.160.4220</t>
  </si>
  <si>
    <t>TASK FORCE TRAVEL</t>
  </si>
  <si>
    <t>409.160.6380</t>
  </si>
  <si>
    <t>For new marketing materials</t>
  </si>
  <si>
    <t>409.160.6480</t>
  </si>
  <si>
    <t>Design</t>
  </si>
  <si>
    <t>409.160.6120</t>
  </si>
  <si>
    <t>Field Service Alliance</t>
  </si>
  <si>
    <t>409.310.6340</t>
  </si>
  <si>
    <t>409.310.6200</t>
  </si>
  <si>
    <t>Travel to spring training and cost of group lunch</t>
  </si>
  <si>
    <t>FACULTY TRAVEL</t>
  </si>
  <si>
    <t>Workshop Series</t>
  </si>
  <si>
    <t>410.030.4100</t>
  </si>
  <si>
    <t>410.030.6200</t>
  </si>
  <si>
    <t>410.030.6221</t>
  </si>
  <si>
    <t>410.030.6231</t>
  </si>
  <si>
    <t>FACULTY HONORARIUM</t>
  </si>
  <si>
    <t xml:space="preserve">8 workshops: Collections Camp: Military Collections, Collections Management and Practices, Focusing on Visitors, Exhibit Makeovers, Creating Programs fro Teachers and Students, and Project Management, Reimagining HHM x2: budgeting $1000 per workshop. Honorarium will split evenly for workshops with 2 faculty. </t>
  </si>
  <si>
    <t>410.030.6410</t>
  </si>
  <si>
    <t>8 workshops: Collections Camp: Military Collections, Collections Management and Practices, Focusing on Visitors, Exhibit Makeovers, Creating Programs fro Teachers and Students, and Project Management, Reimagining HHM x2: budgeting $50 per workshop for shipping materials to host site.</t>
  </si>
  <si>
    <t>410.030.6481</t>
  </si>
  <si>
    <t>REGISTRANT'S SERVICES</t>
  </si>
  <si>
    <t>21 copies of Exhibit Makeovers
A Do-It-Yourself Workbook for Small Museums, Second Edition for Exhibit Makeovers workshop at 50% discount.</t>
  </si>
  <si>
    <t>History Leadership Institute</t>
  </si>
  <si>
    <t>410.060.6200</t>
  </si>
  <si>
    <t>2 staff trips to indianapolis for Seminar</t>
  </si>
  <si>
    <t>410.060.6220</t>
  </si>
  <si>
    <t>DIRECTOR TRAVEL</t>
  </si>
  <si>
    <t>2500 for lodging, 2000 incidentals</t>
  </si>
  <si>
    <t>410.060.6225</t>
  </si>
  <si>
    <t>IHS Expenses</t>
  </si>
  <si>
    <t>410.060.6230</t>
  </si>
  <si>
    <t>HLI DIRECTOR STIPEND</t>
  </si>
  <si>
    <t>410.060.6221</t>
  </si>
  <si>
    <t>410.060.6242</t>
  </si>
  <si>
    <t>CLASS LODGING</t>
  </si>
  <si>
    <t>160 per night, 14 nights, 18 people</t>
  </si>
  <si>
    <t>410.060.6380</t>
  </si>
  <si>
    <t>DESIGN</t>
  </si>
  <si>
    <t>To support ad budget</t>
  </si>
  <si>
    <t>410.060.6600</t>
  </si>
  <si>
    <t>SCHOLARSHIP</t>
  </si>
  <si>
    <t>410.060.6120</t>
  </si>
  <si>
    <t>Marketing/Postcard</t>
  </si>
  <si>
    <t>410.060.6461</t>
  </si>
  <si>
    <t>Promotion/Recruitment</t>
  </si>
  <si>
    <t>To promote online courses and revamped seminar</t>
  </si>
  <si>
    <t>410.060.7005</t>
  </si>
  <si>
    <t>MEETING REPRESENTATION</t>
  </si>
  <si>
    <t>410.060.6231</t>
  </si>
  <si>
    <t>Online courses: $4000 for instructors, $3,000 for session facilitators
Seminar: $5000 for facilitators</t>
  </si>
  <si>
    <t>410.060.6340</t>
  </si>
  <si>
    <t>Online Workshops</t>
  </si>
  <si>
    <t>410.070.6231</t>
  </si>
  <si>
    <t>410.070.6235</t>
  </si>
  <si>
    <t>Course Development</t>
  </si>
  <si>
    <t xml:space="preserve">Developing a Collections Management II course and overhauling Project Management course and workshop. </t>
  </si>
  <si>
    <t>410.070.6360</t>
  </si>
  <si>
    <t>WEBSITE SERVICES</t>
  </si>
  <si>
    <t>Membership Acquisitions</t>
  </si>
  <si>
    <t>411.040.6110</t>
  </si>
  <si>
    <t>Budgeting for two large MDF mailings</t>
  </si>
  <si>
    <t>The additional amount should cover increases in postage.</t>
  </si>
  <si>
    <t>411.040.6470</t>
  </si>
  <si>
    <t>BULK MAIL SERVICE FEES</t>
  </si>
  <si>
    <t>411.040.6580</t>
  </si>
  <si>
    <t>411.040.6380</t>
  </si>
  <si>
    <t>Membership General</t>
  </si>
  <si>
    <t>411.050.6110</t>
  </si>
  <si>
    <t>411.050.6380</t>
  </si>
  <si>
    <t>411.050.6470</t>
  </si>
  <si>
    <t>411.050.6550</t>
  </si>
  <si>
    <t>SURVEY</t>
  </si>
  <si>
    <t>Marketing</t>
  </si>
  <si>
    <t>411.060.6110</t>
  </si>
  <si>
    <t>411.060.6200</t>
  </si>
  <si>
    <t>411.060.6340</t>
  </si>
  <si>
    <t>411.060.6352</t>
  </si>
  <si>
    <t>411.060.6360</t>
  </si>
  <si>
    <t>WEBSITE</t>
  </si>
  <si>
    <t>411.060.6380</t>
  </si>
  <si>
    <t>411.060.6461</t>
  </si>
  <si>
    <t>PROMO MATERIALS</t>
  </si>
  <si>
    <t>411.060.6580</t>
  </si>
  <si>
    <t>411.060.6586</t>
  </si>
  <si>
    <t>ONLINE ADVERTISING</t>
  </si>
  <si>
    <t>411.060.7005</t>
  </si>
  <si>
    <t>MTG. REPRESENTATION</t>
  </si>
  <si>
    <t>History News</t>
  </si>
  <si>
    <t>411.070.6110</t>
  </si>
  <si>
    <t>estimating $2,700 per issue x4</t>
  </si>
  <si>
    <t>411.070.6380</t>
  </si>
  <si>
    <t>4 issues @ 4,500 (4,350 plus cushion)</t>
  </si>
  <si>
    <t>411.070.6470</t>
  </si>
  <si>
    <t>Average per issue is $560 (mailing fewer copies than previous years)</t>
  </si>
  <si>
    <t>411.070.6580</t>
  </si>
  <si>
    <t>4 issues @ $6,300</t>
  </si>
  <si>
    <t>411.070.6587</t>
  </si>
  <si>
    <t>AUTHOR PAYMENTS</t>
  </si>
  <si>
    <t>4 issues @ $450 (averaging 3 original articles @ 150)</t>
  </si>
  <si>
    <t>411.070.6585</t>
  </si>
  <si>
    <t>JSTOR Member Access</t>
  </si>
  <si>
    <t>411.020.6360</t>
  </si>
  <si>
    <t>Inclusive Historian's Handbook Website</t>
  </si>
  <si>
    <t>Website maintenance</t>
  </si>
  <si>
    <t>413.010.6340</t>
  </si>
  <si>
    <t xml:space="preserve">Contract Services </t>
  </si>
  <si>
    <t>Frameworks Institute</t>
  </si>
  <si>
    <t>$68,000: Final payment to FrameWorks Institute
$15,750: Podcast production
$26,000: Video production
$5,000: Launch event design
$3,000: Launch event printing
$2,000: Online course development
$7,500: FrameWorks Workshop
$10,000: Launch event facility, food, A/V costs</t>
  </si>
  <si>
    <t>413.010.6200</t>
  </si>
  <si>
    <t>Staff Travel</t>
  </si>
  <si>
    <t>$1,400 per person for:
SEMC (1)
NHC (1)
AHA (1)
Launch Event (2)
NCPH (2)
+ $250 for PastForward reg</t>
  </si>
  <si>
    <t>413.010.6221</t>
  </si>
  <si>
    <t>Speaker Travel</t>
  </si>
  <si>
    <t> </t>
  </si>
  <si>
    <r>
      <t>$8,700</t>
    </r>
    <r>
      <rPr>
        <sz val="11"/>
        <color rgb="FF000000"/>
        <rFont val="Calibri"/>
        <family val="2"/>
      </rPr>
      <t xml:space="preserve"> for conferences (3 panelists at SEMC; 3 panelists at AHA)</t>
    </r>
    <r>
      <rPr>
        <b/>
        <sz val="11"/>
        <color rgb="FF000000"/>
        <rFont val="Calibri"/>
        <family val="2"/>
      </rPr>
      <t xml:space="preserve">
$500</t>
    </r>
    <r>
      <rPr>
        <sz val="11"/>
        <color rgb="FF000000"/>
        <rFont val="Calibri"/>
        <family val="2"/>
      </rPr>
      <t xml:space="preserve"> for PastForward registration for 2 guest speakers</t>
    </r>
    <r>
      <rPr>
        <b/>
        <sz val="11"/>
        <color rgb="FF000000"/>
        <rFont val="Calibri"/>
        <family val="2"/>
      </rPr>
      <t xml:space="preserve">
$7,200</t>
    </r>
    <r>
      <rPr>
        <sz val="11"/>
        <color rgb="FF000000"/>
        <rFont val="Calibri"/>
        <family val="2"/>
      </rPr>
      <t xml:space="preserve"> for launch event (travel for 4 speakers, 1 OAH staff, 1 NCPH staff)</t>
    </r>
  </si>
  <si>
    <t>410.010.6231</t>
  </si>
  <si>
    <t>Faculty Honoraria</t>
  </si>
  <si>
    <t>$14,000 for Launch Event keynote speakers and 3 panelists
$6,000 for podcast ($2,000 each for 2 hosts; $100 for 20 guests)
$4,000 for online course instructor ($2,000/course x 2 sessions)
$2,250 for webinar honoraria ($250 x 3 x 3 webinars)</t>
  </si>
  <si>
    <t>413.010.6225</t>
  </si>
  <si>
    <t>250th Anniversary</t>
  </si>
  <si>
    <t>412.010.6200</t>
  </si>
  <si>
    <t>412.010.6231</t>
  </si>
  <si>
    <t>Webinar speaker honoraria</t>
  </si>
  <si>
    <t>412.010.6380</t>
  </si>
  <si>
    <t>412.010.6580</t>
  </si>
  <si>
    <t>Printing</t>
  </si>
  <si>
    <t>Printing field guide</t>
  </si>
  <si>
    <t>412.010.6340</t>
  </si>
  <si>
    <t>Contract Services</t>
  </si>
  <si>
    <t>Final payment</t>
  </si>
  <si>
    <t>412.010.6221</t>
  </si>
  <si>
    <t>Meeting Expenses</t>
  </si>
  <si>
    <t>412.010.6110</t>
  </si>
  <si>
    <t>Postage</t>
  </si>
  <si>
    <t>About $600 will go to bulk mail fees</t>
  </si>
  <si>
    <t>Research Lab</t>
  </si>
  <si>
    <t>2022 visitation survey analysis</t>
  </si>
  <si>
    <t>$500 each for sidebars in visitation report (21 and 22); $1,500 for census webinar not planned for in NEH grant budget</t>
  </si>
  <si>
    <t>Total Accrual Expenditures</t>
  </si>
  <si>
    <t>Temp. Restricted</t>
  </si>
  <si>
    <t>Temp. Restricted - 400.020.5060</t>
  </si>
  <si>
    <r>
      <t xml:space="preserve">6 workshops: </t>
    </r>
    <r>
      <rPr>
        <sz val="11"/>
        <color rgb="FF000000"/>
        <rFont val="Calibri"/>
        <family val="2"/>
      </rPr>
      <t>Collections Camp: Military Collections, Collections Management and Practices, Focusing on Visitors, Creating Programs fro Teachers and Students, and Reimagining HHM x2: budgeting 2 faculty per workshop at $2000 per workshop.</t>
    </r>
    <r>
      <rPr>
        <b/>
        <sz val="11"/>
        <color rgb="FF000000"/>
        <rFont val="Calibri"/>
        <family val="2"/>
      </rPr>
      <t xml:space="preserve"> 2 workshops:</t>
    </r>
    <r>
      <rPr>
        <sz val="11"/>
        <color rgb="FF000000"/>
        <rFont val="Calibri"/>
        <family val="2"/>
      </rPr>
      <t xml:space="preserve"> Exhibit Makeovers and Project Management: budgeting 1 faculty per workshop at $1000 per workshop. </t>
    </r>
  </si>
  <si>
    <r>
      <t>Museum Study:</t>
    </r>
    <r>
      <rPr>
        <sz val="11"/>
        <color rgb="FF000000"/>
        <rFont val="Calibri"/>
        <family val="2"/>
      </rPr>
      <t xml:space="preserve"> $3,570 (only for Fall 2021, transitioning courses to Elevate after that). </t>
    </r>
    <r>
      <rPr>
        <b/>
        <sz val="11"/>
        <color rgb="FF000000"/>
        <rFont val="Calibri"/>
        <family val="2"/>
      </rPr>
      <t>Elevate:</t>
    </r>
    <r>
      <rPr>
        <sz val="11"/>
        <color rgb="FF000000"/>
        <rFont val="Calibri"/>
        <family val="2"/>
      </rPr>
      <t xml:space="preserve"> $21,000 (hosting). </t>
    </r>
    <r>
      <rPr>
        <b/>
        <sz val="11"/>
        <color rgb="FF000000"/>
        <rFont val="Calibri"/>
        <family val="2"/>
      </rPr>
      <t xml:space="preserve">Zoom: </t>
    </r>
    <r>
      <rPr>
        <sz val="11"/>
        <color rgb="FF000000"/>
        <rFont val="Calibri"/>
        <family val="2"/>
      </rPr>
      <t xml:space="preserve">$3,180 (increasing licenses from 2 to 10 for course and online confernce use). </t>
    </r>
    <r>
      <rPr>
        <b/>
        <sz val="11"/>
        <color rgb="FF000000"/>
        <rFont val="Calibri"/>
        <family val="2"/>
      </rPr>
      <t>VZP Digital:</t>
    </r>
    <r>
      <rPr>
        <sz val="11"/>
        <color rgb="FF000000"/>
        <rFont val="Calibri"/>
        <family val="2"/>
      </rPr>
      <t xml:space="preserve"> $4,275 (live captioning for all webinars except 14 free webinars, can use Zoom live transcription feature for free webinars). </t>
    </r>
    <r>
      <rPr>
        <b/>
        <sz val="11"/>
        <color rgb="FF000000"/>
        <rFont val="Calibri"/>
        <family val="2"/>
      </rPr>
      <t>Rev:</t>
    </r>
    <r>
      <rPr>
        <sz val="11"/>
        <color rgb="FF000000"/>
        <rFont val="Calibri"/>
        <family val="2"/>
      </rPr>
      <t xml:space="preserve"> $3,375 (burned in captions for webinar recordings, except free webinars)</t>
    </r>
  </si>
  <si>
    <t>Visitation survey moved to Research Lab budget line</t>
  </si>
  <si>
    <t>COREY AWARD/CUP/FRAME</t>
  </si>
  <si>
    <t>2 staff people</t>
  </si>
  <si>
    <t>STEPS Program</t>
  </si>
  <si>
    <t>STEPS Decal</t>
  </si>
  <si>
    <t>Two fundraising mailings: one to everyone and one to prior donors</t>
  </si>
  <si>
    <t>Two campaigns of brand awareness ads on LinkedIn.</t>
  </si>
  <si>
    <t>Custom mugs to sell at AM2021</t>
  </si>
  <si>
    <r>
      <t>Online Courses:</t>
    </r>
    <r>
      <rPr>
        <sz val="11"/>
        <color rgb="FF000000"/>
        <rFont val="Calibri"/>
        <family val="2"/>
      </rPr>
      <t xml:space="preserve"> increasing honorariums and changing to a base pay format. For instructor led courses the pay is $2000 per session up to 20 students, then $50 per student up to course max (30). Total: $42,970. </t>
    </r>
    <r>
      <rPr>
        <b/>
        <sz val="11"/>
        <color rgb="FF000000"/>
        <rFont val="Calibri"/>
        <family val="2"/>
      </rPr>
      <t xml:space="preserve">Webinars: </t>
    </r>
    <r>
      <rPr>
        <sz val="11"/>
        <color rgb="FF000000"/>
        <rFont val="Calibri"/>
        <family val="2"/>
      </rPr>
      <t>12 low-cost webinars with 1 speaker, $150 per speaker. 20 framework webinars with average of 1.5 speakers, $250 per speaker. Total: $9,300.</t>
    </r>
  </si>
  <si>
    <t>New Membership Brochure</t>
  </si>
  <si>
    <t>For MDF maiings</t>
  </si>
  <si>
    <t>Costs for conference booth rental, registration.</t>
  </si>
  <si>
    <t>"HLI Online Fall (20): $19,400 [$970] HLI Online Winter (20): $11,900 [$595] HLI Seminar (18): $68,250 [15 @ $3,750; 3 @ 3250)"</t>
  </si>
  <si>
    <t>Endowment Draw on Rolling Avg.</t>
  </si>
  <si>
    <t>Move to endowment fund</t>
  </si>
  <si>
    <t>Printing for endowment campaign</t>
  </si>
  <si>
    <t>Design for endowment campaign</t>
  </si>
  <si>
    <t>Retained Earnings</t>
  </si>
  <si>
    <t>Membership Survey - Designating $25,000 from retained income to cover this cost.</t>
  </si>
  <si>
    <t>AV company + wifi</t>
  </si>
  <si>
    <t>Total F&amp;B commitment. $51,200 + 24% svc charge + 9% sales tax</t>
  </si>
  <si>
    <t xml:space="preserve"> 5% draw</t>
  </si>
  <si>
    <t>Nextep (HR - $100 per employee per month including new hires prorated =$14,700 yr fee); KraftCPA ($3,350 per month plus 5500 filings and audit prep); NSG Contract ($1,672 per month),</t>
  </si>
  <si>
    <t xml:space="preserve">NCH ($4,500), AAM Advocacy Day ($2,690), National Humanities Alliance ($1,000), NCPH ($600), Made By Us Steering Committee ($5,000) </t>
  </si>
  <si>
    <t>Contract with Verizon for iPad data</t>
  </si>
  <si>
    <t xml:space="preserve">Leadership Circle 360 assessment for Online Course (20) </t>
  </si>
  <si>
    <t>DEAI Staff Training ($1,000), CNM ($500), ASAE Org Mem ($995)</t>
  </si>
  <si>
    <t>Phone for new hire</t>
  </si>
  <si>
    <t>YM ($12,000/year); Submittable ($3,910/year); Mozy ($250/year); Basecamp ($800/year); Survey Monkey ($2156/year-adding two users)</t>
  </si>
  <si>
    <t xml:space="preserve">Facilitator for one online STEPS group </t>
  </si>
  <si>
    <r>
      <t xml:space="preserve">8 workshops: </t>
    </r>
    <r>
      <rPr>
        <sz val="11"/>
        <color rgb="FF000000"/>
        <rFont val="Calibri"/>
        <family val="2"/>
      </rPr>
      <t xml:space="preserve">Collections Camp: Military Collections, Collections Management and Practices, Focusing on Visitors, Exhibit Makeovers, Creating Programs for Teachers and Students, and Project Management, Reimagining HHM x2: budgeting $50 per workshop for handout materials. </t>
    </r>
  </si>
  <si>
    <r>
      <t>8 workshops:</t>
    </r>
    <r>
      <rPr>
        <sz val="11"/>
        <color rgb="FF000000"/>
        <rFont val="Calibri"/>
        <family val="2"/>
      </rPr>
      <t xml:space="preserve"> Collections Camp: Military Collections, Collections Management and Practices, Focusing on Visitors, Exhibit Makeovers, Creating Programs for Teachers and Students, and Project Management, Reimagining HHM x2: budgeting 1 person per workshop at $1100 per workshop</t>
    </r>
  </si>
  <si>
    <t>$2,000 for '22 Visitation report, Census project report not planned for in NEH grant budget ($3,000 covered by retained earnings)</t>
  </si>
  <si>
    <r>
      <t xml:space="preserve">Raises for all current staff plus new coordinator position at $36,000 (starting in October so 9 months of salary is $24,000). </t>
    </r>
    <r>
      <rPr>
        <sz val="11"/>
        <rFont val="Calibri"/>
        <family val="2"/>
        <scheme val="minor"/>
      </rPr>
      <t xml:space="preserve">Extra Manager level staff person starting in January - Temp full time for 250th/Endowment - $27,500 for 6 mths paid from </t>
    </r>
    <r>
      <rPr>
        <sz val="11"/>
        <color theme="1"/>
        <rFont val="Calibri"/>
        <family val="2"/>
        <scheme val="minor"/>
      </rPr>
      <t>retained earnings.</t>
    </r>
  </si>
  <si>
    <t>MANY: $1,220</t>
  </si>
  <si>
    <t>Little Rock host committee providing food for two evening events.</t>
  </si>
  <si>
    <t>$35,000 by host committee, $15,500 AASLH</t>
  </si>
  <si>
    <t>425 Registrants @$327 each</t>
  </si>
  <si>
    <t>1000 @ $55 each</t>
  </si>
  <si>
    <t>Recent increases in royalty checks.</t>
  </si>
  <si>
    <t>We are still  sunsetting this program. Three 2019-20 teacher surveys @1,875 ea. delayed in finishing until summer 2022 due to the pandemic. Also eight museums @1,875 that will likely be delayed in finishing until December 2021</t>
  </si>
  <si>
    <r>
      <t>8 workshops:</t>
    </r>
    <r>
      <rPr>
        <sz val="11"/>
        <color rgb="FF000000"/>
        <rFont val="Calibri"/>
        <family val="2"/>
      </rPr>
      <t xml:space="preserve"> Collections Camp: Military Collections, Collections Management and Practices, Focusing on Visitors, Exhibit Makeovers, Creating Programs for Teachers and Students, and Project Management: budgeting for 20 member participants per workshop (max 35) at $300 each; Reimagining HHM x2: budgeting for 35 participants per workshop (max 50) at $150 each. Planning to not hit max while people get used to in person events again. </t>
    </r>
  </si>
  <si>
    <r>
      <t xml:space="preserve">Webinars: </t>
    </r>
    <r>
      <rPr>
        <sz val="11"/>
        <color rgb="FF000000"/>
        <rFont val="Calibri"/>
        <family val="2"/>
      </rPr>
      <t xml:space="preserve">14 free webinars, 12 low-cost, 4 OAH, 20 Framework. </t>
    </r>
    <r>
      <rPr>
        <b/>
        <sz val="11"/>
        <color rgb="FF000000"/>
        <rFont val="Calibri"/>
        <family val="2"/>
      </rPr>
      <t>Online Courses:</t>
    </r>
    <r>
      <rPr>
        <sz val="11"/>
        <color rgb="FF000000"/>
        <rFont val="Calibri"/>
        <family val="2"/>
      </rPr>
      <t xml:space="preserve"> 22 courses with slight increase in pricing to cover increase in faculty honoariums. </t>
    </r>
  </si>
  <si>
    <r>
      <t xml:space="preserve">Workshops: </t>
    </r>
    <r>
      <rPr>
        <sz val="11"/>
        <color rgb="FF000000"/>
        <rFont val="Calibri"/>
        <family val="2"/>
      </rPr>
      <t xml:space="preserve">$1500 local sponsorship per workshop. </t>
    </r>
    <r>
      <rPr>
        <b/>
        <sz val="11"/>
        <color rgb="FF000000"/>
        <rFont val="Calibri"/>
        <family val="2"/>
      </rPr>
      <t>Webinars:</t>
    </r>
    <r>
      <rPr>
        <sz val="11"/>
        <color rgb="FF000000"/>
        <rFont val="Calibri"/>
        <family val="2"/>
      </rPr>
      <t xml:space="preserve"> 4 infomercials at $500 each, 20 framework webinar sponsorships at $250 each. </t>
    </r>
  </si>
  <si>
    <t>Conference room furniture and computers for possible 2 new hires in retained earnings.</t>
  </si>
  <si>
    <t>Earnings retained from FY2021 budget surplus for: Endowment Campaign consultant, membership survey, Census report, office furniture, and potential new staff position starting in January.</t>
  </si>
  <si>
    <t>retain</t>
  </si>
  <si>
    <t>Payment to consultant for Endowment Campaign. Paid from retained earnings.</t>
  </si>
  <si>
    <t>Projecting a 3.5% increase over FY2020 actual and FY2021 forecast</t>
  </si>
  <si>
    <t>413.010.6010</t>
  </si>
  <si>
    <t>Salaries</t>
  </si>
  <si>
    <t>412.010.6010</t>
  </si>
  <si>
    <t>FY 2021 Actual</t>
  </si>
  <si>
    <t>Based on hotel nights (was subtracted from invoice)</t>
  </si>
  <si>
    <t>FY2021 Actual</t>
  </si>
  <si>
    <t>410.090.6340</t>
  </si>
  <si>
    <t>410.090.6380</t>
  </si>
  <si>
    <t>410.090.6231</t>
  </si>
  <si>
    <t>Notes on FY2023 Budget</t>
  </si>
  <si>
    <t>FY2023 Budget Income</t>
  </si>
  <si>
    <t>50 attendees for AMA dinner/awards (AASLH covered cost)</t>
  </si>
  <si>
    <t>407.010.6380</t>
  </si>
  <si>
    <t>407.010.6110</t>
  </si>
  <si>
    <t>4 issues (3K USPS + ~360 DNI)</t>
  </si>
  <si>
    <t>4 issues @4350, bills sometimes split over FYs</t>
  </si>
  <si>
    <t>4 issues@~500</t>
  </si>
  <si>
    <t>4 issues @~6900</t>
  </si>
  <si>
    <t>4 issues @~500</t>
  </si>
  <si>
    <t>NEH GRANT - 250TH ANNIVERSARY</t>
  </si>
  <si>
    <t>I don't want to assume we will receive any</t>
  </si>
  <si>
    <t>Current booths + 20 at Early bird, 10 at Full</t>
  </si>
  <si>
    <t>More is already booked than came in last year, but the prelim program is closed at this point</t>
  </si>
  <si>
    <t>Collector Systems and CatalogIt</t>
  </si>
  <si>
    <t>Eric is planning to use some of these funds to create some additional branding materials. Currently have a list of around 10 graphics I'd like to create.</t>
  </si>
  <si>
    <t>Eric would like to have funds available to continue to enhance branding and our overall visual communication</t>
  </si>
  <si>
    <t>Would like to have funds available as I work through my first year and continue to discover needs/opportunities for promo materials.</t>
  </si>
  <si>
    <t>Would like to have funds available as I work through my first year and continue to discover needs/opportunities for printing.</t>
  </si>
  <si>
    <t>I believe that online advertising could help us, especially in promoting the Annual Meeting within the region where it is being held.</t>
  </si>
  <si>
    <t>I expect to send a similar number of fundraising letters next year, but hopefully to a larger donor base/member base</t>
  </si>
  <si>
    <t>Some of this may have been miscoded (see 411.040.6580) and some is going to be paid in April</t>
  </si>
  <si>
    <t>I believe some postage and bulk mail fees landed in printing. Waiting on some numbers from Kraft to be sure. I also expect to send 4 more mailings this year to around 2,000 total recipients</t>
  </si>
  <si>
    <t>Approximated postage for 40,000 mailings. Some will not go through the mail house</t>
  </si>
  <si>
    <t>Approximated fees for 40,000 mailings. Some will not go through the mail house. This will let us contact each prospect twice in the ocurse of the year</t>
  </si>
  <si>
    <t>This reflects the potential for more acquisition mailings coming from the office requiring more envelopes</t>
  </si>
  <si>
    <t>Some of this number may still be misallocated, could be going to 4011.050.6580</t>
  </si>
  <si>
    <t>No speakers with books this year</t>
  </si>
  <si>
    <t>2 Full Day Workshops (12 X $75 X 2=$1800); 6 Half-Day Workshops (15 X $40 X 6=$3,600); 2 Half-Day Workshops (20 X $25 X 2=$1,000_</t>
  </si>
  <si>
    <t>Small Museum Lunch, STEPS Meet UP, Military Breakfast, History in Our Parks Lunch, Educators and Interpreters Lunch (150 X $50)</t>
  </si>
  <si>
    <t xml:space="preserve">$12 per room nights sold. Estimated at 80% of block (920 room nights) = </t>
  </si>
  <si>
    <t xml:space="preserve">No in-person workshops held due to Covid complications. </t>
  </si>
  <si>
    <t xml:space="preserve">Held fewer webinars than expected and had to cancel several with low registration. Online Courses genereally met budget expectations. </t>
  </si>
  <si>
    <t>Webinars: 15 paid and 12 free. 27 total. 5 themed webinars each quarter (3 out of 4 quarters to avoid conferences). Registration goal: 35 total member registrations per webinar. Pricing will be $20 Members, $30 Nonmembers, with a $15 discount for STEPS participants. No OAH or low-cost webinars. Free webinars will include Awards, Member Orientation x 4, STEPS Orientation x 4, Self-Assessment x 2, HLI, 2 Misc. Online Courses: 20 courses. Most courses are budgeted at hitting the max registration except for Basics of Archives and the Financial Courses since those have not been hitting the max the last few sessions. Online Workshops: 4 online workshops (Interpreting Slavery x2, Deaccessioning, Institutional Geneaology) Pricing $175 members, $200 nonmembers, 25 registrants per workshop. ($175 x 25 x 4). ARCUS: Releasing 6 courses in FY23. Budgeting for 15 registrants per course at $65 each ($5,850 total)</t>
  </si>
  <si>
    <t xml:space="preserve">STEPS Enrollments averaged about 1 enrollment a week. We also sold 59 workbooks separately from program enrollment. Expecting same trends to continue to end of FY. </t>
  </si>
  <si>
    <t>Facilitator for one online STEPS group</t>
  </si>
  <si>
    <t>No travel expected</t>
  </si>
  <si>
    <t>Did not print new materials, but did need to place a workbook reprint to restock supply.</t>
  </si>
  <si>
    <t>No new designs.</t>
  </si>
  <si>
    <t>New brochure and other marketing materials ($500)</t>
  </si>
  <si>
    <t>Not doing these anymore</t>
  </si>
  <si>
    <t xml:space="preserve">Budgeting $50 per workshop for handout materials. </t>
  </si>
  <si>
    <t>Expected to be the same.</t>
  </si>
  <si>
    <t xml:space="preserve">Only 16 out of 18 associates staying at hotel. $169 per night. </t>
  </si>
  <si>
    <t>180 per night, 13 nights, 18 people</t>
  </si>
  <si>
    <t>Didn't use/marketed in-house</t>
  </si>
  <si>
    <t>To promote online courses and revamped seminar with online ads.</t>
  </si>
  <si>
    <t xml:space="preserve">Only 13 registrants (LC 360 $385 x 13), plus $500 in article access fee reimbursement. </t>
  </si>
  <si>
    <t xml:space="preserve">Leadership Circle 360 assessment for Online Course (15 registrants) and article access fees. </t>
  </si>
  <si>
    <t>Updating project management online course</t>
  </si>
  <si>
    <t>Updating 6 ARCUS Courses ($2000 x 6), creating a Collections Management Part 1 and Part 2 with Erin Richardson ($3,000), Creating Endowment Course with Rebekah Beaulieu ($1,600)</t>
  </si>
  <si>
    <t>Held fewer webinars than expected and had to cancel several with low registration so did not need captioning services. Zoom expenses lower than expected because Tech Soup discount carried over to FY22.</t>
  </si>
  <si>
    <t>Adobe Acrobat Pro DC Subscription ($197), Elevate ($21,000), Zoom cloud subscription ($480), Zoom Webinar ($700), 10 Zoom Meeting Licenses ($1999). Using Zoom and YouTube for captioning process now (Free)</t>
  </si>
  <si>
    <t>Did not purchase furniture</t>
  </si>
  <si>
    <t>Added Eric Morse</t>
  </si>
  <si>
    <t>Rent plus CAM fee of $2002.15</t>
  </si>
  <si>
    <t>Nextep fee for 2022 capped at $8,000</t>
  </si>
  <si>
    <t>Moved meeting to St. Louis due to Nashville hotel/meeting rates</t>
  </si>
  <si>
    <t>Saved F&amp;B costs by holding meeting at MO History Museum. Added paying for two committee dinners</t>
  </si>
  <si>
    <t>Held virtually</t>
  </si>
  <si>
    <t xml:space="preserve">Did not hold Strengthing Your Organization's Impact online course. </t>
  </si>
  <si>
    <t>The Adobe subscription was cancelled at the end of April, for a savings of $98.28. Paid 3 quarters of MailChimp</t>
  </si>
  <si>
    <t>In-person Council Meetings in Buffalo, February and June 2024</t>
  </si>
  <si>
    <t>Estimated 10% increase in premium. Open enrollment moved to October in 2022.</t>
  </si>
  <si>
    <t>Mug sales added to tax total</t>
  </si>
  <si>
    <t>Additional mug sales</t>
  </si>
  <si>
    <t>Based on moving meeting back to Nashville in May 2023</t>
  </si>
  <si>
    <t>Jennifer Chalos</t>
  </si>
  <si>
    <t>For booth fees, conference ads, etc.</t>
  </si>
  <si>
    <t>Hard to project without updated actuals, but it will be close to original projection.</t>
  </si>
  <si>
    <t>Graphics for social, annual July 4th report</t>
  </si>
  <si>
    <t>Final payment to Carole Rosenstein for census</t>
  </si>
  <si>
    <t>Census webinar</t>
  </si>
  <si>
    <t>Mailing field guides</t>
  </si>
  <si>
    <t>I'll add another $2k for visitation survey analysis.</t>
  </si>
  <si>
    <t>Workshop facilitator travel to Annual Meeting</t>
  </si>
  <si>
    <t>Graphics for visitation report, published in standardized template</t>
  </si>
  <si>
    <t>3 x $250 for two webinars, one at visitation survey open, one at close</t>
  </si>
  <si>
    <t>$10,000: Online course development, workshop development
$2,000: additional graphics, design</t>
  </si>
  <si>
    <t>I don't know what's included here (launch event honoraria, podcast host honoraria, podcast interviewee honoraria) and what isn't yet so can't make a more accurate projection than this</t>
  </si>
  <si>
    <t>Provided by Kraft</t>
  </si>
  <si>
    <t>2023 visitation survey analysis ($3,500) will push more of the writing/analysis onto analyst instead of staff since JM will be out.
$2,000 for analyzing annual SHAM survey</t>
  </si>
  <si>
    <t>Grant ending 6/30/2022</t>
  </si>
  <si>
    <t>Pomeroy Foundation</t>
  </si>
  <si>
    <t>NEH 250 Grant ends 6/30/2022</t>
  </si>
  <si>
    <t>STEPS Workbooks are the largest source of revenue. Includes $1,280 for STEPS workbooks sold to existing registrants at discount ($35 each). This budget assumes the price of the workbook will remain the same for non-STEPS members.</t>
  </si>
  <si>
    <t>No speaker books</t>
  </si>
  <si>
    <t>Mailing preliminary program</t>
  </si>
  <si>
    <t>Holding one workshop in Nashville, 2 trips at $1200 ea</t>
  </si>
  <si>
    <t>Lunch for Rethinking HHM workshop</t>
  </si>
  <si>
    <t>per contract</t>
  </si>
  <si>
    <t>Amazon: $326.28, Canva:$119.40, Coschedule: $180.00, DNH Media: $1,440.00, Soundcloud: $196.68, Web Network Solutions: $111.87</t>
  </si>
  <si>
    <t>$2,250: Honoraria for webinar guests
$2,750: workshop and course facilitators, Remainder will be used for additional programming per grant</t>
  </si>
  <si>
    <t>Pheed Loop platform, Exhibitor Portal</t>
  </si>
  <si>
    <t>$6000 projected on average per month</t>
  </si>
  <si>
    <t>NCH ($4,500), AAM Advocacy Day ($2,690), National Humanities Alliance ($1,000), NCPH ($600)</t>
  </si>
  <si>
    <t>Transfer to Endowment</t>
  </si>
  <si>
    <t>Four staff trips to Council Meetings and Museums Advocacy Day - Use SW points for flights</t>
  </si>
  <si>
    <t>10 staff for onsite meeting; Use SW points for some flights</t>
  </si>
  <si>
    <t xml:space="preserve">We still need to make some changes to the new membership piece and print more for taking to conferences. </t>
  </si>
  <si>
    <t xml:space="preserve">Held fewer webinars than expected and had to cancel several with low registration. Online Courses generally met budget expectations. </t>
  </si>
  <si>
    <t>411.060.6520</t>
  </si>
  <si>
    <t>CISION</t>
  </si>
  <si>
    <t>Press releases sent between Albert and Eric</t>
  </si>
  <si>
    <t>$79,500 designated in the FY2022 budget by finance committee; Additional $55,000 designated from FY2021 budget surplus by finance committee and Council to cover Annual Meeting losses.</t>
  </si>
  <si>
    <t>$22,839 towards AASLH salary; $1,000 toward PD overhead; Plus actual expenses incurred.</t>
  </si>
  <si>
    <t>Program costs only. No salary overhead.</t>
  </si>
  <si>
    <t>$40,647 towards AASLH salary; $1,000 toward PD overhead; $163,045 in direct costs</t>
  </si>
  <si>
    <t>$0 in staff salaries,</t>
  </si>
  <si>
    <t>JM-Original note - I expect we will find some way to expend all the rest of our grant funds in FY2023; Can't know what that number is until we have 2021 and 2022 actuals. I believe it is around $65,000, with $22,845 for staff salary.</t>
  </si>
  <si>
    <t>Did not pay Made By Us in FY2022</t>
  </si>
  <si>
    <t>Rent plus CAM fee</t>
  </si>
  <si>
    <t xml:space="preserve">Book reprinting ($1800) and new brochure and other marketing materials ($2500). </t>
  </si>
  <si>
    <t>John D Travel</t>
  </si>
  <si>
    <t xml:space="preserve">Webinars: 15 paid webinars with 1 speaker each. Speaker honorarium $250 ($250 x 15). No honorariums for free webinars. Online Courses: Honorarium amounts staying the same. 4 Online workshops with a $2000 honorarium for each. </t>
  </si>
  <si>
    <t>$7,000 Retainer for John Mahon</t>
  </si>
  <si>
    <t>1200 at $60 each</t>
  </si>
  <si>
    <t xml:space="preserve">Two months with no marketing director. Did not hire 250 staff person </t>
  </si>
  <si>
    <t>Visitors Count will not be offered in the future. There is a chance there will be some expenses in FY2023 to close out current contracts. If so, it will be offset by income from the program.</t>
  </si>
  <si>
    <t>Only attended SEMC</t>
  </si>
  <si>
    <t>Visitors Count will not be offered in the future. There is a chance there will be some income in FY2023 to close out current contracts. If so, it will be offset by expenses from the program.</t>
  </si>
  <si>
    <t>Only holding 3 onsite workshops max. (Collections Camp: Military Collections, Project Management, Reimagining Historic House Museums). Budgeting for 20 member participants for Collections Camp and Project Management (max 35) at $300 each; Reimagining HHM: budgeting for 35 participants per workshop (max 50) at $150 each.</t>
  </si>
  <si>
    <t>Nextep (HR - $100 per employee per month $13,400 yr fee); KraftCPA ($3,350 per month plus 5500 filings and audit prep-$46,200); NSG Contract ($1,672 per month-$20,064),</t>
  </si>
  <si>
    <t>Strengthening Your Organization's Impact (18 registrants x $595); Following, Leading, &amp; Managing in the Current Climate (15 registrants x $850); Seminar (18 Associates x $3650, factoring in at least 1 associate who will not need lodging)</t>
  </si>
  <si>
    <t>Hill (2,000), Plenary (2,500), Online General Sessions (3,000)</t>
  </si>
  <si>
    <t>Corey $500, HIP $400</t>
  </si>
  <si>
    <t>Covered in General Postage</t>
  </si>
  <si>
    <t>Did not hold Fall online course. Held new HLI online course "Following, Leading, &amp; Managing in the Current Climate" only had 13 registrants $850 member/$950 nonmember ($10,965 in revenue). HLI Seminar has 18 associates with two who did not need lodging $3650 member/$3900 nonmember ($50,518 in revenue)</t>
  </si>
  <si>
    <t>250 @$45 X 2; 350 @$50</t>
  </si>
  <si>
    <t>I have been disappointed with the response this year but I do think this will start to rebound and there is a baseline of $3,000 I do not anticipate going under (Eric)</t>
  </si>
  <si>
    <t>Making History Matter Campaign</t>
  </si>
  <si>
    <t>AASLH is bringing in at least $30,000 (includes Online Conference). Buffalo Host Committee responsible for $35,000</t>
  </si>
  <si>
    <t>Designated Donation</t>
  </si>
  <si>
    <t>AASLH provides 5 diversity scholarships from operating funds unless there is a designated donation.</t>
  </si>
  <si>
    <t>Canceled Verizon Wireless contract</t>
  </si>
  <si>
    <t>Expecting Annual Meeting to have twice as many attendees that 2021 resulting in more credit card charges/fees.</t>
  </si>
  <si>
    <t>Mailing preliminary guide to all members</t>
  </si>
  <si>
    <t>Travel for 5 keynote/plenary speakers</t>
  </si>
  <si>
    <t>5 Exhibit Hall Breaks</t>
  </si>
  <si>
    <t>Printing for CFC campaign</t>
  </si>
  <si>
    <t>Design for CFC campaign</t>
  </si>
  <si>
    <t>Sending a similar number of fundraising letters to FY2022, but hopefully to a larger donor base/member base</t>
  </si>
  <si>
    <t xml:space="preserve">Budgeting $1,000 per faciliator (5 faciliators for 3 workshops total)                </t>
  </si>
  <si>
    <t xml:space="preserve">Budgeting $1,000 in faculty honorarium for one, one-day workshop and $1,500 for two, two-day workshop   </t>
  </si>
  <si>
    <t>1 trip for Eric to Nashville; 2 trips to state museum association conferences in Iowa or ajoining states. AAAM, Western Museums Assoc., ATALM X 2, TAM, NCPH - Use SW points for some flights</t>
  </si>
  <si>
    <t>Comprehensive Fundraising Campaign ($150,000 for endowment)</t>
  </si>
  <si>
    <t xml:space="preserve">The goal for STEPS enrollment in FY2023 is 3 enrollments per week.  </t>
  </si>
  <si>
    <r>
      <t xml:space="preserve">Based on an 8% increase in higher budget level institutional members and individual, supporting, sustaining, and patrons. Increased individual basic by 5%. </t>
    </r>
    <r>
      <rPr>
        <sz val="11"/>
        <rFont val="Calibri"/>
        <family val="2"/>
      </rPr>
      <t>Plus a 20% increase in the number of Academic Program Members</t>
    </r>
    <r>
      <rPr>
        <sz val="11"/>
        <color theme="1"/>
        <rFont val="Calibri"/>
        <family val="2"/>
      </rPr>
      <t xml:space="preserve"> and an increase in dues from $325 to $350. 10 new Institutional Partner upgrades.</t>
    </r>
  </si>
  <si>
    <t>Temp. Restricted - 409.010.3877</t>
  </si>
  <si>
    <t>675 Registrants at $327 each</t>
  </si>
  <si>
    <t xml:space="preserve">DEAI Staff Training ($1,000), CNM ($500), ASAE Ind Mem ($325), $500 in additional funds for opportunities that may come up during the year.     </t>
  </si>
  <si>
    <t>YM ($12,000/year); Submittable ($4,500/year); Mozy ($250/year); Basecamp ($800/year); Survey Monkey ($4,500/year for premier account with 5 users)</t>
  </si>
  <si>
    <t>412.010.6225</t>
  </si>
  <si>
    <t>412.020.6110</t>
  </si>
  <si>
    <t>250 Anniversary (Not NEH)</t>
  </si>
  <si>
    <t>Mailing Field Guides</t>
  </si>
  <si>
    <t>412.020.6580</t>
  </si>
  <si>
    <t>Notes on FY2022 Actual</t>
  </si>
  <si>
    <t xml:space="preserve">FY 2022 Actual </t>
  </si>
  <si>
    <t>409.010.3877</t>
  </si>
  <si>
    <t>410.030.3800</t>
  </si>
  <si>
    <t>Revision Notes</t>
  </si>
  <si>
    <t>FY2023 Budget</t>
  </si>
  <si>
    <t>639 Total Registrants</t>
  </si>
  <si>
    <t>Proposed FY2023 Revised Budget</t>
  </si>
  <si>
    <t>18,000 per quarter needed to meet budget</t>
  </si>
  <si>
    <t>70,125 total as of 11/21</t>
  </si>
  <si>
    <t>412.050.3818</t>
  </si>
  <si>
    <t xml:space="preserve">Council only meeting in person in Sept. </t>
  </si>
  <si>
    <t>Increase was not as large as expected plus vacancies in two positions.</t>
  </si>
  <si>
    <t>Vacancies in two positions.</t>
  </si>
  <si>
    <t>Added Madeleine Roseberg</t>
  </si>
  <si>
    <t>Rate increase plus additional mobile lines</t>
  </si>
  <si>
    <t>Monthly rent increased as of 10/1/2022</t>
  </si>
  <si>
    <t>Kraft Increase to $3700 per month as of Jan 1 plus 5500 filings and audit prep ($48,300)</t>
  </si>
  <si>
    <t>Meeting in Nashville 2023</t>
  </si>
  <si>
    <t>Price per award certificate increased</t>
  </si>
  <si>
    <t>Higher registration numbers than expected</t>
  </si>
  <si>
    <t>6 partners: Addition of AAAM</t>
  </si>
  <si>
    <t>Strengthening Your Organization's Impact (15 registrants x $595); Following, Leading, &amp; Managing in the Current Climate (15 registrants x $850); Seminar (18 Associates x $3650, factoring in at least 1 associate who will not need lodging)</t>
  </si>
  <si>
    <t>Holding 4 onsite workshops max. (Collections Camp: Military Collections, Project Management, Reimagining Historic House Museums x2).  Budgeting for 20 member participants for Collections Camp and Project Management (max 35) at $300 each; Reimagining HHM: budgeting for 20 participants for workshop (max 50) at $150 in CA, Budgeting for 30 participants  for workshop in OH at $150 each.</t>
  </si>
  <si>
    <t>Webinars: 15 paid and 12 free. 27 total. 5 themed webinars each quarter (3 out of 4 quarters to avoid conferences). Registration goal: 35 total member registrations per webinar. Pricing will be $20 Members, $30 Nonmembers, with a $15 discount for STEPS participants. No OAH or low-cost webinars. Free webinars will include Awards, Member Orientation x 4, STEPS Orientation x 4, Self-Assessment x 2, HLI, 2 Misc. Online Courses: 20 courses. Most courses are budgeted at hitting the max registration except for Basics of Archives and the Financial Courses since those have not been hitting the max the last few sessions. Online Workshops: 4 online workshops (Interpreting Slavery x2, Institutional Geneaology) Pricing $175 members, $200 nonmembers, 25 registrants per workshop. ($175 x 25 x 4). ARCUS: Releasing 2 courses in FY23. (8 courses total) Budgeting for 20 registrants per course at $65 each ($7,800 total)</t>
  </si>
  <si>
    <t xml:space="preserve">STEPS enrollment has been averaging 1 a week, so budgeting for 65 enrollments in FY23. </t>
  </si>
  <si>
    <t>Budgeting for 40 STEPS workbook sales at discounted price ($32/book)</t>
  </si>
  <si>
    <t>Transferred to cover travel reimbursements</t>
  </si>
  <si>
    <t>In-Kind Contribution for Canalside Event</t>
  </si>
  <si>
    <t>Removed due to expense</t>
  </si>
  <si>
    <t>Design work for brochure</t>
  </si>
  <si>
    <r>
      <rPr>
        <b/>
        <sz val="11"/>
        <color theme="1"/>
        <rFont val="Calibri"/>
        <family val="2"/>
        <scheme val="minor"/>
      </rPr>
      <t>4 workshops:</t>
    </r>
    <r>
      <rPr>
        <sz val="11"/>
        <color theme="1"/>
        <rFont val="Calibri"/>
        <family val="2"/>
        <scheme val="minor"/>
      </rPr>
      <t xml:space="preserve"> Collections Camp: Military Collections,  Project Management, Reimagining HHM x2: budgeting 1 person per workshop at $1350 per workshop</t>
    </r>
  </si>
  <si>
    <r>
      <t xml:space="preserve">3 workshops: </t>
    </r>
    <r>
      <rPr>
        <sz val="11"/>
        <color rgb="FF000000"/>
        <rFont val="Calibri"/>
        <family val="2"/>
      </rPr>
      <t>Collections Camp: Military Collections,  and Reimagining HHM x2: budgeting 2 faculty per workshop at $2000 per workshop.</t>
    </r>
    <r>
      <rPr>
        <b/>
        <sz val="11"/>
        <color rgb="FF000000"/>
        <rFont val="Calibri"/>
        <family val="2"/>
      </rPr>
      <t xml:space="preserve"> 1 workshops:</t>
    </r>
    <r>
      <rPr>
        <sz val="11"/>
        <color rgb="FF000000"/>
        <rFont val="Calibri"/>
        <family val="2"/>
      </rPr>
      <t xml:space="preserve"> Project Management: budgeting 1 faculty per workshop at $1000 per workshop. </t>
    </r>
  </si>
  <si>
    <r>
      <rPr>
        <b/>
        <sz val="11"/>
        <color rgb="FF000000"/>
        <rFont val="Calibri"/>
        <family val="2"/>
      </rPr>
      <t>4 workshops:</t>
    </r>
    <r>
      <rPr>
        <sz val="11"/>
        <color rgb="FF000000"/>
        <rFont val="Calibri"/>
        <family val="2"/>
      </rPr>
      <t xml:space="preserve"> Collections Camp: Military Collections,  Project Management, Reimagining HHM x2: budgeting $1000 per workshop. Honorarium will split evenly for workshops with 2 faculty. </t>
    </r>
  </si>
  <si>
    <t xml:space="preserve">Book reprinting and new brochure  </t>
  </si>
  <si>
    <t>2 AASLH Staff to Indy during HLI</t>
  </si>
  <si>
    <t>FY2022 expenses $4387 put in FY2023 actual</t>
  </si>
  <si>
    <t>FY2022 expenses $42120 put in FY2023 actual</t>
  </si>
  <si>
    <t>Paid directly to Buffalo Niagara Convention Center to cover our rental fees.</t>
  </si>
  <si>
    <t>Virtual Summits</t>
  </si>
  <si>
    <t>100 people at $100 each for virtual summit for Rethinking the HHM in June 2023.</t>
  </si>
  <si>
    <t>Webinars: 10 paid webinars with 1 speaker each. Speaker honoarium $250 ($250 x 15). No honoariums for free webinars. Online Courses: Honoarium amounts staying the same. 4 Online workshops with a $2000 honorarium for each. Rethinking the HHM Summit ($3,000)</t>
  </si>
  <si>
    <t>Added $1,000 to promote virtual summit Rethinking the HHM</t>
  </si>
  <si>
    <t>Remained the same as originally budgeted. The YTD actual is higher than it was at the same time last year.</t>
  </si>
  <si>
    <t>Cost of MANY lunch</t>
  </si>
  <si>
    <t>Some lunch registrations ended up in this line item by mistake.</t>
  </si>
  <si>
    <t>Added Madeleine Rosenberg as 250 Coordinator in Oct; Aubrey Menich left at end of Sept and Alex Collins left at the end of Oct. The revised salary includes payout of prorated PTO for both plus cost savings until replacements are hired. The revised budget also include John M salary increase as of 1/1/2023 and his reduction in work hours to 25% through 2023. It also includes hiring a new Professional Development Manager and a Development Coordinator who starts in April 2023.</t>
  </si>
  <si>
    <t>Mentimeter Software for live polling</t>
  </si>
  <si>
    <t>Awarded 6 diversity scholarships instead of 5 originally budgeted.</t>
  </si>
  <si>
    <t>1 trip for Eric to Nashville; AAAM,  ATALM X 2, TAM, NCPH - Use SW points for some flights</t>
  </si>
  <si>
    <t>Eric will not be using the funds budgeted in this category.</t>
  </si>
  <si>
    <t>Not renewing contract</t>
  </si>
  <si>
    <t>412.010.4600</t>
  </si>
  <si>
    <t>Registration Fees</t>
  </si>
  <si>
    <t>IMLS Cooperative Agreement (4 trips at $1200)</t>
  </si>
  <si>
    <t>Catering for Workshop</t>
  </si>
  <si>
    <t>Scholarships</t>
  </si>
  <si>
    <t>Webinar Series</t>
  </si>
  <si>
    <t>IMLS Cooperative Agreement, AV equipment rental + AV rental for workshop</t>
  </si>
  <si>
    <t xml:space="preserve">Total line 19-22 - Budgeted $60,900, Actual - $64,680 </t>
  </si>
  <si>
    <t>Moved to reserve funds</t>
  </si>
  <si>
    <t>Lunch for LT Quarterly Retreats and Nov All Staff Retreat</t>
  </si>
  <si>
    <t>GENERAL OPERATIONS</t>
  </si>
  <si>
    <t>405.010.4860</t>
  </si>
  <si>
    <t>Sublease</t>
  </si>
  <si>
    <t>N2N rent</t>
  </si>
  <si>
    <t xml:space="preserve">$100K Pomeroy grant for salaries/programming and $15K from Historic House Group </t>
  </si>
  <si>
    <t>Virtual HHM Summit Sponsorship</t>
  </si>
  <si>
    <t>$1000 for Summit</t>
  </si>
  <si>
    <t>Slightly higher registration numbers than expected</t>
  </si>
  <si>
    <t>Money received for CFC will be temporarily restricted. 75% for endowment and 25% for designated program expenses. Will move funds for endowment during FY2024 budgeting process.</t>
  </si>
  <si>
    <t>This includes $20K increase to increase acquisition efforts. Will be broken out into line items by end of January.</t>
  </si>
  <si>
    <t>Sponsors, booths, ads revenue = $109,348</t>
  </si>
  <si>
    <t>Visitors Count will not be offered in the future. This income in FY2023 to close out current contracts. If so, it will be offset by expenses from the program.</t>
  </si>
  <si>
    <t>This is 25% of money received for CFC and is temporarily restricted. Total received in FY2023 as of 11/30/2022 is $67773. 75% goes to endowment and 25% for designated program expenses. Will move remaining funds for endowment during FY2024 budgeting process.</t>
  </si>
  <si>
    <t>Release of FY 2022 Assets</t>
  </si>
  <si>
    <t>Council only meeting in person in Sept. John M and Eric Morse going to Museums Advocacy Day</t>
  </si>
  <si>
    <t>Updating 7 ARCUS Courses ($2000 X 7), creating a Collections Management Part 1 and Part 2 with Erin Richardson ($3,000), Creating Endowment Course with Rebekah Beaulieu ($1,600)</t>
  </si>
  <si>
    <r>
      <rPr>
        <b/>
        <sz val="11"/>
        <color theme="1"/>
        <rFont val="Calibri"/>
        <family val="2"/>
        <scheme val="minor"/>
      </rPr>
      <t xml:space="preserve">Summit: </t>
    </r>
    <r>
      <rPr>
        <sz val="11"/>
        <color theme="1"/>
        <rFont val="Calibri"/>
        <family val="2"/>
        <scheme val="minor"/>
      </rPr>
      <t xml:space="preserve">Program Advisory Group 6 members at $250 each; 12 speakers at $250 each; 4 speakers at $7,000; </t>
    </r>
    <r>
      <rPr>
        <b/>
        <sz val="11"/>
        <color theme="1"/>
        <rFont val="Calibri"/>
        <family val="2"/>
        <scheme val="minor"/>
      </rPr>
      <t>Webinar Series:</t>
    </r>
    <r>
      <rPr>
        <sz val="11"/>
        <color theme="1"/>
        <rFont val="Calibri"/>
        <family val="2"/>
        <scheme val="minor"/>
      </rPr>
      <t xml:space="preserve"> 5 speakers at $500 each</t>
    </r>
  </si>
  <si>
    <t>Includes purchase of a laptop for John Marks to use as remote employee</t>
  </si>
  <si>
    <t>Summit Registration 150 ppl X $55 = $8250; Webinar Series, $10/members and $20/non-members, estimating 150 and 125 respectively across series</t>
  </si>
  <si>
    <t>Total Accrual Revenue</t>
  </si>
  <si>
    <t>Net</t>
  </si>
  <si>
    <t>Visitation Survey report design pushed to nxt year's budget. Will cover census design cost through NEH grant funds instead of relying on retained earnings.</t>
  </si>
  <si>
    <t>IMLS Grant/ Cooperative Agrmt</t>
  </si>
  <si>
    <t>FY2023 Actual -  As of 12/31/2022</t>
  </si>
  <si>
    <t>FY2023 YTD (12/31/2022)</t>
  </si>
  <si>
    <t>Actual as of 1/20/2023</t>
  </si>
  <si>
    <t>$116,542 more than original FY2023 budget. $115K is 250-related grant funds, $56,021 IMLS Cooperative Agreement</t>
  </si>
  <si>
    <t>$44,373 more than original FY2023 budget, includes adding $20K to membership acquisitions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</si>
</sst>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42" formatCode="_(&quot;$&quot;* #,##0_);_(&quot;$&quot;* \(#,##0\);_(&quot;$&quot;* &quot;-&quot;_);_(@_)"/>
    <numFmt numFmtId="44" formatCode="_(&quot;$&quot;* #,##0.00_);_(&quot;$&quot;* \(#,##0.00\);_(&quot;$&quot;* &quot;-&quot;??_);_(@_)"/>
    <numFmt numFmtId="164" formatCode="_(&quot;$&quot;* #,##0_);_(&quot;$&quot;* \(#,##0\);_(&quot;$&quot;* &quot;-&quot;??_);_(@_)"/>
    <numFmt numFmtId="165" formatCode="_([$$-409]* #,##0_);_([$$-409]* \(#,##0\);_([$$-409]* &quot;-&quot;??_);_(@_)"/>
    <numFmt numFmtId="166" formatCode="&quot;$&quot;#,##0"/>
    <numFmt numFmtId="167" formatCode="_([$$-409]* #,##0_);_([$$-409]* \(#,##0\);_([$$-409]* &quot;-&quot;_);_(@_)"/>
    <numFmt numFmtId="168" formatCode="&quot;$&quot;#,##0.00"/>
  </numFmts>
  <fonts count="6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rgb="FF9C0006"/>
      <name val="Calibri"/>
      <family val="2"/>
      <scheme val="minor"/>
    </font>
    <font>
      <sz val="11"/>
      <color rgb="FF000000"/>
      <name val="Calibri"/>
      <family val="2"/>
    </font>
    <font>
      <sz val="10"/>
      <color rgb="FF000000"/>
      <name val="Calibri"/>
      <family val="2"/>
    </font>
    <font>
      <sz val="11"/>
      <color theme="1"/>
      <name val="Calibri"/>
      <family val="2"/>
    </font>
    <font>
      <strike/>
      <sz val="11"/>
      <color rgb="FFFF0000"/>
      <name val="Calibri"/>
      <family val="2"/>
    </font>
    <font>
      <sz val="9"/>
      <color rgb="FF000000"/>
      <name val="Calibri"/>
      <family val="2"/>
    </font>
    <font>
      <b/>
      <sz val="11"/>
      <color rgb="FF000000"/>
      <name val="Calibri"/>
      <family val="2"/>
    </font>
    <font>
      <b/>
      <i/>
      <sz val="11"/>
      <color rgb="FF000000"/>
      <name val="Calibri"/>
      <family val="2"/>
    </font>
    <font>
      <b/>
      <sz val="12"/>
      <color rgb="FF000000"/>
      <name val="Calibri"/>
      <family val="2"/>
    </font>
    <font>
      <b/>
      <i/>
      <sz val="12"/>
      <color rgb="FF000000"/>
      <name val="Calibri"/>
      <family val="2"/>
    </font>
    <font>
      <b/>
      <sz val="12"/>
      <color theme="1"/>
      <name val="Calibri"/>
      <family val="2"/>
    </font>
    <font>
      <b/>
      <sz val="11"/>
      <name val="Calibri"/>
      <family val="2"/>
    </font>
    <font>
      <b/>
      <i/>
      <sz val="11"/>
      <color rgb="FFFF0000"/>
      <name val="Calibri"/>
      <family val="2"/>
    </font>
    <font>
      <sz val="11"/>
      <name val="Calibri"/>
      <family val="2"/>
    </font>
    <font>
      <b/>
      <i/>
      <sz val="11"/>
      <color theme="1"/>
      <name val="Calibri"/>
      <family val="2"/>
    </font>
    <font>
      <strike/>
      <sz val="11"/>
      <color theme="1"/>
      <name val="Calibri"/>
      <family val="2"/>
    </font>
    <font>
      <b/>
      <i/>
      <strike/>
      <sz val="11"/>
      <color rgb="FFFF0000"/>
      <name val="Calibri"/>
      <family val="2"/>
    </font>
    <font>
      <b/>
      <strike/>
      <sz val="11"/>
      <color rgb="FFFF0000"/>
      <name val="Calibri"/>
      <family val="2"/>
    </font>
    <font>
      <b/>
      <sz val="11"/>
      <color theme="1"/>
      <name val="Calibri"/>
      <family val="2"/>
    </font>
    <font>
      <b/>
      <i/>
      <sz val="11"/>
      <name val="Calibri"/>
      <family val="2"/>
    </font>
    <font>
      <i/>
      <sz val="11"/>
      <color theme="1"/>
      <name val="Calibri"/>
      <family val="2"/>
    </font>
    <font>
      <sz val="11"/>
      <color rgb="FF000000"/>
      <name val="Calibri"/>
      <charset val="1"/>
    </font>
    <font>
      <sz val="11"/>
      <color rgb="FF000000"/>
      <name val="Calibri"/>
    </font>
    <font>
      <b/>
      <sz val="11"/>
      <color theme="1"/>
      <name val="Calibri"/>
      <family val="2"/>
      <scheme val="minor"/>
    </font>
    <font>
      <sz val="1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sz val="11"/>
      <color rgb="FFFF0000"/>
      <name val="Calibri"/>
      <family val="2"/>
    </font>
    <font>
      <sz val="11"/>
      <color rgb="FFFF0000"/>
      <name val="Calibri"/>
      <family val="2"/>
      <scheme val="minor"/>
    </font>
    <font>
      <b/>
      <sz val="11"/>
      <color rgb="FFFF0000"/>
      <name val="Calibri"/>
      <family val="2"/>
    </font>
    <font>
      <strike/>
      <sz val="11"/>
      <color theme="1"/>
      <name val="Calibri"/>
      <family val="2"/>
      <scheme val="minor"/>
    </font>
  </fonts>
  <fills count="20">
    <fill>
      <patternFill patternType="none"/>
    </fill>
    <fill>
      <patternFill patternType="gray125"/>
    </fill>
    <fill>
      <patternFill patternType="solid">
        <fgColor rgb="FFFFC7CE"/>
      </patternFill>
    </fill>
    <fill>
      <patternFill patternType="solid">
        <fgColor rgb="FFFFFFFF"/>
        <bgColor rgb="FF000000"/>
      </patternFill>
    </fill>
    <fill>
      <patternFill patternType="solid">
        <fgColor rgb="FFD9D9D9"/>
        <bgColor rgb="FF000000"/>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0" tint="-0.14999847407452621"/>
        <bgColor rgb="FF000000"/>
      </patternFill>
    </fill>
    <fill>
      <patternFill patternType="solid">
        <fgColor theme="0" tint="-0.14999847407452621"/>
        <bgColor indexed="64"/>
      </patternFill>
    </fill>
    <fill>
      <patternFill patternType="solid">
        <fgColor theme="5" tint="0.79998168889431442"/>
        <bgColor rgb="FF000000"/>
      </patternFill>
    </fill>
    <fill>
      <patternFill patternType="solid">
        <fgColor theme="5" tint="0.79998168889431442"/>
        <bgColor indexed="64"/>
      </patternFill>
    </fill>
    <fill>
      <patternFill patternType="solid">
        <fgColor theme="0"/>
        <bgColor indexed="64"/>
      </patternFill>
    </fill>
    <fill>
      <patternFill patternType="solid">
        <fgColor theme="0"/>
        <bgColor rgb="FF000000"/>
      </patternFill>
    </fill>
    <fill>
      <patternFill patternType="solid">
        <fgColor rgb="FFFFFFFF"/>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59999389629810485"/>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right style="thin">
        <color indexed="64"/>
      </right>
      <top/>
      <bottom/>
      <diagonal/>
    </border>
  </borders>
  <cellStyleXfs count="3">
    <xf numFmtId="0" fontId="0" fillId="0" borderId="0"/>
    <xf numFmtId="44" fontId="30" fillId="0" borderId="0" applyFont="0" applyFill="0" applyBorder="0" applyAlignment="0" applyProtection="0"/>
    <xf numFmtId="0" fontId="31" fillId="2" borderId="0" applyNumberFormat="0" applyBorder="0" applyAlignment="0" applyProtection="0"/>
  </cellStyleXfs>
  <cellXfs count="477">
    <xf numFmtId="0" fontId="0" fillId="0" borderId="0" xfId="0"/>
    <xf numFmtId="0" fontId="34" fillId="0" borderId="0" xfId="0" applyFont="1" applyAlignment="1">
      <alignment wrapText="1"/>
    </xf>
    <xf numFmtId="0" fontId="34" fillId="0" borderId="0" xfId="0" applyFont="1"/>
    <xf numFmtId="0" fontId="32" fillId="3" borderId="0" xfId="0" applyFont="1" applyFill="1"/>
    <xf numFmtId="0" fontId="35" fillId="0" borderId="0" xfId="0" applyFont="1"/>
    <xf numFmtId="0" fontId="35" fillId="3" borderId="0" xfId="0" applyFont="1" applyFill="1"/>
    <xf numFmtId="0" fontId="36" fillId="0" borderId="0" xfId="0" applyFont="1"/>
    <xf numFmtId="5" fontId="33" fillId="0" borderId="0" xfId="0" applyNumberFormat="1" applyFont="1" applyAlignment="1">
      <alignment wrapText="1"/>
    </xf>
    <xf numFmtId="0" fontId="33" fillId="0" borderId="0" xfId="0" applyFont="1" applyAlignment="1">
      <alignment wrapText="1"/>
    </xf>
    <xf numFmtId="164" fontId="38" fillId="0" borderId="1" xfId="1" applyNumberFormat="1" applyFont="1" applyFill="1" applyBorder="1" applyAlignment="1">
      <alignment horizontal="center" wrapText="1"/>
    </xf>
    <xf numFmtId="49" fontId="40" fillId="0" borderId="1" xfId="0" applyNumberFormat="1" applyFont="1" applyBorder="1" applyAlignment="1">
      <alignment horizontal="center" vertical="center" wrapText="1"/>
    </xf>
    <xf numFmtId="0" fontId="41" fillId="0" borderId="0" xfId="0" applyFont="1" applyAlignment="1">
      <alignment horizontal="center" vertical="center" wrapText="1"/>
    </xf>
    <xf numFmtId="49" fontId="42" fillId="5" borderId="1" xfId="0" applyNumberFormat="1" applyFont="1" applyFill="1" applyBorder="1"/>
    <xf numFmtId="5" fontId="32" fillId="5" borderId="1" xfId="0" applyNumberFormat="1" applyFont="1" applyFill="1" applyBorder="1" applyAlignment="1">
      <alignment wrapText="1"/>
    </xf>
    <xf numFmtId="0" fontId="32" fillId="5" borderId="1" xfId="0" applyFont="1" applyFill="1" applyBorder="1" applyAlignment="1">
      <alignment wrapText="1"/>
    </xf>
    <xf numFmtId="49" fontId="42" fillId="6" borderId="1" xfId="0" applyNumberFormat="1" applyFont="1" applyFill="1" applyBorder="1"/>
    <xf numFmtId="0" fontId="32" fillId="6" borderId="1" xfId="0" applyFont="1" applyFill="1" applyBorder="1" applyAlignment="1">
      <alignment wrapText="1"/>
    </xf>
    <xf numFmtId="49" fontId="42" fillId="7" borderId="1" xfId="0" applyNumberFormat="1" applyFont="1" applyFill="1" applyBorder="1"/>
    <xf numFmtId="5" fontId="32" fillId="8" borderId="1" xfId="0" applyNumberFormat="1" applyFont="1" applyFill="1" applyBorder="1" applyAlignment="1">
      <alignment wrapText="1"/>
    </xf>
    <xf numFmtId="0" fontId="32" fillId="7" borderId="1" xfId="0" applyFont="1" applyFill="1" applyBorder="1" applyAlignment="1">
      <alignment wrapText="1"/>
    </xf>
    <xf numFmtId="49" fontId="32" fillId="0" borderId="1" xfId="0" applyNumberFormat="1" applyFont="1" applyBorder="1" applyAlignment="1">
      <alignment horizontal="right"/>
    </xf>
    <xf numFmtId="49" fontId="32" fillId="0" borderId="1" xfId="0" applyNumberFormat="1" applyFont="1" applyBorder="1" applyAlignment="1">
      <alignment horizontal="left"/>
    </xf>
    <xf numFmtId="5" fontId="32" fillId="0" borderId="1" xfId="0" applyNumberFormat="1" applyFont="1" applyBorder="1" applyAlignment="1">
      <alignment wrapText="1"/>
    </xf>
    <xf numFmtId="164" fontId="32" fillId="0" borderId="1" xfId="1" applyNumberFormat="1" applyFont="1" applyFill="1" applyBorder="1" applyAlignment="1">
      <alignment wrapText="1"/>
    </xf>
    <xf numFmtId="0" fontId="32" fillId="0" borderId="1" xfId="0" applyFont="1" applyBorder="1" applyAlignment="1">
      <alignment wrapText="1"/>
    </xf>
    <xf numFmtId="49" fontId="37" fillId="0" borderId="1" xfId="0" applyNumberFormat="1" applyFont="1" applyBorder="1" applyAlignment="1">
      <alignment horizontal="left"/>
    </xf>
    <xf numFmtId="164" fontId="37" fillId="0" borderId="1" xfId="1" applyNumberFormat="1" applyFont="1" applyFill="1" applyBorder="1" applyAlignment="1">
      <alignment wrapText="1"/>
    </xf>
    <xf numFmtId="0" fontId="32" fillId="0" borderId="1" xfId="0" applyFont="1" applyBorder="1" applyAlignment="1">
      <alignment horizontal="right" wrapText="1"/>
    </xf>
    <xf numFmtId="49" fontId="42" fillId="7" borderId="1" xfId="0" applyNumberFormat="1" applyFont="1" applyFill="1" applyBorder="1" applyAlignment="1">
      <alignment horizontal="left"/>
    </xf>
    <xf numFmtId="49" fontId="32" fillId="0" borderId="1" xfId="0" applyNumberFormat="1" applyFont="1" applyBorder="1" applyAlignment="1">
      <alignment wrapText="1"/>
    </xf>
    <xf numFmtId="49" fontId="42" fillId="8" borderId="1" xfId="0" applyNumberFormat="1" applyFont="1" applyFill="1" applyBorder="1" applyAlignment="1">
      <alignment horizontal="left"/>
    </xf>
    <xf numFmtId="49" fontId="32" fillId="3" borderId="1" xfId="0" applyNumberFormat="1" applyFont="1" applyFill="1" applyBorder="1" applyAlignment="1">
      <alignment horizontal="right"/>
    </xf>
    <xf numFmtId="49" fontId="32" fillId="3" borderId="1" xfId="0" applyNumberFormat="1" applyFont="1" applyFill="1" applyBorder="1" applyAlignment="1">
      <alignment horizontal="left"/>
    </xf>
    <xf numFmtId="49" fontId="32" fillId="3" borderId="1" xfId="0" applyNumberFormat="1" applyFont="1" applyFill="1" applyBorder="1" applyAlignment="1">
      <alignment wrapText="1"/>
    </xf>
    <xf numFmtId="49" fontId="37" fillId="7" borderId="1" xfId="0" applyNumberFormat="1" applyFont="1" applyFill="1" applyBorder="1" applyAlignment="1">
      <alignment horizontal="left"/>
    </xf>
    <xf numFmtId="49" fontId="35" fillId="0" borderId="1" xfId="0" applyNumberFormat="1" applyFont="1" applyBorder="1" applyAlignment="1">
      <alignment horizontal="left"/>
    </xf>
    <xf numFmtId="164" fontId="35" fillId="0" borderId="1" xfId="1" applyNumberFormat="1" applyFont="1" applyFill="1" applyBorder="1" applyAlignment="1">
      <alignment wrapText="1"/>
    </xf>
    <xf numFmtId="0" fontId="35" fillId="0" borderId="1" xfId="0" applyFont="1" applyBorder="1" applyAlignment="1">
      <alignment wrapText="1"/>
    </xf>
    <xf numFmtId="49" fontId="44" fillId="3" borderId="1" xfId="0" applyNumberFormat="1" applyFont="1" applyFill="1" applyBorder="1" applyAlignment="1">
      <alignment horizontal="right"/>
    </xf>
    <xf numFmtId="49" fontId="44" fillId="3" borderId="1" xfId="0" applyNumberFormat="1" applyFont="1" applyFill="1" applyBorder="1" applyAlignment="1">
      <alignment horizontal="left"/>
    </xf>
    <xf numFmtId="164" fontId="44" fillId="0" borderId="1" xfId="1" applyNumberFormat="1" applyFont="1" applyFill="1" applyBorder="1" applyAlignment="1">
      <alignment wrapText="1"/>
    </xf>
    <xf numFmtId="0" fontId="35" fillId="3" borderId="1" xfId="0" applyFont="1" applyFill="1" applyBorder="1" applyAlignment="1">
      <alignment wrapText="1"/>
    </xf>
    <xf numFmtId="49" fontId="37" fillId="8" borderId="1" xfId="0" applyNumberFormat="1" applyFont="1" applyFill="1" applyBorder="1" applyAlignment="1">
      <alignment horizontal="left"/>
    </xf>
    <xf numFmtId="164" fontId="32" fillId="3" borderId="1" xfId="1" applyNumberFormat="1" applyFont="1" applyFill="1" applyBorder="1" applyAlignment="1">
      <alignment wrapText="1"/>
    </xf>
    <xf numFmtId="0" fontId="32" fillId="0" borderId="1" xfId="0" applyFont="1" applyBorder="1" applyAlignment="1">
      <alignment vertical="center" wrapText="1"/>
    </xf>
    <xf numFmtId="164" fontId="42" fillId="0" borderId="1" xfId="1" applyNumberFormat="1" applyFont="1" applyFill="1" applyBorder="1" applyAlignment="1">
      <alignment wrapText="1"/>
    </xf>
    <xf numFmtId="5" fontId="35" fillId="8" borderId="1" xfId="0" applyNumberFormat="1" applyFont="1" applyFill="1" applyBorder="1" applyAlignment="1">
      <alignment wrapText="1"/>
    </xf>
    <xf numFmtId="0" fontId="35" fillId="8" borderId="1" xfId="0" applyFont="1" applyFill="1" applyBorder="1" applyAlignment="1">
      <alignment wrapText="1"/>
    </xf>
    <xf numFmtId="49" fontId="44" fillId="3" borderId="1" xfId="0" applyNumberFormat="1" applyFont="1" applyFill="1" applyBorder="1" applyAlignment="1">
      <alignment wrapText="1"/>
    </xf>
    <xf numFmtId="49" fontId="38" fillId="4" borderId="1" xfId="0" applyNumberFormat="1" applyFont="1" applyFill="1" applyBorder="1" applyAlignment="1">
      <alignment horizontal="right"/>
    </xf>
    <xf numFmtId="49" fontId="38" fillId="0" borderId="1" xfId="0" applyNumberFormat="1" applyFont="1" applyBorder="1" applyAlignment="1">
      <alignment horizontal="left"/>
    </xf>
    <xf numFmtId="0" fontId="32" fillId="0" borderId="1" xfId="0" applyFont="1" applyBorder="1"/>
    <xf numFmtId="49" fontId="38" fillId="0" borderId="1" xfId="0" applyNumberFormat="1" applyFont="1" applyBorder="1"/>
    <xf numFmtId="49" fontId="32" fillId="3" borderId="1" xfId="0" applyNumberFormat="1" applyFont="1" applyFill="1" applyBorder="1" applyAlignment="1">
      <alignment horizontal="left" wrapText="1"/>
    </xf>
    <xf numFmtId="49" fontId="32" fillId="4" borderId="1" xfId="0" applyNumberFormat="1" applyFont="1" applyFill="1" applyBorder="1" applyAlignment="1">
      <alignment horizontal="left"/>
    </xf>
    <xf numFmtId="0" fontId="32" fillId="9" borderId="1" xfId="0" applyFont="1" applyFill="1" applyBorder="1"/>
    <xf numFmtId="5" fontId="37" fillId="9" borderId="1" xfId="0" applyNumberFormat="1" applyFont="1" applyFill="1" applyBorder="1" applyAlignment="1">
      <alignment wrapText="1"/>
    </xf>
    <xf numFmtId="0" fontId="32" fillId="10" borderId="1" xfId="0" applyFont="1" applyFill="1" applyBorder="1" applyAlignment="1">
      <alignment wrapText="1"/>
    </xf>
    <xf numFmtId="49" fontId="45" fillId="11" borderId="1" xfId="0" applyNumberFormat="1" applyFont="1" applyFill="1" applyBorder="1"/>
    <xf numFmtId="164" fontId="34" fillId="11" borderId="1" xfId="1" applyNumberFormat="1" applyFont="1" applyFill="1" applyBorder="1" applyAlignment="1">
      <alignment wrapText="1"/>
    </xf>
    <xf numFmtId="0" fontId="45" fillId="11" borderId="1" xfId="0" applyFont="1" applyFill="1" applyBorder="1"/>
    <xf numFmtId="49" fontId="45" fillId="11" borderId="1" xfId="0" applyNumberFormat="1" applyFont="1" applyFill="1" applyBorder="1" applyAlignment="1">
      <alignment horizontal="center"/>
    </xf>
    <xf numFmtId="164" fontId="45" fillId="11" borderId="1" xfId="1" applyNumberFormat="1" applyFont="1" applyFill="1" applyBorder="1" applyAlignment="1">
      <alignment horizontal="center" wrapText="1"/>
    </xf>
    <xf numFmtId="0" fontId="32" fillId="0" borderId="1" xfId="0" applyFont="1" applyBorder="1" applyAlignment="1">
      <alignment horizontal="left" wrapText="1"/>
    </xf>
    <xf numFmtId="0" fontId="32" fillId="0" borderId="1" xfId="1" applyNumberFormat="1" applyFont="1" applyFill="1" applyBorder="1" applyAlignment="1">
      <alignment wrapText="1"/>
    </xf>
    <xf numFmtId="0" fontId="38" fillId="0" borderId="1" xfId="0" applyFont="1" applyBorder="1" applyAlignment="1">
      <alignment horizontal="right"/>
    </xf>
    <xf numFmtId="0" fontId="37" fillId="0" borderId="1" xfId="0" applyFont="1" applyBorder="1" applyAlignment="1">
      <alignment horizontal="right"/>
    </xf>
    <xf numFmtId="0" fontId="45" fillId="11" borderId="1" xfId="0" applyFont="1" applyFill="1" applyBorder="1" applyAlignment="1">
      <alignment horizontal="left"/>
    </xf>
    <xf numFmtId="49" fontId="34" fillId="11" borderId="1" xfId="0" applyNumberFormat="1" applyFont="1" applyFill="1" applyBorder="1" applyAlignment="1">
      <alignment horizontal="left"/>
    </xf>
    <xf numFmtId="164" fontId="34" fillId="12" borderId="1" xfId="1" applyNumberFormat="1" applyFont="1" applyFill="1" applyBorder="1" applyAlignment="1">
      <alignment wrapText="1"/>
    </xf>
    <xf numFmtId="49" fontId="38" fillId="0" borderId="1" xfId="0" applyNumberFormat="1" applyFont="1" applyBorder="1" applyAlignment="1">
      <alignment horizontal="right"/>
    </xf>
    <xf numFmtId="0" fontId="38" fillId="0" borderId="1" xfId="0" applyFont="1" applyBorder="1"/>
    <xf numFmtId="0" fontId="45" fillId="12" borderId="1" xfId="0" applyFont="1" applyFill="1" applyBorder="1"/>
    <xf numFmtId="49" fontId="34" fillId="12" borderId="1" xfId="0" applyNumberFormat="1" applyFont="1" applyFill="1" applyBorder="1" applyAlignment="1">
      <alignment horizontal="left"/>
    </xf>
    <xf numFmtId="49" fontId="44" fillId="0" borderId="1" xfId="0" applyNumberFormat="1" applyFont="1" applyBorder="1" applyAlignment="1">
      <alignment horizontal="left"/>
    </xf>
    <xf numFmtId="164" fontId="44" fillId="0" borderId="1" xfId="1" applyNumberFormat="1" applyFont="1" applyFill="1" applyBorder="1"/>
    <xf numFmtId="49" fontId="44" fillId="3" borderId="1" xfId="0" applyNumberFormat="1" applyFont="1" applyFill="1" applyBorder="1" applyAlignment="1">
      <alignment horizontal="left" wrapText="1"/>
    </xf>
    <xf numFmtId="0" fontId="32" fillId="3" borderId="1" xfId="0" applyFont="1" applyFill="1" applyBorder="1"/>
    <xf numFmtId="0" fontId="38" fillId="3" borderId="1" xfId="0" applyFont="1" applyFill="1" applyBorder="1" applyAlignment="1">
      <alignment horizontal="right"/>
    </xf>
    <xf numFmtId="164" fontId="37" fillId="0" borderId="1" xfId="1" applyNumberFormat="1" applyFont="1" applyFill="1" applyBorder="1"/>
    <xf numFmtId="164" fontId="37" fillId="0" borderId="1" xfId="1" applyNumberFormat="1" applyFont="1" applyFill="1" applyBorder="1" applyAlignment="1">
      <alignment horizontal="right" wrapText="1"/>
    </xf>
    <xf numFmtId="164" fontId="38" fillId="3" borderId="1" xfId="1" applyNumberFormat="1" applyFont="1" applyFill="1" applyBorder="1" applyAlignment="1">
      <alignment horizontal="center" wrapText="1"/>
    </xf>
    <xf numFmtId="0" fontId="34" fillId="12" borderId="1" xfId="0" applyFont="1" applyFill="1" applyBorder="1"/>
    <xf numFmtId="49" fontId="46" fillId="12" borderId="1" xfId="0" applyNumberFormat="1" applyFont="1" applyFill="1" applyBorder="1" applyAlignment="1">
      <alignment horizontal="left"/>
    </xf>
    <xf numFmtId="164" fontId="46" fillId="12" borderId="1" xfId="1" applyNumberFormat="1" applyFont="1" applyFill="1" applyBorder="1" applyAlignment="1">
      <alignment wrapText="1"/>
    </xf>
    <xf numFmtId="0" fontId="47" fillId="0" borderId="1" xfId="0" applyFont="1" applyBorder="1" applyAlignment="1">
      <alignment horizontal="right"/>
    </xf>
    <xf numFmtId="164" fontId="48" fillId="0" borderId="1" xfId="1" applyNumberFormat="1" applyFont="1" applyFill="1" applyBorder="1" applyAlignment="1">
      <alignment wrapText="1"/>
    </xf>
    <xf numFmtId="164" fontId="49" fillId="12" borderId="1" xfId="1" applyNumberFormat="1" applyFont="1" applyFill="1" applyBorder="1" applyAlignment="1">
      <alignment wrapText="1"/>
    </xf>
    <xf numFmtId="164" fontId="44" fillId="0" borderId="1" xfId="2" applyNumberFormat="1" applyFont="1" applyFill="1" applyBorder="1" applyAlignment="1">
      <alignment wrapText="1"/>
    </xf>
    <xf numFmtId="49" fontId="49" fillId="12" borderId="1" xfId="0" applyNumberFormat="1" applyFont="1" applyFill="1" applyBorder="1" applyAlignment="1">
      <alignment horizontal="left"/>
    </xf>
    <xf numFmtId="0" fontId="51" fillId="12" borderId="1" xfId="0" applyFont="1" applyFill="1" applyBorder="1" applyAlignment="1">
      <alignment horizontal="right"/>
    </xf>
    <xf numFmtId="0" fontId="32" fillId="0" borderId="1" xfId="0" applyFont="1" applyBorder="1" applyAlignment="1">
      <alignment horizontal="right"/>
    </xf>
    <xf numFmtId="49" fontId="44" fillId="0" borderId="1" xfId="0" applyNumberFormat="1" applyFont="1" applyBorder="1" applyAlignment="1">
      <alignment horizontal="right"/>
    </xf>
    <xf numFmtId="0" fontId="32" fillId="3" borderId="1" xfId="0" applyFont="1" applyFill="1" applyBorder="1" applyAlignment="1">
      <alignment horizontal="right"/>
    </xf>
    <xf numFmtId="0" fontId="39" fillId="13" borderId="1" xfId="0" applyFont="1" applyFill="1" applyBorder="1" applyAlignment="1">
      <alignment horizontal="center" vertical="center" wrapText="1"/>
    </xf>
    <xf numFmtId="0" fontId="49" fillId="0" borderId="1" xfId="0" applyFont="1" applyBorder="1" applyAlignment="1">
      <alignment wrapText="1"/>
    </xf>
    <xf numFmtId="5" fontId="39" fillId="14" borderId="1" xfId="0" applyNumberFormat="1" applyFont="1" applyFill="1" applyBorder="1" applyAlignment="1">
      <alignment horizontal="center" vertical="center" wrapText="1"/>
    </xf>
    <xf numFmtId="5" fontId="32" fillId="14" borderId="1" xfId="0" applyNumberFormat="1" applyFont="1" applyFill="1" applyBorder="1" applyAlignment="1">
      <alignment wrapText="1"/>
    </xf>
    <xf numFmtId="5" fontId="35" fillId="14" borderId="1" xfId="0" applyNumberFormat="1" applyFont="1" applyFill="1" applyBorder="1" applyAlignment="1">
      <alignment wrapText="1"/>
    </xf>
    <xf numFmtId="5" fontId="44" fillId="14" borderId="1" xfId="0" applyNumberFormat="1" applyFont="1" applyFill="1" applyBorder="1" applyAlignment="1">
      <alignment wrapText="1"/>
    </xf>
    <xf numFmtId="3" fontId="34" fillId="14" borderId="1" xfId="0" applyNumberFormat="1" applyFont="1" applyFill="1" applyBorder="1"/>
    <xf numFmtId="5" fontId="37" fillId="14" borderId="1" xfId="0" applyNumberFormat="1" applyFont="1" applyFill="1" applyBorder="1" applyAlignment="1">
      <alignment wrapText="1"/>
    </xf>
    <xf numFmtId="164" fontId="32" fillId="14" borderId="1" xfId="1" applyNumberFormat="1" applyFont="1" applyFill="1" applyBorder="1" applyAlignment="1">
      <alignment wrapText="1"/>
    </xf>
    <xf numFmtId="164" fontId="44" fillId="13" borderId="1" xfId="1" applyNumberFormat="1" applyFont="1" applyFill="1" applyBorder="1" applyAlignment="1">
      <alignment wrapText="1"/>
    </xf>
    <xf numFmtId="164" fontId="32" fillId="13" borderId="1" xfId="1" applyNumberFormat="1" applyFont="1" applyFill="1" applyBorder="1" applyAlignment="1">
      <alignment wrapText="1"/>
    </xf>
    <xf numFmtId="164" fontId="37" fillId="13" borderId="1" xfId="1" applyNumberFormat="1" applyFont="1" applyFill="1" applyBorder="1" applyAlignment="1">
      <alignment horizontal="right" wrapText="1"/>
    </xf>
    <xf numFmtId="164" fontId="38" fillId="13" borderId="1" xfId="1" applyNumberFormat="1" applyFont="1" applyFill="1" applyBorder="1" applyAlignment="1">
      <alignment horizontal="center" wrapText="1"/>
    </xf>
    <xf numFmtId="164" fontId="44" fillId="14" borderId="1" xfId="1" applyNumberFormat="1" applyFont="1" applyFill="1" applyBorder="1" applyAlignment="1">
      <alignment wrapText="1"/>
    </xf>
    <xf numFmtId="164" fontId="35" fillId="13" borderId="1" xfId="1" applyNumberFormat="1" applyFont="1" applyFill="1" applyBorder="1" applyAlignment="1">
      <alignment wrapText="1"/>
    </xf>
    <xf numFmtId="164" fontId="37" fillId="13" borderId="1" xfId="1" applyNumberFormat="1" applyFont="1" applyFill="1" applyBorder="1" applyAlignment="1">
      <alignment horizontal="right"/>
    </xf>
    <xf numFmtId="164" fontId="37" fillId="14" borderId="1" xfId="1" applyNumberFormat="1" applyFont="1" applyFill="1" applyBorder="1" applyAlignment="1">
      <alignment horizontal="right" wrapText="1"/>
    </xf>
    <xf numFmtId="164" fontId="37" fillId="13" borderId="1" xfId="1" applyNumberFormat="1" applyFont="1" applyFill="1" applyBorder="1" applyAlignment="1">
      <alignment wrapText="1"/>
    </xf>
    <xf numFmtId="164" fontId="37" fillId="9" borderId="1" xfId="0" applyNumberFormat="1" applyFont="1" applyFill="1" applyBorder="1"/>
    <xf numFmtId="49" fontId="44" fillId="13" borderId="1" xfId="0" applyNumberFormat="1" applyFont="1" applyFill="1" applyBorder="1" applyAlignment="1">
      <alignment horizontal="right"/>
    </xf>
    <xf numFmtId="49" fontId="44" fillId="13" borderId="1" xfId="0" applyNumberFormat="1" applyFont="1" applyFill="1" applyBorder="1" applyAlignment="1">
      <alignment horizontal="left"/>
    </xf>
    <xf numFmtId="49" fontId="32" fillId="13" borderId="1" xfId="0" applyNumberFormat="1" applyFont="1" applyFill="1" applyBorder="1" applyAlignment="1">
      <alignment horizontal="right"/>
    </xf>
    <xf numFmtId="49" fontId="32" fillId="13" borderId="1" xfId="0" applyNumberFormat="1" applyFont="1" applyFill="1" applyBorder="1" applyAlignment="1">
      <alignment horizontal="left"/>
    </xf>
    <xf numFmtId="165" fontId="32" fillId="0" borderId="1" xfId="0" applyNumberFormat="1" applyFont="1" applyBorder="1"/>
    <xf numFmtId="165" fontId="37" fillId="0" borderId="1" xfId="0" applyNumberFormat="1" applyFont="1" applyBorder="1"/>
    <xf numFmtId="0" fontId="32" fillId="0" borderId="6" xfId="0" applyFont="1" applyBorder="1" applyAlignment="1">
      <alignment wrapText="1"/>
    </xf>
    <xf numFmtId="0" fontId="32" fillId="0" borderId="5" xfId="0" applyFont="1" applyBorder="1" applyAlignment="1">
      <alignment wrapText="1"/>
    </xf>
    <xf numFmtId="0" fontId="32" fillId="0" borderId="7" xfId="0" applyFont="1" applyBorder="1" applyAlignment="1">
      <alignment wrapText="1"/>
    </xf>
    <xf numFmtId="166" fontId="49" fillId="0" borderId="1" xfId="0" applyNumberFormat="1" applyFont="1" applyBorder="1" applyAlignment="1">
      <alignment wrapText="1"/>
    </xf>
    <xf numFmtId="166" fontId="34" fillId="6" borderId="1" xfId="0" applyNumberFormat="1" applyFont="1" applyFill="1" applyBorder="1"/>
    <xf numFmtId="166" fontId="34" fillId="7" borderId="1" xfId="0" applyNumberFormat="1" applyFont="1" applyFill="1" applyBorder="1"/>
    <xf numFmtId="166" fontId="34" fillId="0" borderId="1" xfId="0" applyNumberFormat="1" applyFont="1" applyBorder="1"/>
    <xf numFmtId="166" fontId="32" fillId="3" borderId="1" xfId="0" applyNumberFormat="1" applyFont="1" applyFill="1" applyBorder="1"/>
    <xf numFmtId="166" fontId="32" fillId="0" borderId="1" xfId="0" applyNumberFormat="1" applyFont="1" applyBorder="1" applyAlignment="1">
      <alignment wrapText="1"/>
    </xf>
    <xf numFmtId="166" fontId="35" fillId="8" borderId="1" xfId="0" applyNumberFormat="1" applyFont="1" applyFill="1" applyBorder="1"/>
    <xf numFmtId="166" fontId="35" fillId="3" borderId="1" xfId="0" applyNumberFormat="1" applyFont="1" applyFill="1" applyBorder="1"/>
    <xf numFmtId="166" fontId="34" fillId="0" borderId="0" xfId="0" applyNumberFormat="1" applyFont="1"/>
    <xf numFmtId="166" fontId="32" fillId="0" borderId="2" xfId="0" applyNumberFormat="1" applyFont="1" applyBorder="1" applyAlignment="1">
      <alignment wrapText="1"/>
    </xf>
    <xf numFmtId="166" fontId="44" fillId="0" borderId="2" xfId="0" applyNumberFormat="1" applyFont="1" applyBorder="1" applyAlignment="1">
      <alignment wrapText="1"/>
    </xf>
    <xf numFmtId="166" fontId="49" fillId="0" borderId="1" xfId="0" applyNumberFormat="1" applyFont="1" applyBorder="1"/>
    <xf numFmtId="166" fontId="37" fillId="0" borderId="1" xfId="0" applyNumberFormat="1" applyFont="1" applyBorder="1"/>
    <xf numFmtId="49" fontId="32" fillId="3" borderId="6" xfId="0" applyNumberFormat="1" applyFont="1" applyFill="1" applyBorder="1" applyAlignment="1">
      <alignment horizontal="right"/>
    </xf>
    <xf numFmtId="49" fontId="32" fillId="3" borderId="6" xfId="0" applyNumberFormat="1" applyFont="1" applyFill="1" applyBorder="1" applyAlignment="1">
      <alignment horizontal="left"/>
    </xf>
    <xf numFmtId="164" fontId="32" fillId="0" borderId="6" xfId="1" applyNumberFormat="1" applyFont="1" applyFill="1" applyBorder="1" applyAlignment="1">
      <alignment wrapText="1"/>
    </xf>
    <xf numFmtId="49" fontId="32" fillId="3" borderId="8" xfId="0" applyNumberFormat="1" applyFont="1" applyFill="1" applyBorder="1" applyAlignment="1">
      <alignment horizontal="right"/>
    </xf>
    <xf numFmtId="49" fontId="32" fillId="3" borderId="8" xfId="0" applyNumberFormat="1" applyFont="1" applyFill="1" applyBorder="1" applyAlignment="1">
      <alignment horizontal="left"/>
    </xf>
    <xf numFmtId="164" fontId="32" fillId="14" borderId="8" xfId="1" applyNumberFormat="1" applyFont="1" applyFill="1" applyBorder="1" applyAlignment="1">
      <alignment wrapText="1"/>
    </xf>
    <xf numFmtId="49" fontId="32" fillId="3" borderId="3" xfId="0" applyNumberFormat="1" applyFont="1" applyFill="1" applyBorder="1" applyAlignment="1">
      <alignment horizontal="right"/>
    </xf>
    <xf numFmtId="49" fontId="32" fillId="3" borderId="3" xfId="0" applyNumberFormat="1" applyFont="1" applyFill="1" applyBorder="1" applyAlignment="1">
      <alignment horizontal="left"/>
    </xf>
    <xf numFmtId="164" fontId="32" fillId="0" borderId="3" xfId="1" applyNumberFormat="1" applyFont="1" applyFill="1" applyBorder="1" applyAlignment="1">
      <alignment wrapText="1"/>
    </xf>
    <xf numFmtId="166" fontId="32" fillId="0" borderId="4" xfId="0" applyNumberFormat="1" applyFont="1" applyBorder="1" applyAlignment="1">
      <alignment wrapText="1"/>
    </xf>
    <xf numFmtId="166" fontId="37" fillId="0" borderId="1" xfId="0" applyNumberFormat="1" applyFont="1" applyBorder="1" applyAlignment="1">
      <alignment wrapText="1"/>
    </xf>
    <xf numFmtId="166" fontId="37" fillId="0" borderId="4" xfId="0" applyNumberFormat="1" applyFont="1" applyBorder="1" applyAlignment="1">
      <alignment wrapText="1"/>
    </xf>
    <xf numFmtId="166" fontId="37" fillId="0" borderId="2" xfId="0" applyNumberFormat="1" applyFont="1" applyBorder="1" applyAlignment="1">
      <alignment wrapText="1"/>
    </xf>
    <xf numFmtId="5" fontId="37" fillId="0" borderId="1" xfId="0" applyNumberFormat="1" applyFont="1" applyBorder="1" applyAlignment="1">
      <alignment wrapText="1"/>
    </xf>
    <xf numFmtId="5" fontId="37" fillId="13" borderId="1" xfId="0" applyNumberFormat="1" applyFont="1" applyFill="1" applyBorder="1" applyAlignment="1">
      <alignment wrapText="1"/>
    </xf>
    <xf numFmtId="166" fontId="34" fillId="0" borderId="9" xfId="0" applyNumberFormat="1" applyFont="1" applyBorder="1"/>
    <xf numFmtId="166" fontId="49" fillId="10" borderId="1" xfId="0" applyNumberFormat="1" applyFont="1" applyFill="1" applyBorder="1"/>
    <xf numFmtId="0" fontId="44" fillId="0" borderId="6" xfId="0" applyFont="1" applyBorder="1" applyAlignment="1">
      <alignment wrapText="1"/>
    </xf>
    <xf numFmtId="0" fontId="44" fillId="0" borderId="9" xfId="0" applyFont="1" applyBorder="1" applyAlignment="1">
      <alignment wrapText="1"/>
    </xf>
    <xf numFmtId="0" fontId="32" fillId="0" borderId="10" xfId="0" applyFont="1" applyBorder="1" applyAlignment="1">
      <alignment wrapText="1"/>
    </xf>
    <xf numFmtId="0" fontId="32" fillId="0" borderId="11" xfId="0" applyFont="1" applyBorder="1" applyAlignment="1">
      <alignment wrapText="1"/>
    </xf>
    <xf numFmtId="0" fontId="51" fillId="12" borderId="8" xfId="0" applyFont="1" applyFill="1" applyBorder="1" applyAlignment="1">
      <alignment horizontal="right"/>
    </xf>
    <xf numFmtId="0" fontId="38" fillId="0" borderId="3" xfId="0" applyFont="1" applyBorder="1" applyAlignment="1">
      <alignment horizontal="right"/>
    </xf>
    <xf numFmtId="0" fontId="29" fillId="0" borderId="0" xfId="0" applyFont="1" applyAlignment="1">
      <alignment wrapText="1"/>
    </xf>
    <xf numFmtId="5" fontId="37" fillId="14" borderId="1" xfId="0" applyNumberFormat="1" applyFont="1" applyFill="1" applyBorder="1" applyAlignment="1">
      <alignment horizontal="center" vertical="center" wrapText="1"/>
    </xf>
    <xf numFmtId="166" fontId="29" fillId="12" borderId="1" xfId="0" applyNumberFormat="1" applyFont="1" applyFill="1" applyBorder="1"/>
    <xf numFmtId="166" fontId="29" fillId="13" borderId="1" xfId="0" applyNumberFormat="1" applyFont="1" applyFill="1" applyBorder="1"/>
    <xf numFmtId="166" fontId="29" fillId="0" borderId="1" xfId="0" applyNumberFormat="1" applyFont="1" applyBorder="1"/>
    <xf numFmtId="166" fontId="54" fillId="0" borderId="1" xfId="0" applyNumberFormat="1" applyFont="1" applyBorder="1"/>
    <xf numFmtId="166" fontId="29" fillId="0" borderId="8" xfId="0" applyNumberFormat="1" applyFont="1" applyBorder="1"/>
    <xf numFmtId="166" fontId="29" fillId="0" borderId="6" xfId="0" applyNumberFormat="1" applyFont="1" applyBorder="1"/>
    <xf numFmtId="166" fontId="29" fillId="0" borderId="3" xfId="0" applyNumberFormat="1" applyFont="1" applyBorder="1"/>
    <xf numFmtId="167" fontId="29" fillId="0" borderId="1" xfId="0" applyNumberFormat="1" applyFont="1" applyBorder="1"/>
    <xf numFmtId="166" fontId="29" fillId="0" borderId="2" xfId="0" applyNumberFormat="1" applyFont="1" applyBorder="1"/>
    <xf numFmtId="166" fontId="29" fillId="0" borderId="0" xfId="0" applyNumberFormat="1" applyFont="1"/>
    <xf numFmtId="166" fontId="54" fillId="10" borderId="1" xfId="0" applyNumberFormat="1" applyFont="1" applyFill="1" applyBorder="1"/>
    <xf numFmtId="0" fontId="29" fillId="0" borderId="0" xfId="0" applyFont="1"/>
    <xf numFmtId="49" fontId="32" fillId="13" borderId="1" xfId="0" applyNumberFormat="1" applyFont="1" applyFill="1" applyBorder="1" applyAlignment="1">
      <alignment horizontal="left" wrapText="1"/>
    </xf>
    <xf numFmtId="49" fontId="32" fillId="0" borderId="1" xfId="0" applyNumberFormat="1" applyFont="1" applyBorder="1" applyAlignment="1">
      <alignment horizontal="left" wrapText="1"/>
    </xf>
    <xf numFmtId="49" fontId="32" fillId="0" borderId="1" xfId="0" applyNumberFormat="1" applyFont="1" applyBorder="1"/>
    <xf numFmtId="166" fontId="34" fillId="13" borderId="1" xfId="0" applyNumberFormat="1" applyFont="1" applyFill="1" applyBorder="1"/>
    <xf numFmtId="6" fontId="28" fillId="13" borderId="1" xfId="0" applyNumberFormat="1" applyFont="1" applyFill="1" applyBorder="1" applyAlignment="1">
      <alignment vertical="center" wrapText="1"/>
    </xf>
    <xf numFmtId="164" fontId="46" fillId="13" borderId="1" xfId="1" applyNumberFormat="1" applyFont="1" applyFill="1" applyBorder="1" applyAlignment="1">
      <alignment wrapText="1"/>
    </xf>
    <xf numFmtId="166" fontId="23" fillId="13" borderId="2" xfId="0" applyNumberFormat="1" applyFont="1" applyFill="1" applyBorder="1"/>
    <xf numFmtId="49" fontId="34" fillId="13" borderId="1" xfId="0" applyNumberFormat="1" applyFont="1" applyFill="1" applyBorder="1" applyAlignment="1">
      <alignment horizontal="left"/>
    </xf>
    <xf numFmtId="0" fontId="34" fillId="13" borderId="1" xfId="0" applyFont="1" applyFill="1" applyBorder="1" applyAlignment="1">
      <alignment horizontal="right"/>
    </xf>
    <xf numFmtId="164" fontId="34" fillId="13" borderId="1" xfId="1" applyNumberFormat="1" applyFont="1" applyFill="1" applyBorder="1" applyAlignment="1">
      <alignment wrapText="1"/>
    </xf>
    <xf numFmtId="49" fontId="34" fillId="13" borderId="1" xfId="0" applyNumberFormat="1" applyFont="1" applyFill="1" applyBorder="1" applyAlignment="1">
      <alignment horizontal="right"/>
    </xf>
    <xf numFmtId="0" fontId="34" fillId="13" borderId="1" xfId="0" applyFont="1" applyFill="1" applyBorder="1" applyAlignment="1">
      <alignment horizontal="left"/>
    </xf>
    <xf numFmtId="0" fontId="34" fillId="6" borderId="9" xfId="0" applyFont="1" applyFill="1" applyBorder="1" applyAlignment="1">
      <alignment wrapText="1"/>
    </xf>
    <xf numFmtId="0" fontId="34" fillId="7" borderId="9" xfId="0" applyFont="1" applyFill="1" applyBorder="1" applyAlignment="1">
      <alignment wrapText="1"/>
    </xf>
    <xf numFmtId="0" fontId="34" fillId="0" borderId="9" xfId="0" applyFont="1" applyBorder="1" applyAlignment="1">
      <alignment wrapText="1"/>
    </xf>
    <xf numFmtId="49" fontId="53" fillId="0" borderId="9" xfId="0" applyNumberFormat="1" applyFont="1" applyBorder="1" applyAlignment="1">
      <alignment wrapText="1"/>
    </xf>
    <xf numFmtId="0" fontId="32" fillId="3" borderId="9" xfId="0" applyFont="1" applyFill="1" applyBorder="1" applyAlignment="1">
      <alignment wrapText="1"/>
    </xf>
    <xf numFmtId="0" fontId="34" fillId="7" borderId="12" xfId="0" applyFont="1" applyFill="1" applyBorder="1" applyAlignment="1">
      <alignment wrapText="1"/>
    </xf>
    <xf numFmtId="0" fontId="25" fillId="0" borderId="13" xfId="0" applyFont="1" applyBorder="1" applyAlignment="1">
      <alignment wrapText="1"/>
    </xf>
    <xf numFmtId="0" fontId="34" fillId="0" borderId="10" xfId="0" applyFont="1" applyBorder="1" applyAlignment="1">
      <alignment wrapText="1"/>
    </xf>
    <xf numFmtId="0" fontId="28" fillId="0" borderId="9" xfId="0" applyFont="1" applyBorder="1" applyAlignment="1">
      <alignment vertical="center" wrapText="1"/>
    </xf>
    <xf numFmtId="0" fontId="37" fillId="15" borderId="9" xfId="0" applyFont="1" applyFill="1" applyBorder="1" applyAlignment="1">
      <alignment wrapText="1"/>
    </xf>
    <xf numFmtId="0" fontId="35" fillId="8" borderId="9" xfId="0" applyFont="1" applyFill="1" applyBorder="1" applyAlignment="1">
      <alignment wrapText="1"/>
    </xf>
    <xf numFmtId="0" fontId="35" fillId="3" borderId="9" xfId="0" applyFont="1" applyFill="1" applyBorder="1" applyAlignment="1">
      <alignment wrapText="1"/>
    </xf>
    <xf numFmtId="0" fontId="44" fillId="0" borderId="5" xfId="0" applyFont="1" applyBorder="1" applyAlignment="1">
      <alignment wrapText="1"/>
    </xf>
    <xf numFmtId="0" fontId="35" fillId="0" borderId="9" xfId="0" applyFont="1" applyBorder="1" applyAlignment="1">
      <alignment wrapText="1"/>
    </xf>
    <xf numFmtId="0" fontId="34" fillId="10" borderId="9" xfId="0" applyFont="1" applyFill="1" applyBorder="1" applyAlignment="1">
      <alignment wrapText="1"/>
    </xf>
    <xf numFmtId="0" fontId="34" fillId="0" borderId="1" xfId="0" applyFont="1" applyBorder="1"/>
    <xf numFmtId="0" fontId="35" fillId="3" borderId="1" xfId="0" applyFont="1" applyFill="1" applyBorder="1"/>
    <xf numFmtId="3" fontId="34" fillId="0" borderId="1" xfId="0" applyNumberFormat="1" applyFont="1" applyBorder="1"/>
    <xf numFmtId="0" fontId="34" fillId="6" borderId="1" xfId="0" applyFont="1" applyFill="1" applyBorder="1"/>
    <xf numFmtId="0" fontId="34" fillId="7" borderId="1" xfId="0" applyFont="1" applyFill="1" applyBorder="1"/>
    <xf numFmtId="0" fontId="35" fillId="8" borderId="1" xfId="0" applyFont="1" applyFill="1" applyBorder="1"/>
    <xf numFmtId="3" fontId="49" fillId="0" borderId="1" xfId="0" applyNumberFormat="1" applyFont="1" applyBorder="1"/>
    <xf numFmtId="0" fontId="49" fillId="0" borderId="1" xfId="0" applyFont="1" applyBorder="1"/>
    <xf numFmtId="3" fontId="32" fillId="3" borderId="1" xfId="0" applyNumberFormat="1" applyFont="1" applyFill="1" applyBorder="1"/>
    <xf numFmtId="3" fontId="44" fillId="3" borderId="1" xfId="0" applyNumberFormat="1" applyFont="1" applyFill="1" applyBorder="1"/>
    <xf numFmtId="3" fontId="42" fillId="0" borderId="1" xfId="0" applyNumberFormat="1" applyFont="1" applyBorder="1"/>
    <xf numFmtId="3" fontId="49" fillId="10" borderId="1" xfId="0" applyNumberFormat="1" applyFont="1" applyFill="1" applyBorder="1"/>
    <xf numFmtId="164" fontId="35" fillId="0" borderId="2" xfId="1" applyNumberFormat="1" applyFont="1" applyFill="1" applyBorder="1" applyAlignment="1">
      <alignment wrapText="1"/>
    </xf>
    <xf numFmtId="164" fontId="32" fillId="0" borderId="2" xfId="1" applyNumberFormat="1" applyFont="1" applyFill="1" applyBorder="1" applyAlignment="1">
      <alignment wrapText="1"/>
    </xf>
    <xf numFmtId="164" fontId="32" fillId="0" borderId="0" xfId="1" applyNumberFormat="1" applyFont="1" applyFill="1" applyBorder="1" applyAlignment="1">
      <alignment wrapText="1"/>
    </xf>
    <xf numFmtId="164" fontId="46" fillId="13" borderId="2" xfId="1" applyNumberFormat="1" applyFont="1" applyFill="1" applyBorder="1" applyAlignment="1">
      <alignment wrapText="1"/>
    </xf>
    <xf numFmtId="164" fontId="44" fillId="0" borderId="4" xfId="1" applyNumberFormat="1" applyFont="1" applyFill="1" applyBorder="1" applyAlignment="1">
      <alignment wrapText="1"/>
    </xf>
    <xf numFmtId="164" fontId="34" fillId="13" borderId="2" xfId="1" applyNumberFormat="1" applyFont="1" applyFill="1" applyBorder="1" applyAlignment="1">
      <alignment wrapText="1"/>
    </xf>
    <xf numFmtId="165" fontId="32" fillId="0" borderId="2" xfId="0" applyNumberFormat="1" applyFont="1" applyBorder="1"/>
    <xf numFmtId="165" fontId="32" fillId="0" borderId="4" xfId="0" applyNumberFormat="1" applyFont="1" applyBorder="1"/>
    <xf numFmtId="0" fontId="32" fillId="0" borderId="4" xfId="0" applyFont="1" applyBorder="1"/>
    <xf numFmtId="0" fontId="32" fillId="0" borderId="2" xfId="0" applyFont="1" applyBorder="1"/>
    <xf numFmtId="0" fontId="49" fillId="0" borderId="9" xfId="0" applyFont="1" applyBorder="1" applyAlignment="1">
      <alignment wrapText="1"/>
    </xf>
    <xf numFmtId="0" fontId="29" fillId="12" borderId="9" xfId="0" applyFont="1" applyFill="1" applyBorder="1" applyAlignment="1">
      <alignment wrapText="1"/>
    </xf>
    <xf numFmtId="0" fontId="26" fillId="13" borderId="9" xfId="0" applyFont="1" applyFill="1" applyBorder="1" applyAlignment="1">
      <alignment wrapText="1"/>
    </xf>
    <xf numFmtId="0" fontId="29" fillId="0" borderId="9" xfId="0" applyFont="1" applyBorder="1" applyAlignment="1">
      <alignment wrapText="1"/>
    </xf>
    <xf numFmtId="0" fontId="25" fillId="0" borderId="9" xfId="0" applyFont="1" applyBorder="1" applyAlignment="1">
      <alignment wrapText="1"/>
    </xf>
    <xf numFmtId="9" fontId="25" fillId="13" borderId="9" xfId="0" applyNumberFormat="1" applyFont="1" applyFill="1" applyBorder="1" applyAlignment="1">
      <alignment wrapText="1"/>
    </xf>
    <xf numFmtId="49" fontId="32" fillId="3" borderId="9" xfId="0" applyNumberFormat="1" applyFont="1" applyFill="1" applyBorder="1" applyAlignment="1">
      <alignment wrapText="1"/>
    </xf>
    <xf numFmtId="0" fontId="29" fillId="0" borderId="12" xfId="0" applyFont="1" applyBorder="1" applyAlignment="1">
      <alignment wrapText="1"/>
    </xf>
    <xf numFmtId="0" fontId="29" fillId="0" borderId="13" xfId="0" applyFont="1" applyBorder="1" applyAlignment="1">
      <alignment wrapText="1"/>
    </xf>
    <xf numFmtId="164" fontId="32" fillId="3" borderId="13" xfId="1" applyNumberFormat="1" applyFont="1" applyFill="1" applyBorder="1" applyAlignment="1">
      <alignment wrapText="1"/>
    </xf>
    <xf numFmtId="49" fontId="32" fillId="3" borderId="10" xfId="0" applyNumberFormat="1" applyFont="1" applyFill="1" applyBorder="1" applyAlignment="1">
      <alignment wrapText="1"/>
    </xf>
    <xf numFmtId="0" fontId="27" fillId="0" borderId="9" xfId="0" applyFont="1" applyBorder="1" applyAlignment="1">
      <alignment wrapText="1"/>
    </xf>
    <xf numFmtId="0" fontId="25" fillId="0" borderId="9" xfId="0" applyFont="1" applyBorder="1" applyAlignment="1">
      <alignment vertical="center" wrapText="1"/>
    </xf>
    <xf numFmtId="0" fontId="24" fillId="0" borderId="9" xfId="0" applyFont="1" applyBorder="1" applyAlignment="1">
      <alignment wrapText="1"/>
    </xf>
    <xf numFmtId="0" fontId="32" fillId="0" borderId="9" xfId="0" applyFont="1" applyBorder="1" applyAlignment="1">
      <alignment wrapText="1"/>
    </xf>
    <xf numFmtId="0" fontId="32" fillId="15" borderId="9" xfId="0" applyFont="1" applyFill="1" applyBorder="1" applyAlignment="1">
      <alignment wrapText="1"/>
    </xf>
    <xf numFmtId="0" fontId="44" fillId="13" borderId="9" xfId="0" applyFont="1" applyFill="1" applyBorder="1" applyAlignment="1">
      <alignment wrapText="1"/>
    </xf>
    <xf numFmtId="0" fontId="29" fillId="0" borderId="9" xfId="0" applyFont="1" applyBorder="1" applyAlignment="1">
      <alignment vertical="center" wrapText="1"/>
    </xf>
    <xf numFmtId="0" fontId="28" fillId="0" borderId="9" xfId="0" applyFont="1" applyBorder="1" applyAlignment="1">
      <alignment wrapText="1"/>
    </xf>
    <xf numFmtId="166" fontId="24" fillId="0" borderId="9" xfId="0" applyNumberFormat="1" applyFont="1" applyBorder="1"/>
    <xf numFmtId="0" fontId="23" fillId="13" borderId="9" xfId="0" applyFont="1" applyFill="1" applyBorder="1" applyAlignment="1">
      <alignment wrapText="1"/>
    </xf>
    <xf numFmtId="0" fontId="37" fillId="0" borderId="10" xfId="0" applyFont="1" applyBorder="1" applyAlignment="1">
      <alignment wrapText="1"/>
    </xf>
    <xf numFmtId="3" fontId="37" fillId="0" borderId="9" xfId="0" applyNumberFormat="1" applyFont="1" applyBorder="1" applyAlignment="1">
      <alignment wrapText="1"/>
    </xf>
    <xf numFmtId="0" fontId="23" fillId="13" borderId="5" xfId="0" applyFont="1" applyFill="1" applyBorder="1" applyAlignment="1">
      <alignment wrapText="1"/>
    </xf>
    <xf numFmtId="0" fontId="29" fillId="12" borderId="12" xfId="0" applyFont="1" applyFill="1" applyBorder="1" applyAlignment="1">
      <alignment wrapText="1"/>
    </xf>
    <xf numFmtId="0" fontId="32" fillId="0" borderId="13" xfId="0" applyFont="1" applyBorder="1" applyAlignment="1">
      <alignment wrapText="1"/>
    </xf>
    <xf numFmtId="0" fontId="38" fillId="0" borderId="7" xfId="0" applyFont="1" applyBorder="1" applyAlignment="1">
      <alignment wrapText="1"/>
    </xf>
    <xf numFmtId="0" fontId="38" fillId="0" borderId="5" xfId="0" applyFont="1" applyBorder="1" applyAlignment="1">
      <alignment wrapText="1"/>
    </xf>
    <xf numFmtId="0" fontId="29" fillId="10" borderId="9" xfId="0" applyFont="1" applyFill="1" applyBorder="1" applyAlignment="1">
      <alignment wrapText="1"/>
    </xf>
    <xf numFmtId="166" fontId="37" fillId="0" borderId="2" xfId="0" applyNumberFormat="1" applyFont="1" applyBorder="1"/>
    <xf numFmtId="166" fontId="29" fillId="12" borderId="14" xfId="0" applyNumberFormat="1" applyFont="1" applyFill="1" applyBorder="1"/>
    <xf numFmtId="166" fontId="32" fillId="0" borderId="15" xfId="0" applyNumberFormat="1" applyFont="1" applyBorder="1" applyAlignment="1">
      <alignment wrapText="1"/>
    </xf>
    <xf numFmtId="166" fontId="32" fillId="13" borderId="15" xfId="0" applyNumberFormat="1" applyFont="1" applyFill="1" applyBorder="1" applyAlignment="1">
      <alignment wrapText="1"/>
    </xf>
    <xf numFmtId="0" fontId="56" fillId="0" borderId="1" xfId="0" applyFont="1" applyBorder="1" applyAlignment="1">
      <alignment wrapText="1"/>
    </xf>
    <xf numFmtId="166" fontId="34" fillId="0" borderId="2" xfId="0" applyNumberFormat="1" applyFont="1" applyBorder="1"/>
    <xf numFmtId="0" fontId="37" fillId="15" borderId="5" xfId="0" applyFont="1" applyFill="1" applyBorder="1" applyAlignment="1">
      <alignment wrapText="1"/>
    </xf>
    <xf numFmtId="168" fontId="34" fillId="6" borderId="1" xfId="0" applyNumberFormat="1" applyFont="1" applyFill="1" applyBorder="1" applyAlignment="1">
      <alignment wrapText="1"/>
    </xf>
    <xf numFmtId="168" fontId="34" fillId="7" borderId="1" xfId="0" applyNumberFormat="1" applyFont="1" applyFill="1" applyBorder="1" applyAlignment="1">
      <alignment wrapText="1"/>
    </xf>
    <xf numFmtId="0" fontId="34" fillId="0" borderId="1" xfId="0" applyFont="1" applyBorder="1" applyAlignment="1">
      <alignment wrapText="1"/>
    </xf>
    <xf numFmtId="0" fontId="32" fillId="3" borderId="1" xfId="0" applyFont="1" applyFill="1" applyBorder="1" applyAlignment="1">
      <alignment wrapText="1"/>
    </xf>
    <xf numFmtId="168" fontId="34" fillId="10" borderId="1" xfId="0" applyNumberFormat="1" applyFont="1" applyFill="1" applyBorder="1" applyAlignment="1">
      <alignment wrapText="1"/>
    </xf>
    <xf numFmtId="164" fontId="56" fillId="0" borderId="1" xfId="1" applyNumberFormat="1" applyFont="1" applyBorder="1" applyAlignment="1">
      <alignment wrapText="1"/>
    </xf>
    <xf numFmtId="164" fontId="34" fillId="6" borderId="1" xfId="1" applyNumberFormat="1" applyFont="1" applyFill="1" applyBorder="1"/>
    <xf numFmtId="164" fontId="34" fillId="7" borderId="1" xfId="1" applyNumberFormat="1" applyFont="1" applyFill="1" applyBorder="1"/>
    <xf numFmtId="164" fontId="34" fillId="0" borderId="1" xfId="1" applyNumberFormat="1" applyFont="1" applyBorder="1"/>
    <xf numFmtId="164" fontId="32" fillId="3" borderId="1" xfId="1" applyNumberFormat="1" applyFont="1" applyFill="1" applyBorder="1"/>
    <xf numFmtId="164" fontId="35" fillId="3" borderId="1" xfId="1" applyNumberFormat="1" applyFont="1" applyFill="1" applyBorder="1"/>
    <xf numFmtId="164" fontId="35" fillId="0" borderId="1" xfId="1" applyNumberFormat="1" applyFont="1" applyBorder="1"/>
    <xf numFmtId="164" fontId="34" fillId="0" borderId="0" xfId="1" applyNumberFormat="1" applyFont="1"/>
    <xf numFmtId="164" fontId="49" fillId="0" borderId="1" xfId="1" applyNumberFormat="1" applyFont="1" applyBorder="1"/>
    <xf numFmtId="3" fontId="57" fillId="0" borderId="1" xfId="0" applyNumberFormat="1" applyFont="1" applyBorder="1"/>
    <xf numFmtId="0" fontId="57" fillId="0" borderId="1" xfId="0" applyFont="1" applyBorder="1" applyAlignment="1">
      <alignment wrapText="1"/>
    </xf>
    <xf numFmtId="0" fontId="57" fillId="3" borderId="9" xfId="0" applyFont="1" applyFill="1" applyBorder="1" applyAlignment="1">
      <alignment wrapText="1"/>
    </xf>
    <xf numFmtId="0" fontId="55" fillId="0" borderId="0" xfId="0" applyFont="1" applyAlignment="1">
      <alignment wrapText="1"/>
    </xf>
    <xf numFmtId="0" fontId="55" fillId="3" borderId="9" xfId="0" applyFont="1" applyFill="1" applyBorder="1" applyAlignment="1">
      <alignment wrapText="1"/>
    </xf>
    <xf numFmtId="0" fontId="54" fillId="0" borderId="1" xfId="0" applyFont="1" applyBorder="1" applyAlignment="1">
      <alignment wrapText="1"/>
    </xf>
    <xf numFmtId="0" fontId="21" fillId="12" borderId="1" xfId="0" applyFont="1" applyFill="1" applyBorder="1"/>
    <xf numFmtId="0" fontId="21" fillId="0" borderId="1" xfId="0" applyFont="1" applyBorder="1" applyAlignment="1">
      <alignment wrapText="1"/>
    </xf>
    <xf numFmtId="0" fontId="21" fillId="0" borderId="0" xfId="0" applyFont="1" applyAlignment="1">
      <alignment wrapText="1"/>
    </xf>
    <xf numFmtId="0" fontId="21" fillId="16" borderId="1" xfId="0" applyFont="1" applyFill="1" applyBorder="1"/>
    <xf numFmtId="0" fontId="20" fillId="0" borderId="9" xfId="0" applyFont="1" applyBorder="1" applyAlignment="1">
      <alignment wrapText="1"/>
    </xf>
    <xf numFmtId="164" fontId="54" fillId="0" borderId="1" xfId="1" applyNumberFormat="1" applyFont="1" applyBorder="1" applyAlignment="1">
      <alignment wrapText="1"/>
    </xf>
    <xf numFmtId="164" fontId="21" fillId="12" borderId="1" xfId="1" applyNumberFormat="1" applyFont="1" applyFill="1" applyBorder="1"/>
    <xf numFmtId="164" fontId="21" fillId="0" borderId="1" xfId="1" applyNumberFormat="1" applyFont="1" applyBorder="1"/>
    <xf numFmtId="164" fontId="54" fillId="0" borderId="1" xfId="1" applyNumberFormat="1" applyFont="1" applyBorder="1"/>
    <xf numFmtId="164" fontId="20" fillId="0" borderId="0" xfId="1" applyNumberFormat="1" applyFont="1"/>
    <xf numFmtId="164" fontId="57" fillId="0" borderId="1" xfId="1" applyNumberFormat="1" applyFont="1" applyBorder="1"/>
    <xf numFmtId="164" fontId="58" fillId="0" borderId="1" xfId="1" applyNumberFormat="1" applyFont="1" applyBorder="1"/>
    <xf numFmtId="164" fontId="54" fillId="16" borderId="1" xfId="1" applyNumberFormat="1" applyFont="1" applyFill="1" applyBorder="1"/>
    <xf numFmtId="164" fontId="21" fillId="0" borderId="0" xfId="1" applyNumberFormat="1" applyFont="1"/>
    <xf numFmtId="0" fontId="20" fillId="0" borderId="1" xfId="0" applyFont="1" applyBorder="1" applyAlignment="1">
      <alignment wrapText="1"/>
    </xf>
    <xf numFmtId="164" fontId="49" fillId="10" borderId="1" xfId="1" applyNumberFormat="1" applyFont="1" applyFill="1" applyBorder="1"/>
    <xf numFmtId="3" fontId="57" fillId="0" borderId="0" xfId="0" applyNumberFormat="1" applyFont="1"/>
    <xf numFmtId="164" fontId="57" fillId="0" borderId="0" xfId="1" applyNumberFormat="1" applyFont="1"/>
    <xf numFmtId="0" fontId="20" fillId="13" borderId="1" xfId="0" applyFont="1" applyFill="1" applyBorder="1" applyAlignment="1">
      <alignment wrapText="1"/>
    </xf>
    <xf numFmtId="0" fontId="44" fillId="14" borderId="1" xfId="0" applyFont="1" applyFill="1" applyBorder="1" applyAlignment="1">
      <alignment wrapText="1"/>
    </xf>
    <xf numFmtId="0" fontId="19" fillId="0" borderId="1" xfId="0" applyFont="1" applyBorder="1" applyAlignment="1">
      <alignment wrapText="1"/>
    </xf>
    <xf numFmtId="0" fontId="19" fillId="0" borderId="9" xfId="0" applyFont="1" applyBorder="1" applyAlignment="1">
      <alignment wrapText="1"/>
    </xf>
    <xf numFmtId="0" fontId="19" fillId="0" borderId="0" xfId="0" applyFont="1" applyAlignment="1">
      <alignment wrapText="1"/>
    </xf>
    <xf numFmtId="164" fontId="34" fillId="13" borderId="1" xfId="1" applyNumberFormat="1" applyFont="1" applyFill="1" applyBorder="1"/>
    <xf numFmtId="0" fontId="18" fillId="0" borderId="1" xfId="0" applyFont="1" applyBorder="1" applyAlignment="1">
      <alignment wrapText="1"/>
    </xf>
    <xf numFmtId="0" fontId="17" fillId="0" borderId="1" xfId="0" applyFont="1" applyBorder="1" applyAlignment="1">
      <alignment wrapText="1"/>
    </xf>
    <xf numFmtId="0" fontId="15" fillId="0" borderId="1" xfId="0" applyFont="1" applyBorder="1" applyAlignment="1">
      <alignment wrapText="1"/>
    </xf>
    <xf numFmtId="0" fontId="14" fillId="0" borderId="1" xfId="0" applyFont="1" applyBorder="1" applyAlignment="1">
      <alignment wrapText="1"/>
    </xf>
    <xf numFmtId="0" fontId="14" fillId="13" borderId="1" xfId="0" applyFont="1" applyFill="1" applyBorder="1" applyAlignment="1">
      <alignment wrapText="1"/>
    </xf>
    <xf numFmtId="0" fontId="34" fillId="13" borderId="1" xfId="0" applyFont="1" applyFill="1" applyBorder="1" applyAlignment="1">
      <alignment wrapText="1"/>
    </xf>
    <xf numFmtId="166" fontId="52" fillId="0" borderId="1" xfId="0" applyNumberFormat="1" applyFont="1" applyBorder="1" applyAlignment="1">
      <alignment wrapText="1"/>
    </xf>
    <xf numFmtId="3" fontId="0" fillId="0" borderId="1" xfId="0" applyNumberFormat="1" applyBorder="1"/>
    <xf numFmtId="0" fontId="32" fillId="13" borderId="1" xfId="0" applyFont="1" applyFill="1" applyBorder="1" applyAlignment="1">
      <alignment wrapText="1"/>
    </xf>
    <xf numFmtId="49" fontId="37" fillId="13" borderId="1" xfId="0" applyNumberFormat="1" applyFont="1" applyFill="1" applyBorder="1" applyAlignment="1">
      <alignment horizontal="left"/>
    </xf>
    <xf numFmtId="168" fontId="34" fillId="13" borderId="1" xfId="0" applyNumberFormat="1" applyFont="1" applyFill="1" applyBorder="1" applyAlignment="1">
      <alignment wrapText="1"/>
    </xf>
    <xf numFmtId="49" fontId="42" fillId="5" borderId="1" xfId="0" applyNumberFormat="1" applyFont="1" applyFill="1" applyBorder="1" applyAlignment="1">
      <alignment wrapText="1"/>
    </xf>
    <xf numFmtId="49" fontId="38" fillId="6" borderId="1" xfId="0" applyNumberFormat="1" applyFont="1" applyFill="1" applyBorder="1" applyAlignment="1">
      <alignment horizontal="center" wrapText="1"/>
    </xf>
    <xf numFmtId="49" fontId="38" fillId="7" borderId="1" xfId="0" applyNumberFormat="1" applyFont="1" applyFill="1" applyBorder="1" applyAlignment="1">
      <alignment horizontal="center" wrapText="1"/>
    </xf>
    <xf numFmtId="49" fontId="37" fillId="0" borderId="1" xfId="0" applyNumberFormat="1" applyFont="1" applyBorder="1" applyAlignment="1">
      <alignment horizontal="left" wrapText="1"/>
    </xf>
    <xf numFmtId="49" fontId="43" fillId="7" borderId="1" xfId="0" applyNumberFormat="1" applyFont="1" applyFill="1" applyBorder="1" applyAlignment="1">
      <alignment horizontal="left" wrapText="1"/>
    </xf>
    <xf numFmtId="0" fontId="32" fillId="8" borderId="1" xfId="0" applyFont="1" applyFill="1" applyBorder="1" applyAlignment="1">
      <alignment wrapText="1"/>
    </xf>
    <xf numFmtId="49" fontId="32" fillId="7" borderId="1" xfId="0" applyNumberFormat="1" applyFont="1" applyFill="1" applyBorder="1" applyAlignment="1">
      <alignment horizontal="left" wrapText="1"/>
    </xf>
    <xf numFmtId="49" fontId="32" fillId="8" borderId="1" xfId="0" applyNumberFormat="1" applyFont="1" applyFill="1" applyBorder="1" applyAlignment="1">
      <alignment horizontal="left" wrapText="1"/>
    </xf>
    <xf numFmtId="49" fontId="42" fillId="3" borderId="1" xfId="0" applyNumberFormat="1" applyFont="1" applyFill="1" applyBorder="1" applyAlignment="1">
      <alignment horizontal="left" wrapText="1"/>
    </xf>
    <xf numFmtId="49" fontId="44" fillId="8" borderId="1" xfId="0" applyNumberFormat="1" applyFont="1" applyFill="1" applyBorder="1" applyAlignment="1">
      <alignment horizontal="left" wrapText="1"/>
    </xf>
    <xf numFmtId="49" fontId="42" fillId="0" borderId="1" xfId="0" applyNumberFormat="1" applyFont="1" applyBorder="1" applyAlignment="1">
      <alignment horizontal="left" wrapText="1"/>
    </xf>
    <xf numFmtId="49" fontId="38" fillId="9" borderId="1" xfId="0" applyNumberFormat="1" applyFont="1" applyFill="1" applyBorder="1" applyAlignment="1">
      <alignment horizontal="right" wrapText="1"/>
    </xf>
    <xf numFmtId="49" fontId="38" fillId="0" borderId="1" xfId="0" applyNumberFormat="1" applyFont="1" applyBorder="1" applyAlignment="1">
      <alignment wrapText="1"/>
    </xf>
    <xf numFmtId="49" fontId="38" fillId="4" borderId="1" xfId="0" applyNumberFormat="1" applyFont="1" applyFill="1" applyBorder="1" applyAlignment="1">
      <alignment horizontal="right" wrapText="1"/>
    </xf>
    <xf numFmtId="3" fontId="34" fillId="13" borderId="1" xfId="0" applyNumberFormat="1" applyFont="1" applyFill="1" applyBorder="1"/>
    <xf numFmtId="0" fontId="59" fillId="13" borderId="1" xfId="0" applyFont="1" applyFill="1" applyBorder="1" applyAlignment="1">
      <alignment wrapText="1"/>
    </xf>
    <xf numFmtId="0" fontId="19" fillId="13" borderId="9" xfId="0" applyFont="1" applyFill="1" applyBorder="1" applyAlignment="1">
      <alignment wrapText="1"/>
    </xf>
    <xf numFmtId="164" fontId="21" fillId="13" borderId="1" xfId="1" applyNumberFormat="1" applyFont="1" applyFill="1" applyBorder="1"/>
    <xf numFmtId="49" fontId="44" fillId="14" borderId="1" xfId="0" applyNumberFormat="1" applyFont="1" applyFill="1" applyBorder="1" applyAlignment="1">
      <alignment horizontal="right"/>
    </xf>
    <xf numFmtId="49" fontId="44" fillId="14" borderId="1" xfId="0" applyNumberFormat="1" applyFont="1" applyFill="1" applyBorder="1" applyAlignment="1">
      <alignment horizontal="left" wrapText="1"/>
    </xf>
    <xf numFmtId="166" fontId="55" fillId="13" borderId="1" xfId="0" applyNumberFormat="1" applyFont="1" applyFill="1" applyBorder="1"/>
    <xf numFmtId="0" fontId="55" fillId="13" borderId="9" xfId="0" applyFont="1" applyFill="1" applyBorder="1" applyAlignment="1">
      <alignment wrapText="1"/>
    </xf>
    <xf numFmtId="0" fontId="38" fillId="0" borderId="16" xfId="0" applyFont="1" applyBorder="1" applyAlignment="1">
      <alignment horizontal="right"/>
    </xf>
    <xf numFmtId="166" fontId="37" fillId="0" borderId="17" xfId="0" applyNumberFormat="1" applyFont="1" applyBorder="1" applyAlignment="1">
      <alignment wrapText="1"/>
    </xf>
    <xf numFmtId="0" fontId="38" fillId="0" borderId="0" xfId="0" applyFont="1" applyAlignment="1">
      <alignment wrapText="1"/>
    </xf>
    <xf numFmtId="0" fontId="56" fillId="0" borderId="9" xfId="0" applyFont="1" applyBorder="1" applyAlignment="1">
      <alignment wrapText="1"/>
    </xf>
    <xf numFmtId="168" fontId="34" fillId="6" borderId="9" xfId="0" applyNumberFormat="1" applyFont="1" applyFill="1" applyBorder="1" applyAlignment="1">
      <alignment wrapText="1"/>
    </xf>
    <xf numFmtId="168" fontId="34" fillId="7" borderId="9" xfId="0" applyNumberFormat="1" applyFont="1" applyFill="1" applyBorder="1" applyAlignment="1">
      <alignment wrapText="1"/>
    </xf>
    <xf numFmtId="0" fontId="34" fillId="13" borderId="9" xfId="0" applyFont="1" applyFill="1" applyBorder="1" applyAlignment="1">
      <alignment wrapText="1"/>
    </xf>
    <xf numFmtId="0" fontId="59" fillId="0" borderId="9" xfId="0" applyFont="1" applyBorder="1" applyAlignment="1">
      <alignment wrapText="1"/>
    </xf>
    <xf numFmtId="0" fontId="59" fillId="14" borderId="9" xfId="0" applyFont="1" applyFill="1" applyBorder="1" applyAlignment="1">
      <alignment wrapText="1"/>
    </xf>
    <xf numFmtId="0" fontId="14" fillId="0" borderId="9" xfId="0" applyFont="1" applyBorder="1" applyAlignment="1">
      <alignment wrapText="1"/>
    </xf>
    <xf numFmtId="0" fontId="57" fillId="0" borderId="9" xfId="0" applyFont="1" applyBorder="1"/>
    <xf numFmtId="0" fontId="57" fillId="0" borderId="9" xfId="0" applyFont="1" applyBorder="1" applyAlignment="1">
      <alignment wrapText="1"/>
    </xf>
    <xf numFmtId="0" fontId="57" fillId="13" borderId="9" xfId="0" applyFont="1" applyFill="1" applyBorder="1" applyAlignment="1">
      <alignment wrapText="1"/>
    </xf>
    <xf numFmtId="0" fontId="61" fillId="13" borderId="9" xfId="0" applyFont="1" applyFill="1" applyBorder="1" applyAlignment="1">
      <alignment wrapText="1"/>
    </xf>
    <xf numFmtId="168" fontId="34" fillId="10" borderId="9" xfId="0" applyNumberFormat="1" applyFont="1" applyFill="1" applyBorder="1" applyAlignment="1">
      <alignment wrapText="1"/>
    </xf>
    <xf numFmtId="0" fontId="59" fillId="13" borderId="9" xfId="0" applyFont="1" applyFill="1" applyBorder="1" applyAlignment="1">
      <alignment wrapText="1"/>
    </xf>
    <xf numFmtId="168" fontId="34" fillId="13" borderId="9" xfId="0" applyNumberFormat="1" applyFont="1" applyFill="1" applyBorder="1" applyAlignment="1">
      <alignment wrapText="1"/>
    </xf>
    <xf numFmtId="164" fontId="21" fillId="0" borderId="9" xfId="1" applyNumberFormat="1" applyFont="1" applyBorder="1"/>
    <xf numFmtId="164" fontId="57" fillId="0" borderId="9" xfId="1" applyNumberFormat="1" applyFont="1" applyBorder="1"/>
    <xf numFmtId="164" fontId="20" fillId="0" borderId="1" xfId="1" applyNumberFormat="1" applyFont="1" applyBorder="1"/>
    <xf numFmtId="0" fontId="54" fillId="0" borderId="9" xfId="0" applyFont="1" applyBorder="1" applyAlignment="1">
      <alignment wrapText="1"/>
    </xf>
    <xf numFmtId="0" fontId="19" fillId="12" borderId="9" xfId="0" applyFont="1" applyFill="1" applyBorder="1" applyAlignment="1">
      <alignment wrapText="1"/>
    </xf>
    <xf numFmtId="0" fontId="18" fillId="0" borderId="9" xfId="0" applyFont="1" applyBorder="1" applyAlignment="1">
      <alignment wrapText="1"/>
    </xf>
    <xf numFmtId="0" fontId="13" fillId="13" borderId="9" xfId="0" applyFont="1" applyFill="1" applyBorder="1" applyAlignment="1">
      <alignment wrapText="1"/>
    </xf>
    <xf numFmtId="0" fontId="13" fillId="0" borderId="9" xfId="0" applyFont="1" applyBorder="1" applyAlignment="1">
      <alignment wrapText="1"/>
    </xf>
    <xf numFmtId="0" fontId="15" fillId="0" borderId="9" xfId="0" applyFont="1" applyBorder="1" applyAlignment="1">
      <alignment wrapText="1"/>
    </xf>
    <xf numFmtId="0" fontId="60" fillId="13" borderId="9" xfId="0" applyFont="1" applyFill="1" applyBorder="1" applyAlignment="1">
      <alignment wrapText="1"/>
    </xf>
    <xf numFmtId="0" fontId="19" fillId="0" borderId="9" xfId="0" applyFont="1" applyBorder="1" applyAlignment="1">
      <alignment vertical="center" wrapText="1"/>
    </xf>
    <xf numFmtId="0" fontId="16" fillId="0" borderId="9" xfId="0" applyFont="1" applyBorder="1" applyAlignment="1">
      <alignment wrapText="1"/>
    </xf>
    <xf numFmtId="0" fontId="12" fillId="0" borderId="9" xfId="0" applyFont="1" applyBorder="1" applyAlignment="1">
      <alignment wrapText="1"/>
    </xf>
    <xf numFmtId="0" fontId="19" fillId="16" borderId="9" xfId="0" applyFont="1" applyFill="1" applyBorder="1" applyAlignment="1">
      <alignment wrapText="1"/>
    </xf>
    <xf numFmtId="165" fontId="56" fillId="0" borderId="9" xfId="0" applyNumberFormat="1" applyFont="1" applyBorder="1" applyAlignment="1">
      <alignment wrapText="1"/>
    </xf>
    <xf numFmtId="165" fontId="34" fillId="6" borderId="9" xfId="0" applyNumberFormat="1" applyFont="1" applyFill="1" applyBorder="1" applyAlignment="1">
      <alignment wrapText="1"/>
    </xf>
    <xf numFmtId="165" fontId="34" fillId="7" borderId="9" xfId="0" applyNumberFormat="1" applyFont="1" applyFill="1" applyBorder="1" applyAlignment="1">
      <alignment wrapText="1"/>
    </xf>
    <xf numFmtId="165" fontId="34" fillId="13" borderId="9" xfId="0" applyNumberFormat="1" applyFont="1" applyFill="1" applyBorder="1" applyAlignment="1">
      <alignment wrapText="1"/>
    </xf>
    <xf numFmtId="165" fontId="34" fillId="0" borderId="9" xfId="0" applyNumberFormat="1" applyFont="1" applyBorder="1" applyAlignment="1">
      <alignment wrapText="1"/>
    </xf>
    <xf numFmtId="165" fontId="14" fillId="0" borderId="9" xfId="0" applyNumberFormat="1" applyFont="1" applyBorder="1" applyAlignment="1">
      <alignment wrapText="1"/>
    </xf>
    <xf numFmtId="165" fontId="57" fillId="0" borderId="9" xfId="0" applyNumberFormat="1" applyFont="1" applyBorder="1"/>
    <xf numFmtId="165" fontId="57" fillId="0" borderId="9" xfId="0" applyNumberFormat="1" applyFont="1" applyBorder="1" applyAlignment="1">
      <alignment wrapText="1"/>
    </xf>
    <xf numFmtId="165" fontId="57" fillId="13" borderId="9" xfId="0" applyNumberFormat="1" applyFont="1" applyFill="1" applyBorder="1" applyAlignment="1">
      <alignment wrapText="1"/>
    </xf>
    <xf numFmtId="165" fontId="57" fillId="3" borderId="9" xfId="0" applyNumberFormat="1" applyFont="1" applyFill="1" applyBorder="1" applyAlignment="1">
      <alignment wrapText="1"/>
    </xf>
    <xf numFmtId="165" fontId="61" fillId="13" borderId="9" xfId="0" applyNumberFormat="1" applyFont="1" applyFill="1" applyBorder="1" applyAlignment="1">
      <alignment wrapText="1"/>
    </xf>
    <xf numFmtId="165" fontId="35" fillId="3" borderId="9" xfId="0" applyNumberFormat="1" applyFont="1" applyFill="1" applyBorder="1" applyAlignment="1">
      <alignment wrapText="1"/>
    </xf>
    <xf numFmtId="165" fontId="35" fillId="0" borderId="9" xfId="0" applyNumberFormat="1" applyFont="1" applyBorder="1" applyAlignment="1">
      <alignment wrapText="1"/>
    </xf>
    <xf numFmtId="165" fontId="59" fillId="13" borderId="9" xfId="0" applyNumberFormat="1" applyFont="1" applyFill="1" applyBorder="1" applyAlignment="1">
      <alignment wrapText="1"/>
    </xf>
    <xf numFmtId="165" fontId="34" fillId="0" borderId="0" xfId="0" applyNumberFormat="1" applyFont="1" applyAlignment="1">
      <alignment wrapText="1"/>
    </xf>
    <xf numFmtId="165" fontId="49" fillId="0" borderId="9" xfId="0" applyNumberFormat="1" applyFont="1" applyBorder="1" applyAlignment="1">
      <alignment wrapText="1"/>
    </xf>
    <xf numFmtId="165" fontId="44" fillId="0" borderId="9" xfId="0" applyNumberFormat="1" applyFont="1" applyBorder="1" applyAlignment="1">
      <alignment wrapText="1"/>
    </xf>
    <xf numFmtId="165" fontId="44" fillId="14" borderId="9" xfId="0" applyNumberFormat="1" applyFont="1" applyFill="1" applyBorder="1" applyAlignment="1">
      <alignment wrapText="1"/>
    </xf>
    <xf numFmtId="165" fontId="49" fillId="13" borderId="9" xfId="0" applyNumberFormat="1" applyFont="1" applyFill="1" applyBorder="1" applyAlignment="1">
      <alignment wrapText="1"/>
    </xf>
    <xf numFmtId="165" fontId="49" fillId="10" borderId="9" xfId="0" applyNumberFormat="1" applyFont="1" applyFill="1" applyBorder="1" applyAlignment="1">
      <alignment wrapText="1"/>
    </xf>
    <xf numFmtId="0" fontId="0" fillId="0" borderId="1" xfId="0" applyBorder="1"/>
    <xf numFmtId="166" fontId="22" fillId="0" borderId="1" xfId="0" applyNumberFormat="1" applyFont="1" applyBorder="1"/>
    <xf numFmtId="166" fontId="55" fillId="0" borderId="1" xfId="0" applyNumberFormat="1" applyFont="1" applyBorder="1"/>
    <xf numFmtId="0" fontId="22" fillId="0" borderId="1" xfId="0" applyFont="1" applyBorder="1"/>
    <xf numFmtId="42" fontId="22" fillId="0" borderId="1" xfId="0" applyNumberFormat="1" applyFont="1" applyBorder="1"/>
    <xf numFmtId="42" fontId="54" fillId="0" borderId="1" xfId="0" applyNumberFormat="1" applyFont="1" applyBorder="1"/>
    <xf numFmtId="0" fontId="22" fillId="0" borderId="0" xfId="0" applyFont="1"/>
    <xf numFmtId="0" fontId="11" fillId="12" borderId="9" xfId="0" applyFont="1" applyFill="1" applyBorder="1" applyAlignment="1">
      <alignment wrapText="1"/>
    </xf>
    <xf numFmtId="0" fontId="11" fillId="0" borderId="1" xfId="0" applyFont="1" applyBorder="1" applyAlignment="1">
      <alignment wrapText="1"/>
    </xf>
    <xf numFmtId="0" fontId="55" fillId="13" borderId="1" xfId="0" applyFont="1" applyFill="1" applyBorder="1" applyAlignment="1">
      <alignment wrapText="1"/>
    </xf>
    <xf numFmtId="0" fontId="60" fillId="0" borderId="1" xfId="0" applyFont="1" applyBorder="1" applyAlignment="1">
      <alignment wrapText="1"/>
    </xf>
    <xf numFmtId="0" fontId="11" fillId="0" borderId="0" xfId="0" applyFont="1" applyAlignment="1">
      <alignment wrapText="1"/>
    </xf>
    <xf numFmtId="164" fontId="54" fillId="0" borderId="9" xfId="1" applyNumberFormat="1" applyFont="1" applyBorder="1" applyAlignment="1">
      <alignment wrapText="1"/>
    </xf>
    <xf numFmtId="164" fontId="11" fillId="12" borderId="9" xfId="1" applyNumberFormat="1" applyFont="1" applyFill="1" applyBorder="1" applyAlignment="1">
      <alignment wrapText="1"/>
    </xf>
    <xf numFmtId="164" fontId="11" fillId="0" borderId="1" xfId="1" applyNumberFormat="1" applyFont="1" applyBorder="1" applyAlignment="1">
      <alignment wrapText="1"/>
    </xf>
    <xf numFmtId="164" fontId="55" fillId="13" borderId="1" xfId="1" applyNumberFormat="1" applyFont="1" applyFill="1" applyBorder="1" applyAlignment="1">
      <alignment wrapText="1"/>
    </xf>
    <xf numFmtId="164" fontId="11" fillId="0" borderId="0" xfId="1" applyNumberFormat="1" applyFont="1" applyAlignment="1">
      <alignment wrapText="1"/>
    </xf>
    <xf numFmtId="0" fontId="11" fillId="13" borderId="9" xfId="0" applyFont="1" applyFill="1" applyBorder="1" applyAlignment="1">
      <alignment wrapText="1"/>
    </xf>
    <xf numFmtId="0" fontId="11" fillId="0" borderId="9" xfId="0" applyFont="1" applyBorder="1" applyAlignment="1">
      <alignment wrapText="1"/>
    </xf>
    <xf numFmtId="164" fontId="55" fillId="0" borderId="1" xfId="1" applyNumberFormat="1" applyFont="1" applyBorder="1" applyAlignment="1">
      <alignment wrapText="1"/>
    </xf>
    <xf numFmtId="164" fontId="54" fillId="16" borderId="9" xfId="1" applyNumberFormat="1" applyFont="1" applyFill="1" applyBorder="1" applyAlignment="1">
      <alignment wrapText="1"/>
    </xf>
    <xf numFmtId="0" fontId="62" fillId="0" borderId="1" xfId="0" applyFont="1" applyBorder="1"/>
    <xf numFmtId="0" fontId="37" fillId="15" borderId="1" xfId="0" applyFont="1" applyFill="1" applyBorder="1" applyAlignment="1">
      <alignment wrapText="1"/>
    </xf>
    <xf numFmtId="0" fontId="32" fillId="15" borderId="1" xfId="0" applyFont="1" applyFill="1" applyBorder="1" applyAlignment="1">
      <alignment wrapText="1"/>
    </xf>
    <xf numFmtId="0" fontId="11" fillId="0" borderId="1" xfId="0" applyFont="1" applyBorder="1"/>
    <xf numFmtId="0" fontId="11" fillId="13" borderId="1" xfId="0" applyFont="1" applyFill="1" applyBorder="1" applyAlignment="1">
      <alignment wrapText="1"/>
    </xf>
    <xf numFmtId="3" fontId="11" fillId="0" borderId="1" xfId="0" applyNumberFormat="1" applyFont="1" applyBorder="1"/>
    <xf numFmtId="0" fontId="55" fillId="0" borderId="1" xfId="0" applyFont="1" applyBorder="1" applyAlignment="1">
      <alignment wrapText="1"/>
    </xf>
    <xf numFmtId="165" fontId="44" fillId="13" borderId="9" xfId="0" applyNumberFormat="1" applyFont="1" applyFill="1" applyBorder="1" applyAlignment="1">
      <alignment wrapText="1"/>
    </xf>
    <xf numFmtId="165" fontId="34" fillId="0" borderId="1" xfId="0" applyNumberFormat="1" applyFont="1" applyBorder="1" applyAlignment="1">
      <alignment wrapText="1"/>
    </xf>
    <xf numFmtId="0" fontId="10" fillId="13" borderId="1" xfId="0" applyFont="1" applyFill="1" applyBorder="1" applyAlignment="1">
      <alignment wrapText="1"/>
    </xf>
    <xf numFmtId="0" fontId="9" fillId="13" borderId="9" xfId="0" applyFont="1" applyFill="1" applyBorder="1" applyAlignment="1">
      <alignment wrapText="1"/>
    </xf>
    <xf numFmtId="0" fontId="9" fillId="0" borderId="1" xfId="0" applyFont="1" applyBorder="1" applyAlignment="1">
      <alignment wrapText="1"/>
    </xf>
    <xf numFmtId="166" fontId="35" fillId="3" borderId="2" xfId="0" applyNumberFormat="1" applyFont="1" applyFill="1" applyBorder="1"/>
    <xf numFmtId="0" fontId="35" fillId="3" borderId="5" xfId="0" applyFont="1" applyFill="1" applyBorder="1" applyAlignment="1">
      <alignment wrapText="1"/>
    </xf>
    <xf numFmtId="165" fontId="44" fillId="3" borderId="9" xfId="0" applyNumberFormat="1" applyFont="1" applyFill="1" applyBorder="1" applyAlignment="1">
      <alignment wrapText="1"/>
    </xf>
    <xf numFmtId="0" fontId="8" fillId="0" borderId="1" xfId="0" applyFont="1" applyBorder="1" applyAlignment="1">
      <alignment wrapText="1"/>
    </xf>
    <xf numFmtId="165" fontId="42" fillId="0" borderId="9" xfId="0" applyNumberFormat="1" applyFont="1" applyBorder="1" applyAlignment="1">
      <alignment wrapText="1"/>
    </xf>
    <xf numFmtId="0" fontId="54" fillId="16" borderId="9" xfId="0" applyFont="1" applyFill="1" applyBorder="1" applyAlignment="1">
      <alignment wrapText="1"/>
    </xf>
    <xf numFmtId="0" fontId="7" fillId="0" borderId="1" xfId="0" applyFont="1" applyBorder="1" applyAlignment="1">
      <alignment wrapText="1"/>
    </xf>
    <xf numFmtId="49" fontId="42" fillId="14" borderId="1" xfId="0" applyNumberFormat="1" applyFont="1" applyFill="1" applyBorder="1" applyAlignment="1">
      <alignment horizontal="left"/>
    </xf>
    <xf numFmtId="0" fontId="32" fillId="14" borderId="1" xfId="0" applyFont="1" applyFill="1" applyBorder="1" applyAlignment="1">
      <alignment wrapText="1"/>
    </xf>
    <xf numFmtId="0" fontId="34" fillId="13" borderId="1" xfId="0" applyFont="1" applyFill="1" applyBorder="1"/>
    <xf numFmtId="0" fontId="37" fillId="14" borderId="1" xfId="0" applyFont="1" applyFill="1" applyBorder="1" applyAlignment="1">
      <alignment wrapText="1"/>
    </xf>
    <xf numFmtId="0" fontId="6" fillId="0" borderId="1" xfId="0" applyFont="1" applyBorder="1" applyAlignment="1">
      <alignment wrapText="1"/>
    </xf>
    <xf numFmtId="0" fontId="5" fillId="0" borderId="9" xfId="0" applyFont="1" applyBorder="1" applyAlignment="1">
      <alignment wrapText="1"/>
    </xf>
    <xf numFmtId="0" fontId="5" fillId="0" borderId="1" xfId="0" applyFont="1" applyBorder="1" applyAlignment="1">
      <alignment wrapText="1"/>
    </xf>
    <xf numFmtId="49" fontId="44" fillId="0" borderId="1" xfId="0" applyNumberFormat="1" applyFont="1" applyBorder="1" applyAlignment="1">
      <alignment horizontal="right" wrapText="1"/>
    </xf>
    <xf numFmtId="49" fontId="44" fillId="0" borderId="1" xfId="0" applyNumberFormat="1" applyFont="1" applyBorder="1" applyAlignment="1">
      <alignment horizontal="left" wrapText="1"/>
    </xf>
    <xf numFmtId="166" fontId="22" fillId="0" borderId="1" xfId="0" applyNumberFormat="1" applyFont="1" applyBorder="1" applyAlignment="1">
      <alignment wrapText="1"/>
    </xf>
    <xf numFmtId="164" fontId="21" fillId="0" borderId="1" xfId="1" applyNumberFormat="1" applyFont="1" applyBorder="1" applyAlignment="1">
      <alignment wrapText="1"/>
    </xf>
    <xf numFmtId="49" fontId="35" fillId="0" borderId="1" xfId="0" applyNumberFormat="1" applyFont="1" applyBorder="1" applyAlignment="1">
      <alignment horizontal="left" wrapText="1"/>
    </xf>
    <xf numFmtId="0" fontId="50" fillId="0" borderId="1" xfId="0" applyFont="1" applyBorder="1" applyAlignment="1">
      <alignment horizontal="right" wrapText="1"/>
    </xf>
    <xf numFmtId="166" fontId="54" fillId="0" borderId="1" xfId="0" applyNumberFormat="1" applyFont="1" applyBorder="1" applyAlignment="1">
      <alignment wrapText="1"/>
    </xf>
    <xf numFmtId="0" fontId="4" fillId="0" borderId="1" xfId="0" applyFont="1" applyBorder="1" applyAlignment="1">
      <alignment wrapText="1"/>
    </xf>
    <xf numFmtId="0" fontId="61" fillId="0" borderId="1" xfId="0" applyFont="1" applyBorder="1" applyAlignment="1">
      <alignment wrapText="1"/>
    </xf>
    <xf numFmtId="165" fontId="59" fillId="6" borderId="9" xfId="0" applyNumberFormat="1" applyFont="1" applyFill="1" applyBorder="1" applyAlignment="1">
      <alignment wrapText="1"/>
    </xf>
    <xf numFmtId="165" fontId="59" fillId="7" borderId="9" xfId="0" applyNumberFormat="1" applyFont="1" applyFill="1" applyBorder="1" applyAlignment="1">
      <alignment wrapText="1"/>
    </xf>
    <xf numFmtId="0" fontId="59" fillId="0" borderId="1" xfId="0" applyFont="1" applyBorder="1" applyAlignment="1">
      <alignment wrapText="1"/>
    </xf>
    <xf numFmtId="0" fontId="59" fillId="0" borderId="1" xfId="0" applyFont="1" applyBorder="1" applyAlignment="1">
      <alignment horizontal="right" wrapText="1"/>
    </xf>
    <xf numFmtId="165" fontId="59" fillId="0" borderId="1" xfId="0" applyNumberFormat="1" applyFont="1" applyBorder="1" applyAlignment="1">
      <alignment wrapText="1"/>
    </xf>
    <xf numFmtId="0" fontId="59" fillId="3" borderId="1" xfId="0" applyFont="1" applyFill="1" applyBorder="1" applyAlignment="1">
      <alignment wrapText="1"/>
    </xf>
    <xf numFmtId="0" fontId="60" fillId="0" borderId="9" xfId="0" applyFont="1" applyBorder="1" applyAlignment="1">
      <alignment wrapText="1"/>
    </xf>
    <xf numFmtId="0" fontId="59" fillId="0" borderId="1" xfId="0" applyFont="1" applyBorder="1"/>
    <xf numFmtId="0" fontId="59" fillId="15" borderId="1" xfId="0" applyFont="1" applyFill="1" applyBorder="1" applyAlignment="1">
      <alignment wrapText="1"/>
    </xf>
    <xf numFmtId="165" fontId="59" fillId="10" borderId="9" xfId="0" applyNumberFormat="1" applyFont="1" applyFill="1" applyBorder="1" applyAlignment="1">
      <alignment wrapText="1"/>
    </xf>
    <xf numFmtId="168" fontId="59" fillId="13" borderId="1" xfId="0" applyNumberFormat="1" applyFont="1" applyFill="1" applyBorder="1" applyAlignment="1">
      <alignment wrapText="1"/>
    </xf>
    <xf numFmtId="165" fontId="61" fillId="10" borderId="9" xfId="0" applyNumberFormat="1" applyFont="1" applyFill="1" applyBorder="1" applyAlignment="1">
      <alignment wrapText="1"/>
    </xf>
    <xf numFmtId="0" fontId="59" fillId="0" borderId="0" xfId="0" applyFont="1" applyAlignment="1">
      <alignment wrapText="1"/>
    </xf>
    <xf numFmtId="0" fontId="11" fillId="12" borderId="1" xfId="0" applyFont="1" applyFill="1" applyBorder="1" applyAlignment="1">
      <alignment wrapText="1"/>
    </xf>
    <xf numFmtId="0" fontId="0" fillId="17" borderId="1" xfId="0" applyFill="1" applyBorder="1"/>
    <xf numFmtId="0" fontId="56" fillId="17" borderId="1" xfId="0" applyFont="1" applyFill="1" applyBorder="1" applyAlignment="1">
      <alignment horizontal="right"/>
    </xf>
    <xf numFmtId="0" fontId="29" fillId="17" borderId="1" xfId="0" applyFont="1" applyFill="1" applyBorder="1"/>
    <xf numFmtId="166" fontId="29" fillId="17" borderId="1" xfId="0" applyNumberFormat="1" applyFont="1" applyFill="1" applyBorder="1"/>
    <xf numFmtId="0" fontId="29" fillId="17" borderId="1" xfId="0" applyFont="1" applyFill="1" applyBorder="1" applyAlignment="1">
      <alignment wrapText="1"/>
    </xf>
    <xf numFmtId="0" fontId="21" fillId="17" borderId="1" xfId="0" applyFont="1" applyFill="1" applyBorder="1" applyAlignment="1">
      <alignment wrapText="1"/>
    </xf>
    <xf numFmtId="166" fontId="54" fillId="17" borderId="1" xfId="1" applyNumberFormat="1" applyFont="1" applyFill="1" applyBorder="1"/>
    <xf numFmtId="0" fontId="11" fillId="17" borderId="1" xfId="0" applyFont="1" applyFill="1" applyBorder="1" applyAlignment="1">
      <alignment wrapText="1"/>
    </xf>
    <xf numFmtId="0" fontId="32" fillId="13" borderId="1" xfId="0" applyFont="1" applyFill="1" applyBorder="1" applyAlignment="1">
      <alignment horizontal="right"/>
    </xf>
    <xf numFmtId="0" fontId="0" fillId="18" borderId="1" xfId="0" applyFill="1" applyBorder="1"/>
    <xf numFmtId="49" fontId="38" fillId="19" borderId="1" xfId="0" applyNumberFormat="1" applyFont="1" applyFill="1" applyBorder="1" applyAlignment="1">
      <alignment horizontal="right"/>
    </xf>
    <xf numFmtId="0" fontId="29" fillId="18" borderId="1" xfId="0" applyFont="1" applyFill="1" applyBorder="1"/>
    <xf numFmtId="166" fontId="29" fillId="18" borderId="1" xfId="0" applyNumberFormat="1" applyFont="1" applyFill="1" applyBorder="1"/>
    <xf numFmtId="0" fontId="29" fillId="18" borderId="1" xfId="0" applyFont="1" applyFill="1" applyBorder="1" applyAlignment="1">
      <alignment wrapText="1"/>
    </xf>
    <xf numFmtId="0" fontId="21" fillId="18" borderId="1" xfId="0" applyFont="1" applyFill="1" applyBorder="1" applyAlignment="1">
      <alignment wrapText="1"/>
    </xf>
    <xf numFmtId="166" fontId="54" fillId="18" borderId="1" xfId="1" applyNumberFormat="1" applyFont="1" applyFill="1" applyBorder="1"/>
    <xf numFmtId="166" fontId="54" fillId="18" borderId="1" xfId="0" applyNumberFormat="1" applyFont="1" applyFill="1" applyBorder="1" applyAlignment="1">
      <alignment wrapText="1"/>
    </xf>
    <xf numFmtId="166" fontId="54" fillId="18" borderId="1" xfId="1" applyNumberFormat="1" applyFont="1" applyFill="1" applyBorder="1" applyAlignment="1">
      <alignment wrapText="1"/>
    </xf>
    <xf numFmtId="0" fontId="11" fillId="18" borderId="1" xfId="0" applyFont="1" applyFill="1" applyBorder="1" applyAlignment="1">
      <alignment wrapText="1"/>
    </xf>
    <xf numFmtId="0" fontId="3" fillId="0" borderId="1" xfId="0" applyFont="1" applyBorder="1" applyAlignment="1">
      <alignment wrapText="1"/>
    </xf>
    <xf numFmtId="0" fontId="2" fillId="0" borderId="9" xfId="0" applyFont="1" applyBorder="1" applyAlignment="1">
      <alignment wrapText="1"/>
    </xf>
    <xf numFmtId="0" fontId="2" fillId="0" borderId="1" xfId="0" applyFont="1" applyBorder="1" applyAlignment="1">
      <alignment wrapText="1"/>
    </xf>
  </cellXfs>
  <cellStyles count="3">
    <cellStyle name="Bad" xfId="2" builtinId="27"/>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0</xdr:colOff>
      <xdr:row>84</xdr:row>
      <xdr:rowOff>0</xdr:rowOff>
    </xdr:from>
    <xdr:ext cx="184731" cy="264560"/>
    <xdr:sp macro="" textlink="">
      <xdr:nvSpPr>
        <xdr:cNvPr id="2" name="TextBox 1">
          <a:extLst>
            <a:ext uri="{FF2B5EF4-FFF2-40B4-BE49-F238E27FC236}">
              <a16:creationId xmlns:a16="http://schemas.microsoft.com/office/drawing/2014/main" id="{0730AA8D-A46A-AE4B-A65F-D5564F4A9DC0}"/>
            </a:ext>
          </a:extLst>
        </xdr:cNvPr>
        <xdr:cNvSpPr txBox="1"/>
      </xdr:nvSpPr>
      <xdr:spPr>
        <a:xfrm>
          <a:off x="4521200" y="291096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3" name="TextBox 2">
          <a:extLst>
            <a:ext uri="{FF2B5EF4-FFF2-40B4-BE49-F238E27FC236}">
              <a16:creationId xmlns:a16="http://schemas.microsoft.com/office/drawing/2014/main" id="{77D469C0-7FF5-EB4E-883F-B83D15E6F523}"/>
            </a:ext>
          </a:extLst>
        </xdr:cNvPr>
        <xdr:cNvSpPr txBox="1"/>
      </xdr:nvSpPr>
      <xdr:spPr>
        <a:xfrm>
          <a:off x="4521200" y="291137975"/>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4" name="TextBox 3">
          <a:extLst>
            <a:ext uri="{FF2B5EF4-FFF2-40B4-BE49-F238E27FC236}">
              <a16:creationId xmlns:a16="http://schemas.microsoft.com/office/drawing/2014/main" id="{440F5DEE-DBBA-2649-A830-07D5E7FEDB20}"/>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5" name="TextBox 4">
          <a:extLst>
            <a:ext uri="{FF2B5EF4-FFF2-40B4-BE49-F238E27FC236}">
              <a16:creationId xmlns:a16="http://schemas.microsoft.com/office/drawing/2014/main" id="{F961E23E-3BD0-694B-8084-FFF8FD303865}"/>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6" name="TextBox 5">
          <a:extLst>
            <a:ext uri="{FF2B5EF4-FFF2-40B4-BE49-F238E27FC236}">
              <a16:creationId xmlns:a16="http://schemas.microsoft.com/office/drawing/2014/main" id="{14A24C55-1D32-2E4B-9D9B-C0A2E832C285}"/>
            </a:ext>
          </a:extLst>
        </xdr:cNvPr>
        <xdr:cNvSpPr txBox="1"/>
      </xdr:nvSpPr>
      <xdr:spPr>
        <a:xfrm>
          <a:off x="4521200" y="291096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7" name="TextBox 6">
          <a:extLst>
            <a:ext uri="{FF2B5EF4-FFF2-40B4-BE49-F238E27FC236}">
              <a16:creationId xmlns:a16="http://schemas.microsoft.com/office/drawing/2014/main" id="{1B1289EA-DC89-CD4F-BEC4-ED158F9307F2}"/>
            </a:ext>
          </a:extLst>
        </xdr:cNvPr>
        <xdr:cNvSpPr txBox="1"/>
      </xdr:nvSpPr>
      <xdr:spPr>
        <a:xfrm>
          <a:off x="4521200" y="291137975"/>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8" name="TextBox 7">
          <a:extLst>
            <a:ext uri="{FF2B5EF4-FFF2-40B4-BE49-F238E27FC236}">
              <a16:creationId xmlns:a16="http://schemas.microsoft.com/office/drawing/2014/main" id="{B520492B-524B-234B-A49B-686641F705F7}"/>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9" name="TextBox 8">
          <a:extLst>
            <a:ext uri="{FF2B5EF4-FFF2-40B4-BE49-F238E27FC236}">
              <a16:creationId xmlns:a16="http://schemas.microsoft.com/office/drawing/2014/main" id="{FD0B5A39-4A68-494A-85DD-5C24B5E6DBB7}"/>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10" name="TextBox 9">
          <a:extLst>
            <a:ext uri="{FF2B5EF4-FFF2-40B4-BE49-F238E27FC236}">
              <a16:creationId xmlns:a16="http://schemas.microsoft.com/office/drawing/2014/main" id="{1FE071B1-4BE7-5843-B35A-91C17B1B3F20}"/>
            </a:ext>
          </a:extLst>
        </xdr:cNvPr>
        <xdr:cNvSpPr txBox="1"/>
      </xdr:nvSpPr>
      <xdr:spPr>
        <a:xfrm>
          <a:off x="4521200" y="291096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11" name="TextBox 10">
          <a:extLst>
            <a:ext uri="{FF2B5EF4-FFF2-40B4-BE49-F238E27FC236}">
              <a16:creationId xmlns:a16="http://schemas.microsoft.com/office/drawing/2014/main" id="{DA9380AB-AE41-B047-9613-B64DA5BCA867}"/>
            </a:ext>
          </a:extLst>
        </xdr:cNvPr>
        <xdr:cNvSpPr txBox="1"/>
      </xdr:nvSpPr>
      <xdr:spPr>
        <a:xfrm>
          <a:off x="4521200" y="291137975"/>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12" name="TextBox 11">
          <a:extLst>
            <a:ext uri="{FF2B5EF4-FFF2-40B4-BE49-F238E27FC236}">
              <a16:creationId xmlns:a16="http://schemas.microsoft.com/office/drawing/2014/main" id="{313502C6-FAE8-4941-B22D-ADD9730D8ED6}"/>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13" name="TextBox 12">
          <a:extLst>
            <a:ext uri="{FF2B5EF4-FFF2-40B4-BE49-F238E27FC236}">
              <a16:creationId xmlns:a16="http://schemas.microsoft.com/office/drawing/2014/main" id="{BE5E08FE-D253-9342-972D-5333A2170CAF}"/>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14" name="TextBox 13">
          <a:extLst>
            <a:ext uri="{FF2B5EF4-FFF2-40B4-BE49-F238E27FC236}">
              <a16:creationId xmlns:a16="http://schemas.microsoft.com/office/drawing/2014/main" id="{1A369DAE-1CBF-614B-B1D8-D2544589CC63}"/>
            </a:ext>
          </a:extLst>
        </xdr:cNvPr>
        <xdr:cNvSpPr txBox="1"/>
      </xdr:nvSpPr>
      <xdr:spPr>
        <a:xfrm>
          <a:off x="4521200" y="2890012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15" name="TextBox 14">
          <a:extLst>
            <a:ext uri="{FF2B5EF4-FFF2-40B4-BE49-F238E27FC236}">
              <a16:creationId xmlns:a16="http://schemas.microsoft.com/office/drawing/2014/main" id="{650079B8-11E0-B645-8F82-88CDC5019238}"/>
            </a:ext>
          </a:extLst>
        </xdr:cNvPr>
        <xdr:cNvSpPr txBox="1"/>
      </xdr:nvSpPr>
      <xdr:spPr>
        <a:xfrm>
          <a:off x="4521200" y="28911296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16" name="TextBox 15">
          <a:extLst>
            <a:ext uri="{FF2B5EF4-FFF2-40B4-BE49-F238E27FC236}">
              <a16:creationId xmlns:a16="http://schemas.microsoft.com/office/drawing/2014/main" id="{B812A30C-451D-0648-8268-31F0EFC87C74}"/>
            </a:ext>
          </a:extLst>
        </xdr:cNvPr>
        <xdr:cNvSpPr txBox="1"/>
      </xdr:nvSpPr>
      <xdr:spPr>
        <a:xfrm>
          <a:off x="4521200" y="3672713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17" name="TextBox 16">
          <a:extLst>
            <a:ext uri="{FF2B5EF4-FFF2-40B4-BE49-F238E27FC236}">
              <a16:creationId xmlns:a16="http://schemas.microsoft.com/office/drawing/2014/main" id="{137B5E86-9A28-7C4E-A802-93F547D1E767}"/>
            </a:ext>
          </a:extLst>
        </xdr:cNvPr>
        <xdr:cNvSpPr txBox="1"/>
      </xdr:nvSpPr>
      <xdr:spPr>
        <a:xfrm>
          <a:off x="4521200" y="3672713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18" name="TextBox 17">
          <a:extLst>
            <a:ext uri="{FF2B5EF4-FFF2-40B4-BE49-F238E27FC236}">
              <a16:creationId xmlns:a16="http://schemas.microsoft.com/office/drawing/2014/main" id="{5AC225DE-2952-7E44-B876-AEF42C1D154A}"/>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19" name="TextBox 18">
          <a:extLst>
            <a:ext uri="{FF2B5EF4-FFF2-40B4-BE49-F238E27FC236}">
              <a16:creationId xmlns:a16="http://schemas.microsoft.com/office/drawing/2014/main" id="{F90A2CB5-EAB6-E844-8084-712719D3FF64}"/>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20" name="TextBox 19">
          <a:extLst>
            <a:ext uri="{FF2B5EF4-FFF2-40B4-BE49-F238E27FC236}">
              <a16:creationId xmlns:a16="http://schemas.microsoft.com/office/drawing/2014/main" id="{DC0993BE-4CB4-064A-AAF9-51109A6EBB44}"/>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21" name="TextBox 20">
          <a:extLst>
            <a:ext uri="{FF2B5EF4-FFF2-40B4-BE49-F238E27FC236}">
              <a16:creationId xmlns:a16="http://schemas.microsoft.com/office/drawing/2014/main" id="{86970A21-852C-A540-AF7D-ED56440B8652}"/>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22" name="TextBox 21">
          <a:extLst>
            <a:ext uri="{FF2B5EF4-FFF2-40B4-BE49-F238E27FC236}">
              <a16:creationId xmlns:a16="http://schemas.microsoft.com/office/drawing/2014/main" id="{9280EB5F-56C8-734E-8985-340B7BFF6403}"/>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23" name="TextBox 22">
          <a:extLst>
            <a:ext uri="{FF2B5EF4-FFF2-40B4-BE49-F238E27FC236}">
              <a16:creationId xmlns:a16="http://schemas.microsoft.com/office/drawing/2014/main" id="{B1071E73-5C83-0F42-88AF-FE6CD5F8E169}"/>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24" name="TextBox 23">
          <a:extLst>
            <a:ext uri="{FF2B5EF4-FFF2-40B4-BE49-F238E27FC236}">
              <a16:creationId xmlns:a16="http://schemas.microsoft.com/office/drawing/2014/main" id="{09ED8DAB-52A6-284F-8D9C-F1BFE891E58B}"/>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25" name="TextBox 24">
          <a:extLst>
            <a:ext uri="{FF2B5EF4-FFF2-40B4-BE49-F238E27FC236}">
              <a16:creationId xmlns:a16="http://schemas.microsoft.com/office/drawing/2014/main" id="{FF4091C7-277F-634F-A531-0E9716C2B620}"/>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26" name="TextBox 25">
          <a:extLst>
            <a:ext uri="{FF2B5EF4-FFF2-40B4-BE49-F238E27FC236}">
              <a16:creationId xmlns:a16="http://schemas.microsoft.com/office/drawing/2014/main" id="{07D14853-59E9-F445-BC40-C29A6BC05370}"/>
            </a:ext>
          </a:extLst>
        </xdr:cNvPr>
        <xdr:cNvSpPr txBox="1"/>
      </xdr:nvSpPr>
      <xdr:spPr>
        <a:xfrm>
          <a:off x="4521200" y="296303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70859"/>
    <xdr:sp macro="" textlink="">
      <xdr:nvSpPr>
        <xdr:cNvPr id="27" name="TextBox 26">
          <a:extLst>
            <a:ext uri="{FF2B5EF4-FFF2-40B4-BE49-F238E27FC236}">
              <a16:creationId xmlns:a16="http://schemas.microsoft.com/office/drawing/2014/main" id="{82A8E563-7F86-9C49-A945-FF2A783321C7}"/>
            </a:ext>
          </a:extLst>
        </xdr:cNvPr>
        <xdr:cNvSpPr txBox="1"/>
      </xdr:nvSpPr>
      <xdr:spPr>
        <a:xfrm>
          <a:off x="4521200" y="296388155"/>
          <a:ext cx="184731" cy="270859"/>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28" name="TextBox 27">
          <a:extLst>
            <a:ext uri="{FF2B5EF4-FFF2-40B4-BE49-F238E27FC236}">
              <a16:creationId xmlns:a16="http://schemas.microsoft.com/office/drawing/2014/main" id="{C2B812CE-1A90-414D-B586-5DE65976E446}"/>
            </a:ext>
          </a:extLst>
        </xdr:cNvPr>
        <xdr:cNvSpPr txBox="1"/>
      </xdr:nvSpPr>
      <xdr:spPr>
        <a:xfrm>
          <a:off x="4521200" y="296303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70859"/>
    <xdr:sp macro="" textlink="">
      <xdr:nvSpPr>
        <xdr:cNvPr id="29" name="TextBox 28">
          <a:extLst>
            <a:ext uri="{FF2B5EF4-FFF2-40B4-BE49-F238E27FC236}">
              <a16:creationId xmlns:a16="http://schemas.microsoft.com/office/drawing/2014/main" id="{61F5560E-FE96-534D-8914-C13E8659247D}"/>
            </a:ext>
          </a:extLst>
        </xdr:cNvPr>
        <xdr:cNvSpPr txBox="1"/>
      </xdr:nvSpPr>
      <xdr:spPr>
        <a:xfrm>
          <a:off x="4521200" y="296388155"/>
          <a:ext cx="184731" cy="270859"/>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30" name="TextBox 29">
          <a:extLst>
            <a:ext uri="{FF2B5EF4-FFF2-40B4-BE49-F238E27FC236}">
              <a16:creationId xmlns:a16="http://schemas.microsoft.com/office/drawing/2014/main" id="{F0462D9D-DA1F-3947-8B0C-79ED7445A12A}"/>
            </a:ext>
          </a:extLst>
        </xdr:cNvPr>
        <xdr:cNvSpPr txBox="1"/>
      </xdr:nvSpPr>
      <xdr:spPr>
        <a:xfrm>
          <a:off x="4521200" y="296303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70859"/>
    <xdr:sp macro="" textlink="">
      <xdr:nvSpPr>
        <xdr:cNvPr id="31" name="TextBox 30">
          <a:extLst>
            <a:ext uri="{FF2B5EF4-FFF2-40B4-BE49-F238E27FC236}">
              <a16:creationId xmlns:a16="http://schemas.microsoft.com/office/drawing/2014/main" id="{071286C3-8DF8-CD4B-AC91-FB362C3F84A9}"/>
            </a:ext>
          </a:extLst>
        </xdr:cNvPr>
        <xdr:cNvSpPr txBox="1"/>
      </xdr:nvSpPr>
      <xdr:spPr>
        <a:xfrm>
          <a:off x="4521200" y="296388155"/>
          <a:ext cx="184731" cy="270859"/>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32" name="TextBox 31">
          <a:extLst>
            <a:ext uri="{FF2B5EF4-FFF2-40B4-BE49-F238E27FC236}">
              <a16:creationId xmlns:a16="http://schemas.microsoft.com/office/drawing/2014/main" id="{A84D9495-CB26-9549-8ED7-A5036D23ADBE}"/>
            </a:ext>
          </a:extLst>
        </xdr:cNvPr>
        <xdr:cNvSpPr txBox="1"/>
      </xdr:nvSpPr>
      <xdr:spPr>
        <a:xfrm>
          <a:off x="4521200" y="291096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70859"/>
    <xdr:sp macro="" textlink="">
      <xdr:nvSpPr>
        <xdr:cNvPr id="33" name="TextBox 32">
          <a:extLst>
            <a:ext uri="{FF2B5EF4-FFF2-40B4-BE49-F238E27FC236}">
              <a16:creationId xmlns:a16="http://schemas.microsoft.com/office/drawing/2014/main" id="{C2A31B9F-7963-0943-B4F3-EEDE3D9C7039}"/>
            </a:ext>
          </a:extLst>
        </xdr:cNvPr>
        <xdr:cNvSpPr txBox="1"/>
      </xdr:nvSpPr>
      <xdr:spPr>
        <a:xfrm>
          <a:off x="4521200" y="291183060"/>
          <a:ext cx="184731" cy="270859"/>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34" name="TextBox 33">
          <a:extLst>
            <a:ext uri="{FF2B5EF4-FFF2-40B4-BE49-F238E27FC236}">
              <a16:creationId xmlns:a16="http://schemas.microsoft.com/office/drawing/2014/main" id="{631A005C-8D26-2941-96AE-BDE16EF9A107}"/>
            </a:ext>
          </a:extLst>
        </xdr:cNvPr>
        <xdr:cNvSpPr txBox="1"/>
      </xdr:nvSpPr>
      <xdr:spPr>
        <a:xfrm>
          <a:off x="4521200" y="291096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35" name="TextBox 34">
          <a:extLst>
            <a:ext uri="{FF2B5EF4-FFF2-40B4-BE49-F238E27FC236}">
              <a16:creationId xmlns:a16="http://schemas.microsoft.com/office/drawing/2014/main" id="{0C61E02E-753A-2541-A432-6B9CE31ACDC9}"/>
            </a:ext>
          </a:extLst>
        </xdr:cNvPr>
        <xdr:cNvSpPr txBox="1"/>
      </xdr:nvSpPr>
      <xdr:spPr>
        <a:xfrm>
          <a:off x="4521200" y="291137975"/>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36" name="TextBox 35">
          <a:extLst>
            <a:ext uri="{FF2B5EF4-FFF2-40B4-BE49-F238E27FC236}">
              <a16:creationId xmlns:a16="http://schemas.microsoft.com/office/drawing/2014/main" id="{4491D484-3591-4348-A726-AA30B6929A31}"/>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37" name="TextBox 36">
          <a:extLst>
            <a:ext uri="{FF2B5EF4-FFF2-40B4-BE49-F238E27FC236}">
              <a16:creationId xmlns:a16="http://schemas.microsoft.com/office/drawing/2014/main" id="{E6B10F12-F668-5243-964F-B9CB980B1C73}"/>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38" name="TextBox 37">
          <a:extLst>
            <a:ext uri="{FF2B5EF4-FFF2-40B4-BE49-F238E27FC236}">
              <a16:creationId xmlns:a16="http://schemas.microsoft.com/office/drawing/2014/main" id="{3037D6AD-0088-474B-A984-585568B311A1}"/>
            </a:ext>
          </a:extLst>
        </xdr:cNvPr>
        <xdr:cNvSpPr txBox="1"/>
      </xdr:nvSpPr>
      <xdr:spPr>
        <a:xfrm>
          <a:off x="4521200" y="291096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39" name="TextBox 38">
          <a:extLst>
            <a:ext uri="{FF2B5EF4-FFF2-40B4-BE49-F238E27FC236}">
              <a16:creationId xmlns:a16="http://schemas.microsoft.com/office/drawing/2014/main" id="{C2BA34A8-7EAF-9441-A946-8B348F8C0B25}"/>
            </a:ext>
          </a:extLst>
        </xdr:cNvPr>
        <xdr:cNvSpPr txBox="1"/>
      </xdr:nvSpPr>
      <xdr:spPr>
        <a:xfrm>
          <a:off x="4521200" y="291137975"/>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40" name="TextBox 39">
          <a:extLst>
            <a:ext uri="{FF2B5EF4-FFF2-40B4-BE49-F238E27FC236}">
              <a16:creationId xmlns:a16="http://schemas.microsoft.com/office/drawing/2014/main" id="{92B7B3E9-E46D-6E42-B4D0-4AD290B82860}"/>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41" name="TextBox 40">
          <a:extLst>
            <a:ext uri="{FF2B5EF4-FFF2-40B4-BE49-F238E27FC236}">
              <a16:creationId xmlns:a16="http://schemas.microsoft.com/office/drawing/2014/main" id="{D34A0BB3-386A-4F4B-ABF8-7319A174D0C6}"/>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42" name="TextBox 41">
          <a:extLst>
            <a:ext uri="{FF2B5EF4-FFF2-40B4-BE49-F238E27FC236}">
              <a16:creationId xmlns:a16="http://schemas.microsoft.com/office/drawing/2014/main" id="{C701633E-502F-1C4E-B14B-16814375FAFB}"/>
            </a:ext>
          </a:extLst>
        </xdr:cNvPr>
        <xdr:cNvSpPr txBox="1"/>
      </xdr:nvSpPr>
      <xdr:spPr>
        <a:xfrm>
          <a:off x="4521200" y="291096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43" name="TextBox 42">
          <a:extLst>
            <a:ext uri="{FF2B5EF4-FFF2-40B4-BE49-F238E27FC236}">
              <a16:creationId xmlns:a16="http://schemas.microsoft.com/office/drawing/2014/main" id="{99DB3514-EF50-B948-80CC-BC446EBE1BD0}"/>
            </a:ext>
          </a:extLst>
        </xdr:cNvPr>
        <xdr:cNvSpPr txBox="1"/>
      </xdr:nvSpPr>
      <xdr:spPr>
        <a:xfrm>
          <a:off x="4521200" y="291137975"/>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44" name="TextBox 43">
          <a:extLst>
            <a:ext uri="{FF2B5EF4-FFF2-40B4-BE49-F238E27FC236}">
              <a16:creationId xmlns:a16="http://schemas.microsoft.com/office/drawing/2014/main" id="{B38616C8-8FC1-F941-92D3-2BE7C3118A57}"/>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45" name="TextBox 44">
          <a:extLst>
            <a:ext uri="{FF2B5EF4-FFF2-40B4-BE49-F238E27FC236}">
              <a16:creationId xmlns:a16="http://schemas.microsoft.com/office/drawing/2014/main" id="{0AF11566-A0B5-9048-BFFE-962291DD79C4}"/>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46" name="TextBox 45">
          <a:extLst>
            <a:ext uri="{FF2B5EF4-FFF2-40B4-BE49-F238E27FC236}">
              <a16:creationId xmlns:a16="http://schemas.microsoft.com/office/drawing/2014/main" id="{CDC15904-75AD-084F-AF64-02B633C83F6F}"/>
            </a:ext>
          </a:extLst>
        </xdr:cNvPr>
        <xdr:cNvSpPr txBox="1"/>
      </xdr:nvSpPr>
      <xdr:spPr>
        <a:xfrm>
          <a:off x="4521200" y="2890012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47" name="TextBox 46">
          <a:extLst>
            <a:ext uri="{FF2B5EF4-FFF2-40B4-BE49-F238E27FC236}">
              <a16:creationId xmlns:a16="http://schemas.microsoft.com/office/drawing/2014/main" id="{B85D137B-B4ED-7244-8166-CE33B54658EE}"/>
            </a:ext>
          </a:extLst>
        </xdr:cNvPr>
        <xdr:cNvSpPr txBox="1"/>
      </xdr:nvSpPr>
      <xdr:spPr>
        <a:xfrm>
          <a:off x="4521200" y="28911296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48" name="TextBox 47">
          <a:extLst>
            <a:ext uri="{FF2B5EF4-FFF2-40B4-BE49-F238E27FC236}">
              <a16:creationId xmlns:a16="http://schemas.microsoft.com/office/drawing/2014/main" id="{025669E8-AC09-6740-939B-B2CBE3DE59E5}"/>
            </a:ext>
          </a:extLst>
        </xdr:cNvPr>
        <xdr:cNvSpPr txBox="1"/>
      </xdr:nvSpPr>
      <xdr:spPr>
        <a:xfrm>
          <a:off x="4521200" y="3672713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49" name="TextBox 48">
          <a:extLst>
            <a:ext uri="{FF2B5EF4-FFF2-40B4-BE49-F238E27FC236}">
              <a16:creationId xmlns:a16="http://schemas.microsoft.com/office/drawing/2014/main" id="{6CB3D7D1-2A2F-544F-9482-DD07229BF8B7}"/>
            </a:ext>
          </a:extLst>
        </xdr:cNvPr>
        <xdr:cNvSpPr txBox="1"/>
      </xdr:nvSpPr>
      <xdr:spPr>
        <a:xfrm>
          <a:off x="4521200" y="3672713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50" name="TextBox 49">
          <a:extLst>
            <a:ext uri="{FF2B5EF4-FFF2-40B4-BE49-F238E27FC236}">
              <a16:creationId xmlns:a16="http://schemas.microsoft.com/office/drawing/2014/main" id="{3A84723B-9E96-B84D-993C-16FA8B6E8533}"/>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51" name="TextBox 50">
          <a:extLst>
            <a:ext uri="{FF2B5EF4-FFF2-40B4-BE49-F238E27FC236}">
              <a16:creationId xmlns:a16="http://schemas.microsoft.com/office/drawing/2014/main" id="{0FF87CAD-A385-C147-B44A-068C142D0C48}"/>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52" name="TextBox 51">
          <a:extLst>
            <a:ext uri="{FF2B5EF4-FFF2-40B4-BE49-F238E27FC236}">
              <a16:creationId xmlns:a16="http://schemas.microsoft.com/office/drawing/2014/main" id="{BB88B6F7-5E8B-4E4C-9B9D-8A808049B69D}"/>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53" name="TextBox 52">
          <a:extLst>
            <a:ext uri="{FF2B5EF4-FFF2-40B4-BE49-F238E27FC236}">
              <a16:creationId xmlns:a16="http://schemas.microsoft.com/office/drawing/2014/main" id="{8E69E38A-DDD5-7A4E-9202-D35C95345FE9}"/>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54" name="TextBox 53">
          <a:extLst>
            <a:ext uri="{FF2B5EF4-FFF2-40B4-BE49-F238E27FC236}">
              <a16:creationId xmlns:a16="http://schemas.microsoft.com/office/drawing/2014/main" id="{A1073AF2-7EB3-DF4F-B176-1C4C9F6C3A17}"/>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55" name="TextBox 54">
          <a:extLst>
            <a:ext uri="{FF2B5EF4-FFF2-40B4-BE49-F238E27FC236}">
              <a16:creationId xmlns:a16="http://schemas.microsoft.com/office/drawing/2014/main" id="{444CE7F6-0F82-5B4F-9CD4-27F870A98E2D}"/>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56" name="TextBox 55">
          <a:extLst>
            <a:ext uri="{FF2B5EF4-FFF2-40B4-BE49-F238E27FC236}">
              <a16:creationId xmlns:a16="http://schemas.microsoft.com/office/drawing/2014/main" id="{FFF49A01-AD4E-9F42-AAD0-55AECEEA7715}"/>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57" name="TextBox 56">
          <a:extLst>
            <a:ext uri="{FF2B5EF4-FFF2-40B4-BE49-F238E27FC236}">
              <a16:creationId xmlns:a16="http://schemas.microsoft.com/office/drawing/2014/main" id="{8A80A4AF-FF6B-C74E-8389-4CC03511F7D7}"/>
            </a:ext>
          </a:extLst>
        </xdr:cNvPr>
        <xdr:cNvSpPr txBox="1"/>
      </xdr:nvSpPr>
      <xdr:spPr>
        <a:xfrm>
          <a:off x="4521200" y="3674618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58" name="TextBox 57">
          <a:extLst>
            <a:ext uri="{FF2B5EF4-FFF2-40B4-BE49-F238E27FC236}">
              <a16:creationId xmlns:a16="http://schemas.microsoft.com/office/drawing/2014/main" id="{980B9DFA-9533-034D-B1B3-D582FF442E3B}"/>
            </a:ext>
          </a:extLst>
        </xdr:cNvPr>
        <xdr:cNvSpPr txBox="1"/>
      </xdr:nvSpPr>
      <xdr:spPr>
        <a:xfrm>
          <a:off x="4521200" y="296303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70859"/>
    <xdr:sp macro="" textlink="">
      <xdr:nvSpPr>
        <xdr:cNvPr id="59" name="TextBox 58">
          <a:extLst>
            <a:ext uri="{FF2B5EF4-FFF2-40B4-BE49-F238E27FC236}">
              <a16:creationId xmlns:a16="http://schemas.microsoft.com/office/drawing/2014/main" id="{D76E263B-EC60-E841-AE1F-7263AF285A51}"/>
            </a:ext>
          </a:extLst>
        </xdr:cNvPr>
        <xdr:cNvSpPr txBox="1"/>
      </xdr:nvSpPr>
      <xdr:spPr>
        <a:xfrm>
          <a:off x="4521200" y="296388155"/>
          <a:ext cx="184731" cy="270859"/>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60" name="TextBox 59">
          <a:extLst>
            <a:ext uri="{FF2B5EF4-FFF2-40B4-BE49-F238E27FC236}">
              <a16:creationId xmlns:a16="http://schemas.microsoft.com/office/drawing/2014/main" id="{CEDFB1E5-ABF7-9147-874A-7C0621CFC13D}"/>
            </a:ext>
          </a:extLst>
        </xdr:cNvPr>
        <xdr:cNvSpPr txBox="1"/>
      </xdr:nvSpPr>
      <xdr:spPr>
        <a:xfrm>
          <a:off x="4521200" y="296303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70859"/>
    <xdr:sp macro="" textlink="">
      <xdr:nvSpPr>
        <xdr:cNvPr id="61" name="TextBox 60">
          <a:extLst>
            <a:ext uri="{FF2B5EF4-FFF2-40B4-BE49-F238E27FC236}">
              <a16:creationId xmlns:a16="http://schemas.microsoft.com/office/drawing/2014/main" id="{5EA0C2B6-526F-2C4E-A760-6892DA788EEF}"/>
            </a:ext>
          </a:extLst>
        </xdr:cNvPr>
        <xdr:cNvSpPr txBox="1"/>
      </xdr:nvSpPr>
      <xdr:spPr>
        <a:xfrm>
          <a:off x="4521200" y="296388155"/>
          <a:ext cx="184731" cy="270859"/>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62" name="TextBox 61">
          <a:extLst>
            <a:ext uri="{FF2B5EF4-FFF2-40B4-BE49-F238E27FC236}">
              <a16:creationId xmlns:a16="http://schemas.microsoft.com/office/drawing/2014/main" id="{823990E5-86CA-AA40-B380-167C790E8F10}"/>
            </a:ext>
          </a:extLst>
        </xdr:cNvPr>
        <xdr:cNvSpPr txBox="1"/>
      </xdr:nvSpPr>
      <xdr:spPr>
        <a:xfrm>
          <a:off x="4521200" y="296303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70859"/>
    <xdr:sp macro="" textlink="">
      <xdr:nvSpPr>
        <xdr:cNvPr id="63" name="TextBox 62">
          <a:extLst>
            <a:ext uri="{FF2B5EF4-FFF2-40B4-BE49-F238E27FC236}">
              <a16:creationId xmlns:a16="http://schemas.microsoft.com/office/drawing/2014/main" id="{E4ADEB09-9346-C64D-974C-9618601C2C10}"/>
            </a:ext>
          </a:extLst>
        </xdr:cNvPr>
        <xdr:cNvSpPr txBox="1"/>
      </xdr:nvSpPr>
      <xdr:spPr>
        <a:xfrm>
          <a:off x="4521200" y="296388155"/>
          <a:ext cx="184731" cy="270859"/>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64560"/>
    <xdr:sp macro="" textlink="">
      <xdr:nvSpPr>
        <xdr:cNvPr id="64" name="TextBox 63">
          <a:extLst>
            <a:ext uri="{FF2B5EF4-FFF2-40B4-BE49-F238E27FC236}">
              <a16:creationId xmlns:a16="http://schemas.microsoft.com/office/drawing/2014/main" id="{2493AA75-B2CE-5142-BFF7-12A84ACED0E2}"/>
            </a:ext>
          </a:extLst>
        </xdr:cNvPr>
        <xdr:cNvSpPr txBox="1"/>
      </xdr:nvSpPr>
      <xdr:spPr>
        <a:xfrm>
          <a:off x="4521200" y="291096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84</xdr:row>
      <xdr:rowOff>0</xdr:rowOff>
    </xdr:from>
    <xdr:ext cx="184731" cy="270859"/>
    <xdr:sp macro="" textlink="">
      <xdr:nvSpPr>
        <xdr:cNvPr id="65" name="TextBox 64">
          <a:extLst>
            <a:ext uri="{FF2B5EF4-FFF2-40B4-BE49-F238E27FC236}">
              <a16:creationId xmlns:a16="http://schemas.microsoft.com/office/drawing/2014/main" id="{93D2ACE0-9828-5D45-996B-3D2C9BA4C221}"/>
            </a:ext>
          </a:extLst>
        </xdr:cNvPr>
        <xdr:cNvSpPr txBox="1"/>
      </xdr:nvSpPr>
      <xdr:spPr>
        <a:xfrm>
          <a:off x="4521200" y="291183060"/>
          <a:ext cx="184731" cy="270859"/>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57</xdr:row>
      <xdr:rowOff>0</xdr:rowOff>
    </xdr:from>
    <xdr:ext cx="184731" cy="264560"/>
    <xdr:sp macro="" textlink="">
      <xdr:nvSpPr>
        <xdr:cNvPr id="66" name="TextBox 65">
          <a:extLst>
            <a:ext uri="{FF2B5EF4-FFF2-40B4-BE49-F238E27FC236}">
              <a16:creationId xmlns:a16="http://schemas.microsoft.com/office/drawing/2014/main" id="{5C1ED274-176B-2C44-BE63-6A572372D5CE}"/>
            </a:ext>
          </a:extLst>
        </xdr:cNvPr>
        <xdr:cNvSpPr txBox="1"/>
      </xdr:nvSpPr>
      <xdr:spPr>
        <a:xfrm>
          <a:off x="4254500" y="53733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57</xdr:row>
      <xdr:rowOff>41275</xdr:rowOff>
    </xdr:from>
    <xdr:ext cx="184731" cy="264560"/>
    <xdr:sp macro="" textlink="">
      <xdr:nvSpPr>
        <xdr:cNvPr id="67" name="TextBox 66">
          <a:extLst>
            <a:ext uri="{FF2B5EF4-FFF2-40B4-BE49-F238E27FC236}">
              <a16:creationId xmlns:a16="http://schemas.microsoft.com/office/drawing/2014/main" id="{1F291DF7-1CAE-9E4B-8DF2-9A2846D43CE4}"/>
            </a:ext>
          </a:extLst>
        </xdr:cNvPr>
        <xdr:cNvSpPr txBox="1"/>
      </xdr:nvSpPr>
      <xdr:spPr>
        <a:xfrm>
          <a:off x="4254500" y="53774975"/>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94</xdr:row>
      <xdr:rowOff>0</xdr:rowOff>
    </xdr:from>
    <xdr:ext cx="184731" cy="264560"/>
    <xdr:sp macro="" textlink="">
      <xdr:nvSpPr>
        <xdr:cNvPr id="68" name="TextBox 67">
          <a:extLst>
            <a:ext uri="{FF2B5EF4-FFF2-40B4-BE49-F238E27FC236}">
              <a16:creationId xmlns:a16="http://schemas.microsoft.com/office/drawing/2014/main" id="{2A465CCF-D7B5-D341-924D-6AC548285C40}"/>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94</xdr:row>
      <xdr:rowOff>0</xdr:rowOff>
    </xdr:from>
    <xdr:ext cx="184731" cy="264560"/>
    <xdr:sp macro="" textlink="">
      <xdr:nvSpPr>
        <xdr:cNvPr id="69" name="TextBox 68">
          <a:extLst>
            <a:ext uri="{FF2B5EF4-FFF2-40B4-BE49-F238E27FC236}">
              <a16:creationId xmlns:a16="http://schemas.microsoft.com/office/drawing/2014/main" id="{6057E0FE-0C1E-6A47-A47E-D10C109256AC}"/>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57</xdr:row>
      <xdr:rowOff>0</xdr:rowOff>
    </xdr:from>
    <xdr:ext cx="184731" cy="264560"/>
    <xdr:sp macro="" textlink="">
      <xdr:nvSpPr>
        <xdr:cNvPr id="70" name="TextBox 69">
          <a:extLst>
            <a:ext uri="{FF2B5EF4-FFF2-40B4-BE49-F238E27FC236}">
              <a16:creationId xmlns:a16="http://schemas.microsoft.com/office/drawing/2014/main" id="{D3E8B0A1-135A-AC40-89D4-B694F9BD5527}"/>
            </a:ext>
          </a:extLst>
        </xdr:cNvPr>
        <xdr:cNvSpPr txBox="1"/>
      </xdr:nvSpPr>
      <xdr:spPr>
        <a:xfrm>
          <a:off x="4254500" y="53733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57</xdr:row>
      <xdr:rowOff>41275</xdr:rowOff>
    </xdr:from>
    <xdr:ext cx="184731" cy="264560"/>
    <xdr:sp macro="" textlink="">
      <xdr:nvSpPr>
        <xdr:cNvPr id="71" name="TextBox 70">
          <a:extLst>
            <a:ext uri="{FF2B5EF4-FFF2-40B4-BE49-F238E27FC236}">
              <a16:creationId xmlns:a16="http://schemas.microsoft.com/office/drawing/2014/main" id="{61AE13ED-9924-B74D-BCDB-9263978AB7B1}"/>
            </a:ext>
          </a:extLst>
        </xdr:cNvPr>
        <xdr:cNvSpPr txBox="1"/>
      </xdr:nvSpPr>
      <xdr:spPr>
        <a:xfrm>
          <a:off x="4254500" y="53774975"/>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94</xdr:row>
      <xdr:rowOff>0</xdr:rowOff>
    </xdr:from>
    <xdr:ext cx="184731" cy="264560"/>
    <xdr:sp macro="" textlink="">
      <xdr:nvSpPr>
        <xdr:cNvPr id="72" name="TextBox 71">
          <a:extLst>
            <a:ext uri="{FF2B5EF4-FFF2-40B4-BE49-F238E27FC236}">
              <a16:creationId xmlns:a16="http://schemas.microsoft.com/office/drawing/2014/main" id="{C92D7043-1DE9-5E40-9959-5D525AE9CEAA}"/>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94</xdr:row>
      <xdr:rowOff>0</xdr:rowOff>
    </xdr:from>
    <xdr:ext cx="184731" cy="264560"/>
    <xdr:sp macro="" textlink="">
      <xdr:nvSpPr>
        <xdr:cNvPr id="73" name="TextBox 72">
          <a:extLst>
            <a:ext uri="{FF2B5EF4-FFF2-40B4-BE49-F238E27FC236}">
              <a16:creationId xmlns:a16="http://schemas.microsoft.com/office/drawing/2014/main" id="{33863E14-4589-C64F-8672-6F819C6B2914}"/>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57</xdr:row>
      <xdr:rowOff>0</xdr:rowOff>
    </xdr:from>
    <xdr:ext cx="184731" cy="264560"/>
    <xdr:sp macro="" textlink="">
      <xdr:nvSpPr>
        <xdr:cNvPr id="74" name="TextBox 73">
          <a:extLst>
            <a:ext uri="{FF2B5EF4-FFF2-40B4-BE49-F238E27FC236}">
              <a16:creationId xmlns:a16="http://schemas.microsoft.com/office/drawing/2014/main" id="{9F6CCBBA-197B-854D-A5EC-B31D352DCC84}"/>
            </a:ext>
          </a:extLst>
        </xdr:cNvPr>
        <xdr:cNvSpPr txBox="1"/>
      </xdr:nvSpPr>
      <xdr:spPr>
        <a:xfrm>
          <a:off x="4254500" y="53733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57</xdr:row>
      <xdr:rowOff>41275</xdr:rowOff>
    </xdr:from>
    <xdr:ext cx="184731" cy="264560"/>
    <xdr:sp macro="" textlink="">
      <xdr:nvSpPr>
        <xdr:cNvPr id="75" name="TextBox 74">
          <a:extLst>
            <a:ext uri="{FF2B5EF4-FFF2-40B4-BE49-F238E27FC236}">
              <a16:creationId xmlns:a16="http://schemas.microsoft.com/office/drawing/2014/main" id="{54834BC7-C245-974F-B009-BB34F0CF674B}"/>
            </a:ext>
          </a:extLst>
        </xdr:cNvPr>
        <xdr:cNvSpPr txBox="1"/>
      </xdr:nvSpPr>
      <xdr:spPr>
        <a:xfrm>
          <a:off x="4254500" y="53774975"/>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94</xdr:row>
      <xdr:rowOff>0</xdr:rowOff>
    </xdr:from>
    <xdr:ext cx="184731" cy="264560"/>
    <xdr:sp macro="" textlink="">
      <xdr:nvSpPr>
        <xdr:cNvPr id="76" name="TextBox 75">
          <a:extLst>
            <a:ext uri="{FF2B5EF4-FFF2-40B4-BE49-F238E27FC236}">
              <a16:creationId xmlns:a16="http://schemas.microsoft.com/office/drawing/2014/main" id="{32F42CE8-DCEB-8C4A-AB3D-7ECA5D6C34D3}"/>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94</xdr:row>
      <xdr:rowOff>0</xdr:rowOff>
    </xdr:from>
    <xdr:ext cx="184731" cy="264560"/>
    <xdr:sp macro="" textlink="">
      <xdr:nvSpPr>
        <xdr:cNvPr id="77" name="TextBox 76">
          <a:extLst>
            <a:ext uri="{FF2B5EF4-FFF2-40B4-BE49-F238E27FC236}">
              <a16:creationId xmlns:a16="http://schemas.microsoft.com/office/drawing/2014/main" id="{F29DBAA7-A7B9-1245-AF00-BCAA3EC5ECC8}"/>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56</xdr:row>
      <xdr:rowOff>0</xdr:rowOff>
    </xdr:from>
    <xdr:ext cx="184731" cy="264560"/>
    <xdr:sp macro="" textlink="">
      <xdr:nvSpPr>
        <xdr:cNvPr id="78" name="TextBox 77">
          <a:extLst>
            <a:ext uri="{FF2B5EF4-FFF2-40B4-BE49-F238E27FC236}">
              <a16:creationId xmlns:a16="http://schemas.microsoft.com/office/drawing/2014/main" id="{B443191C-CDCA-EB46-B7AB-837124AAC339}"/>
            </a:ext>
          </a:extLst>
        </xdr:cNvPr>
        <xdr:cNvSpPr txBox="1"/>
      </xdr:nvSpPr>
      <xdr:spPr>
        <a:xfrm>
          <a:off x="4254500" y="535432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56</xdr:row>
      <xdr:rowOff>111760</xdr:rowOff>
    </xdr:from>
    <xdr:ext cx="184731" cy="264560"/>
    <xdr:sp macro="" textlink="">
      <xdr:nvSpPr>
        <xdr:cNvPr id="79" name="TextBox 78">
          <a:extLst>
            <a:ext uri="{FF2B5EF4-FFF2-40B4-BE49-F238E27FC236}">
              <a16:creationId xmlns:a16="http://schemas.microsoft.com/office/drawing/2014/main" id="{22B1D82B-AECE-EC47-81DF-19BE5AC3B548}"/>
            </a:ext>
          </a:extLst>
        </xdr:cNvPr>
        <xdr:cNvSpPr txBox="1"/>
      </xdr:nvSpPr>
      <xdr:spPr>
        <a:xfrm>
          <a:off x="4254500" y="5365496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93</xdr:row>
      <xdr:rowOff>0</xdr:rowOff>
    </xdr:from>
    <xdr:ext cx="184731" cy="264560"/>
    <xdr:sp macro="" textlink="">
      <xdr:nvSpPr>
        <xdr:cNvPr id="80" name="TextBox 79">
          <a:extLst>
            <a:ext uri="{FF2B5EF4-FFF2-40B4-BE49-F238E27FC236}">
              <a16:creationId xmlns:a16="http://schemas.microsoft.com/office/drawing/2014/main" id="{B126CFCC-F4B9-FF41-A7C1-780F8FAED004}"/>
            </a:ext>
          </a:extLst>
        </xdr:cNvPr>
        <xdr:cNvSpPr txBox="1"/>
      </xdr:nvSpPr>
      <xdr:spPr>
        <a:xfrm>
          <a:off x="4254500" y="626872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93</xdr:row>
      <xdr:rowOff>0</xdr:rowOff>
    </xdr:from>
    <xdr:ext cx="184731" cy="264560"/>
    <xdr:sp macro="" textlink="">
      <xdr:nvSpPr>
        <xdr:cNvPr id="81" name="TextBox 80">
          <a:extLst>
            <a:ext uri="{FF2B5EF4-FFF2-40B4-BE49-F238E27FC236}">
              <a16:creationId xmlns:a16="http://schemas.microsoft.com/office/drawing/2014/main" id="{456BBBF0-9489-0347-A59A-3269E8E16212}"/>
            </a:ext>
          </a:extLst>
        </xdr:cNvPr>
        <xdr:cNvSpPr txBox="1"/>
      </xdr:nvSpPr>
      <xdr:spPr>
        <a:xfrm>
          <a:off x="4254500" y="626872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94</xdr:row>
      <xdr:rowOff>0</xdr:rowOff>
    </xdr:from>
    <xdr:ext cx="184731" cy="264560"/>
    <xdr:sp macro="" textlink="">
      <xdr:nvSpPr>
        <xdr:cNvPr id="82" name="TextBox 81">
          <a:extLst>
            <a:ext uri="{FF2B5EF4-FFF2-40B4-BE49-F238E27FC236}">
              <a16:creationId xmlns:a16="http://schemas.microsoft.com/office/drawing/2014/main" id="{B1F6C9D7-9221-0444-BFD7-EB22BFEF2764}"/>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94</xdr:row>
      <xdr:rowOff>0</xdr:rowOff>
    </xdr:from>
    <xdr:ext cx="184731" cy="264560"/>
    <xdr:sp macro="" textlink="">
      <xdr:nvSpPr>
        <xdr:cNvPr id="83" name="TextBox 82">
          <a:extLst>
            <a:ext uri="{FF2B5EF4-FFF2-40B4-BE49-F238E27FC236}">
              <a16:creationId xmlns:a16="http://schemas.microsoft.com/office/drawing/2014/main" id="{F9851392-5300-0742-9D32-DA9F16CF0A8D}"/>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94</xdr:row>
      <xdr:rowOff>0</xdr:rowOff>
    </xdr:from>
    <xdr:ext cx="184731" cy="264560"/>
    <xdr:sp macro="" textlink="">
      <xdr:nvSpPr>
        <xdr:cNvPr id="84" name="TextBox 83">
          <a:extLst>
            <a:ext uri="{FF2B5EF4-FFF2-40B4-BE49-F238E27FC236}">
              <a16:creationId xmlns:a16="http://schemas.microsoft.com/office/drawing/2014/main" id="{41B27347-97FC-2B4C-8A7D-999E5BD05645}"/>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94</xdr:row>
      <xdr:rowOff>0</xdr:rowOff>
    </xdr:from>
    <xdr:ext cx="184731" cy="264560"/>
    <xdr:sp macro="" textlink="">
      <xdr:nvSpPr>
        <xdr:cNvPr id="85" name="TextBox 84">
          <a:extLst>
            <a:ext uri="{FF2B5EF4-FFF2-40B4-BE49-F238E27FC236}">
              <a16:creationId xmlns:a16="http://schemas.microsoft.com/office/drawing/2014/main" id="{22CA1459-6527-2046-AAC0-18AB8F485B27}"/>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94</xdr:row>
      <xdr:rowOff>0</xdr:rowOff>
    </xdr:from>
    <xdr:ext cx="184731" cy="264560"/>
    <xdr:sp macro="" textlink="">
      <xdr:nvSpPr>
        <xdr:cNvPr id="86" name="TextBox 85">
          <a:extLst>
            <a:ext uri="{FF2B5EF4-FFF2-40B4-BE49-F238E27FC236}">
              <a16:creationId xmlns:a16="http://schemas.microsoft.com/office/drawing/2014/main" id="{18AFF922-C796-0048-A795-5869876B9DD7}"/>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94</xdr:row>
      <xdr:rowOff>0</xdr:rowOff>
    </xdr:from>
    <xdr:ext cx="184731" cy="264560"/>
    <xdr:sp macro="" textlink="">
      <xdr:nvSpPr>
        <xdr:cNvPr id="87" name="TextBox 86">
          <a:extLst>
            <a:ext uri="{FF2B5EF4-FFF2-40B4-BE49-F238E27FC236}">
              <a16:creationId xmlns:a16="http://schemas.microsoft.com/office/drawing/2014/main" id="{19767D86-3EEE-D34E-A857-24A3648D4098}"/>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94</xdr:row>
      <xdr:rowOff>0</xdr:rowOff>
    </xdr:from>
    <xdr:ext cx="184731" cy="264560"/>
    <xdr:sp macro="" textlink="">
      <xdr:nvSpPr>
        <xdr:cNvPr id="88" name="TextBox 87">
          <a:extLst>
            <a:ext uri="{FF2B5EF4-FFF2-40B4-BE49-F238E27FC236}">
              <a16:creationId xmlns:a16="http://schemas.microsoft.com/office/drawing/2014/main" id="{3BAD6CDD-6F3A-8345-8B4E-9DB0F9839E59}"/>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94</xdr:row>
      <xdr:rowOff>0</xdr:rowOff>
    </xdr:from>
    <xdr:ext cx="184731" cy="264560"/>
    <xdr:sp macro="" textlink="">
      <xdr:nvSpPr>
        <xdr:cNvPr id="89" name="TextBox 88">
          <a:extLst>
            <a:ext uri="{FF2B5EF4-FFF2-40B4-BE49-F238E27FC236}">
              <a16:creationId xmlns:a16="http://schemas.microsoft.com/office/drawing/2014/main" id="{F7922984-CF19-6E4D-A98A-A200CEF45ED2}"/>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59</xdr:row>
      <xdr:rowOff>0</xdr:rowOff>
    </xdr:from>
    <xdr:ext cx="184731" cy="264560"/>
    <xdr:sp macro="" textlink="">
      <xdr:nvSpPr>
        <xdr:cNvPr id="90" name="TextBox 89">
          <a:extLst>
            <a:ext uri="{FF2B5EF4-FFF2-40B4-BE49-F238E27FC236}">
              <a16:creationId xmlns:a16="http://schemas.microsoft.com/office/drawing/2014/main" id="{859683CB-D571-C04E-93C1-D69D126EF570}"/>
            </a:ext>
          </a:extLst>
        </xdr:cNvPr>
        <xdr:cNvSpPr txBox="1"/>
      </xdr:nvSpPr>
      <xdr:spPr>
        <a:xfrm>
          <a:off x="4254500" y="54114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59</xdr:row>
      <xdr:rowOff>84455</xdr:rowOff>
    </xdr:from>
    <xdr:ext cx="184731" cy="270859"/>
    <xdr:sp macro="" textlink="">
      <xdr:nvSpPr>
        <xdr:cNvPr id="91" name="TextBox 90">
          <a:extLst>
            <a:ext uri="{FF2B5EF4-FFF2-40B4-BE49-F238E27FC236}">
              <a16:creationId xmlns:a16="http://schemas.microsoft.com/office/drawing/2014/main" id="{1BFCD709-9DC1-7A45-BB72-407A0256B301}"/>
            </a:ext>
          </a:extLst>
        </xdr:cNvPr>
        <xdr:cNvSpPr txBox="1"/>
      </xdr:nvSpPr>
      <xdr:spPr>
        <a:xfrm>
          <a:off x="4254500" y="54199155"/>
          <a:ext cx="184731" cy="270859"/>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59</xdr:row>
      <xdr:rowOff>0</xdr:rowOff>
    </xdr:from>
    <xdr:ext cx="184731" cy="264560"/>
    <xdr:sp macro="" textlink="">
      <xdr:nvSpPr>
        <xdr:cNvPr id="92" name="TextBox 91">
          <a:extLst>
            <a:ext uri="{FF2B5EF4-FFF2-40B4-BE49-F238E27FC236}">
              <a16:creationId xmlns:a16="http://schemas.microsoft.com/office/drawing/2014/main" id="{0E557AB8-1E12-CC44-81EF-DBACF501B6E7}"/>
            </a:ext>
          </a:extLst>
        </xdr:cNvPr>
        <xdr:cNvSpPr txBox="1"/>
      </xdr:nvSpPr>
      <xdr:spPr>
        <a:xfrm>
          <a:off x="4254500" y="54114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59</xdr:row>
      <xdr:rowOff>84455</xdr:rowOff>
    </xdr:from>
    <xdr:ext cx="184731" cy="270859"/>
    <xdr:sp macro="" textlink="">
      <xdr:nvSpPr>
        <xdr:cNvPr id="93" name="TextBox 92">
          <a:extLst>
            <a:ext uri="{FF2B5EF4-FFF2-40B4-BE49-F238E27FC236}">
              <a16:creationId xmlns:a16="http://schemas.microsoft.com/office/drawing/2014/main" id="{69D4D60F-8583-CF49-81DB-19E89AD42F0F}"/>
            </a:ext>
          </a:extLst>
        </xdr:cNvPr>
        <xdr:cNvSpPr txBox="1"/>
      </xdr:nvSpPr>
      <xdr:spPr>
        <a:xfrm>
          <a:off x="4254500" y="54199155"/>
          <a:ext cx="184731" cy="270859"/>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59</xdr:row>
      <xdr:rowOff>0</xdr:rowOff>
    </xdr:from>
    <xdr:ext cx="184731" cy="264560"/>
    <xdr:sp macro="" textlink="">
      <xdr:nvSpPr>
        <xdr:cNvPr id="94" name="TextBox 93">
          <a:extLst>
            <a:ext uri="{FF2B5EF4-FFF2-40B4-BE49-F238E27FC236}">
              <a16:creationId xmlns:a16="http://schemas.microsoft.com/office/drawing/2014/main" id="{1FECF767-51C9-854B-AE1A-A89890C9A315}"/>
            </a:ext>
          </a:extLst>
        </xdr:cNvPr>
        <xdr:cNvSpPr txBox="1"/>
      </xdr:nvSpPr>
      <xdr:spPr>
        <a:xfrm>
          <a:off x="4254500" y="54114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59</xdr:row>
      <xdr:rowOff>84455</xdr:rowOff>
    </xdr:from>
    <xdr:ext cx="184731" cy="270859"/>
    <xdr:sp macro="" textlink="">
      <xdr:nvSpPr>
        <xdr:cNvPr id="95" name="TextBox 94">
          <a:extLst>
            <a:ext uri="{FF2B5EF4-FFF2-40B4-BE49-F238E27FC236}">
              <a16:creationId xmlns:a16="http://schemas.microsoft.com/office/drawing/2014/main" id="{62C2283E-BBCD-FB48-88D7-E3C60B7F38FD}"/>
            </a:ext>
          </a:extLst>
        </xdr:cNvPr>
        <xdr:cNvSpPr txBox="1"/>
      </xdr:nvSpPr>
      <xdr:spPr>
        <a:xfrm>
          <a:off x="4254500" y="54199155"/>
          <a:ext cx="184731" cy="270859"/>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57</xdr:row>
      <xdr:rowOff>0</xdr:rowOff>
    </xdr:from>
    <xdr:ext cx="184731" cy="264560"/>
    <xdr:sp macro="" textlink="">
      <xdr:nvSpPr>
        <xdr:cNvPr id="96" name="TextBox 95">
          <a:extLst>
            <a:ext uri="{FF2B5EF4-FFF2-40B4-BE49-F238E27FC236}">
              <a16:creationId xmlns:a16="http://schemas.microsoft.com/office/drawing/2014/main" id="{9F858E98-1D33-7441-B58F-2F6D34AC7CB0}"/>
            </a:ext>
          </a:extLst>
        </xdr:cNvPr>
        <xdr:cNvSpPr txBox="1"/>
      </xdr:nvSpPr>
      <xdr:spPr>
        <a:xfrm>
          <a:off x="4254500" y="53733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57</xdr:row>
      <xdr:rowOff>86360</xdr:rowOff>
    </xdr:from>
    <xdr:ext cx="184731" cy="270859"/>
    <xdr:sp macro="" textlink="">
      <xdr:nvSpPr>
        <xdr:cNvPr id="97" name="TextBox 96">
          <a:extLst>
            <a:ext uri="{FF2B5EF4-FFF2-40B4-BE49-F238E27FC236}">
              <a16:creationId xmlns:a16="http://schemas.microsoft.com/office/drawing/2014/main" id="{B4574139-EB0D-CC44-B093-305C204771E1}"/>
            </a:ext>
          </a:extLst>
        </xdr:cNvPr>
        <xdr:cNvSpPr txBox="1"/>
      </xdr:nvSpPr>
      <xdr:spPr>
        <a:xfrm>
          <a:off x="4254500" y="53820060"/>
          <a:ext cx="184731" cy="270859"/>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57</xdr:row>
      <xdr:rowOff>0</xdr:rowOff>
    </xdr:from>
    <xdr:ext cx="184731" cy="264560"/>
    <xdr:sp macro="" textlink="">
      <xdr:nvSpPr>
        <xdr:cNvPr id="98" name="TextBox 97">
          <a:extLst>
            <a:ext uri="{FF2B5EF4-FFF2-40B4-BE49-F238E27FC236}">
              <a16:creationId xmlns:a16="http://schemas.microsoft.com/office/drawing/2014/main" id="{D369FE58-ABF2-9843-8118-7C21B9B1162B}"/>
            </a:ext>
          </a:extLst>
        </xdr:cNvPr>
        <xdr:cNvSpPr txBox="1"/>
      </xdr:nvSpPr>
      <xdr:spPr>
        <a:xfrm>
          <a:off x="4254500" y="53733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57</xdr:row>
      <xdr:rowOff>41275</xdr:rowOff>
    </xdr:from>
    <xdr:ext cx="184731" cy="264560"/>
    <xdr:sp macro="" textlink="">
      <xdr:nvSpPr>
        <xdr:cNvPr id="99" name="TextBox 98">
          <a:extLst>
            <a:ext uri="{FF2B5EF4-FFF2-40B4-BE49-F238E27FC236}">
              <a16:creationId xmlns:a16="http://schemas.microsoft.com/office/drawing/2014/main" id="{AC73F626-5599-6443-A0F8-F4E9E2709F74}"/>
            </a:ext>
          </a:extLst>
        </xdr:cNvPr>
        <xdr:cNvSpPr txBox="1"/>
      </xdr:nvSpPr>
      <xdr:spPr>
        <a:xfrm>
          <a:off x="4254500" y="53774975"/>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94</xdr:row>
      <xdr:rowOff>0</xdr:rowOff>
    </xdr:from>
    <xdr:ext cx="184731" cy="264560"/>
    <xdr:sp macro="" textlink="">
      <xdr:nvSpPr>
        <xdr:cNvPr id="100" name="TextBox 99">
          <a:extLst>
            <a:ext uri="{FF2B5EF4-FFF2-40B4-BE49-F238E27FC236}">
              <a16:creationId xmlns:a16="http://schemas.microsoft.com/office/drawing/2014/main" id="{31CA590B-0E3A-2B41-A470-F585CBFFF01D}"/>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94</xdr:row>
      <xdr:rowOff>0</xdr:rowOff>
    </xdr:from>
    <xdr:ext cx="184731" cy="264560"/>
    <xdr:sp macro="" textlink="">
      <xdr:nvSpPr>
        <xdr:cNvPr id="101" name="TextBox 100">
          <a:extLst>
            <a:ext uri="{FF2B5EF4-FFF2-40B4-BE49-F238E27FC236}">
              <a16:creationId xmlns:a16="http://schemas.microsoft.com/office/drawing/2014/main" id="{36F9F873-4182-EE45-BBE3-DBE141934A61}"/>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57</xdr:row>
      <xdr:rowOff>0</xdr:rowOff>
    </xdr:from>
    <xdr:ext cx="184731" cy="264560"/>
    <xdr:sp macro="" textlink="">
      <xdr:nvSpPr>
        <xdr:cNvPr id="102" name="TextBox 101">
          <a:extLst>
            <a:ext uri="{FF2B5EF4-FFF2-40B4-BE49-F238E27FC236}">
              <a16:creationId xmlns:a16="http://schemas.microsoft.com/office/drawing/2014/main" id="{E4297852-DBCB-B240-A27D-ACD058EB1FEA}"/>
            </a:ext>
          </a:extLst>
        </xdr:cNvPr>
        <xdr:cNvSpPr txBox="1"/>
      </xdr:nvSpPr>
      <xdr:spPr>
        <a:xfrm>
          <a:off x="4254500" y="53733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57</xdr:row>
      <xdr:rowOff>41275</xdr:rowOff>
    </xdr:from>
    <xdr:ext cx="184731" cy="264560"/>
    <xdr:sp macro="" textlink="">
      <xdr:nvSpPr>
        <xdr:cNvPr id="103" name="TextBox 102">
          <a:extLst>
            <a:ext uri="{FF2B5EF4-FFF2-40B4-BE49-F238E27FC236}">
              <a16:creationId xmlns:a16="http://schemas.microsoft.com/office/drawing/2014/main" id="{6498B380-C6E9-8846-B23A-04F2C39A79E1}"/>
            </a:ext>
          </a:extLst>
        </xdr:cNvPr>
        <xdr:cNvSpPr txBox="1"/>
      </xdr:nvSpPr>
      <xdr:spPr>
        <a:xfrm>
          <a:off x="4254500" y="53774975"/>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94</xdr:row>
      <xdr:rowOff>0</xdr:rowOff>
    </xdr:from>
    <xdr:ext cx="184731" cy="264560"/>
    <xdr:sp macro="" textlink="">
      <xdr:nvSpPr>
        <xdr:cNvPr id="104" name="TextBox 103">
          <a:extLst>
            <a:ext uri="{FF2B5EF4-FFF2-40B4-BE49-F238E27FC236}">
              <a16:creationId xmlns:a16="http://schemas.microsoft.com/office/drawing/2014/main" id="{C90DACCB-58B0-3244-8C6C-0C6E68275407}"/>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94</xdr:row>
      <xdr:rowOff>0</xdr:rowOff>
    </xdr:from>
    <xdr:ext cx="184731" cy="264560"/>
    <xdr:sp macro="" textlink="">
      <xdr:nvSpPr>
        <xdr:cNvPr id="105" name="TextBox 104">
          <a:extLst>
            <a:ext uri="{FF2B5EF4-FFF2-40B4-BE49-F238E27FC236}">
              <a16:creationId xmlns:a16="http://schemas.microsoft.com/office/drawing/2014/main" id="{3F0DF378-4DC9-D246-A15D-FD9ADE38DCDE}"/>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57</xdr:row>
      <xdr:rowOff>0</xdr:rowOff>
    </xdr:from>
    <xdr:ext cx="184731" cy="264560"/>
    <xdr:sp macro="" textlink="">
      <xdr:nvSpPr>
        <xdr:cNvPr id="106" name="TextBox 105">
          <a:extLst>
            <a:ext uri="{FF2B5EF4-FFF2-40B4-BE49-F238E27FC236}">
              <a16:creationId xmlns:a16="http://schemas.microsoft.com/office/drawing/2014/main" id="{9AF4FAAC-8254-B344-9B98-7C01CCC54B3E}"/>
            </a:ext>
          </a:extLst>
        </xdr:cNvPr>
        <xdr:cNvSpPr txBox="1"/>
      </xdr:nvSpPr>
      <xdr:spPr>
        <a:xfrm>
          <a:off x="4254500" y="53733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57</xdr:row>
      <xdr:rowOff>41275</xdr:rowOff>
    </xdr:from>
    <xdr:ext cx="184731" cy="264560"/>
    <xdr:sp macro="" textlink="">
      <xdr:nvSpPr>
        <xdr:cNvPr id="107" name="TextBox 106">
          <a:extLst>
            <a:ext uri="{FF2B5EF4-FFF2-40B4-BE49-F238E27FC236}">
              <a16:creationId xmlns:a16="http://schemas.microsoft.com/office/drawing/2014/main" id="{9F5A7A80-C104-C448-A39D-CE069AD4D40F}"/>
            </a:ext>
          </a:extLst>
        </xdr:cNvPr>
        <xdr:cNvSpPr txBox="1"/>
      </xdr:nvSpPr>
      <xdr:spPr>
        <a:xfrm>
          <a:off x="4254500" y="53774975"/>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94</xdr:row>
      <xdr:rowOff>0</xdr:rowOff>
    </xdr:from>
    <xdr:ext cx="184731" cy="264560"/>
    <xdr:sp macro="" textlink="">
      <xdr:nvSpPr>
        <xdr:cNvPr id="108" name="TextBox 107">
          <a:extLst>
            <a:ext uri="{FF2B5EF4-FFF2-40B4-BE49-F238E27FC236}">
              <a16:creationId xmlns:a16="http://schemas.microsoft.com/office/drawing/2014/main" id="{AC47DE06-2B1A-004B-90AD-6655ADAE7799}"/>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94</xdr:row>
      <xdr:rowOff>0</xdr:rowOff>
    </xdr:from>
    <xdr:ext cx="184731" cy="264560"/>
    <xdr:sp macro="" textlink="">
      <xdr:nvSpPr>
        <xdr:cNvPr id="109" name="TextBox 108">
          <a:extLst>
            <a:ext uri="{FF2B5EF4-FFF2-40B4-BE49-F238E27FC236}">
              <a16:creationId xmlns:a16="http://schemas.microsoft.com/office/drawing/2014/main" id="{991CF2BB-4A2E-D14D-AAED-0175C001F1F4}"/>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56</xdr:row>
      <xdr:rowOff>0</xdr:rowOff>
    </xdr:from>
    <xdr:ext cx="184731" cy="264560"/>
    <xdr:sp macro="" textlink="">
      <xdr:nvSpPr>
        <xdr:cNvPr id="110" name="TextBox 109">
          <a:extLst>
            <a:ext uri="{FF2B5EF4-FFF2-40B4-BE49-F238E27FC236}">
              <a16:creationId xmlns:a16="http://schemas.microsoft.com/office/drawing/2014/main" id="{AB40333A-D76E-C345-A3D2-ED6D7EC29C33}"/>
            </a:ext>
          </a:extLst>
        </xdr:cNvPr>
        <xdr:cNvSpPr txBox="1"/>
      </xdr:nvSpPr>
      <xdr:spPr>
        <a:xfrm>
          <a:off x="4254500" y="535432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56</xdr:row>
      <xdr:rowOff>111760</xdr:rowOff>
    </xdr:from>
    <xdr:ext cx="184731" cy="264560"/>
    <xdr:sp macro="" textlink="">
      <xdr:nvSpPr>
        <xdr:cNvPr id="111" name="TextBox 110">
          <a:extLst>
            <a:ext uri="{FF2B5EF4-FFF2-40B4-BE49-F238E27FC236}">
              <a16:creationId xmlns:a16="http://schemas.microsoft.com/office/drawing/2014/main" id="{EF994D42-167F-394E-B537-4A0EF35BEA3F}"/>
            </a:ext>
          </a:extLst>
        </xdr:cNvPr>
        <xdr:cNvSpPr txBox="1"/>
      </xdr:nvSpPr>
      <xdr:spPr>
        <a:xfrm>
          <a:off x="4254500" y="5365496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93</xdr:row>
      <xdr:rowOff>0</xdr:rowOff>
    </xdr:from>
    <xdr:ext cx="184731" cy="264560"/>
    <xdr:sp macro="" textlink="">
      <xdr:nvSpPr>
        <xdr:cNvPr id="112" name="TextBox 111">
          <a:extLst>
            <a:ext uri="{FF2B5EF4-FFF2-40B4-BE49-F238E27FC236}">
              <a16:creationId xmlns:a16="http://schemas.microsoft.com/office/drawing/2014/main" id="{0D0D12A4-0569-2B4E-994B-D85BAA6CB276}"/>
            </a:ext>
          </a:extLst>
        </xdr:cNvPr>
        <xdr:cNvSpPr txBox="1"/>
      </xdr:nvSpPr>
      <xdr:spPr>
        <a:xfrm>
          <a:off x="4254500" y="626872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93</xdr:row>
      <xdr:rowOff>0</xdr:rowOff>
    </xdr:from>
    <xdr:ext cx="184731" cy="264560"/>
    <xdr:sp macro="" textlink="">
      <xdr:nvSpPr>
        <xdr:cNvPr id="113" name="TextBox 112">
          <a:extLst>
            <a:ext uri="{FF2B5EF4-FFF2-40B4-BE49-F238E27FC236}">
              <a16:creationId xmlns:a16="http://schemas.microsoft.com/office/drawing/2014/main" id="{2429C037-07E0-1742-A701-6EF1D92AE425}"/>
            </a:ext>
          </a:extLst>
        </xdr:cNvPr>
        <xdr:cNvSpPr txBox="1"/>
      </xdr:nvSpPr>
      <xdr:spPr>
        <a:xfrm>
          <a:off x="4254500" y="626872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94</xdr:row>
      <xdr:rowOff>0</xdr:rowOff>
    </xdr:from>
    <xdr:ext cx="184731" cy="264560"/>
    <xdr:sp macro="" textlink="">
      <xdr:nvSpPr>
        <xdr:cNvPr id="114" name="TextBox 113">
          <a:extLst>
            <a:ext uri="{FF2B5EF4-FFF2-40B4-BE49-F238E27FC236}">
              <a16:creationId xmlns:a16="http://schemas.microsoft.com/office/drawing/2014/main" id="{12FE3A42-3831-D74D-B8AC-BEE69D24EFF2}"/>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94</xdr:row>
      <xdr:rowOff>0</xdr:rowOff>
    </xdr:from>
    <xdr:ext cx="184731" cy="264560"/>
    <xdr:sp macro="" textlink="">
      <xdr:nvSpPr>
        <xdr:cNvPr id="115" name="TextBox 114">
          <a:extLst>
            <a:ext uri="{FF2B5EF4-FFF2-40B4-BE49-F238E27FC236}">
              <a16:creationId xmlns:a16="http://schemas.microsoft.com/office/drawing/2014/main" id="{AA74A5F7-7EF4-6E46-A2F7-1972FD3FA7F7}"/>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94</xdr:row>
      <xdr:rowOff>0</xdr:rowOff>
    </xdr:from>
    <xdr:ext cx="184731" cy="264560"/>
    <xdr:sp macro="" textlink="">
      <xdr:nvSpPr>
        <xdr:cNvPr id="116" name="TextBox 115">
          <a:extLst>
            <a:ext uri="{FF2B5EF4-FFF2-40B4-BE49-F238E27FC236}">
              <a16:creationId xmlns:a16="http://schemas.microsoft.com/office/drawing/2014/main" id="{45133E46-F7C2-864C-B6D8-6B0DAA3EA7DC}"/>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94</xdr:row>
      <xdr:rowOff>0</xdr:rowOff>
    </xdr:from>
    <xdr:ext cx="184731" cy="264560"/>
    <xdr:sp macro="" textlink="">
      <xdr:nvSpPr>
        <xdr:cNvPr id="117" name="TextBox 116">
          <a:extLst>
            <a:ext uri="{FF2B5EF4-FFF2-40B4-BE49-F238E27FC236}">
              <a16:creationId xmlns:a16="http://schemas.microsoft.com/office/drawing/2014/main" id="{43F2F673-98A3-BC4F-91F3-AF5F85346D8E}"/>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94</xdr:row>
      <xdr:rowOff>0</xdr:rowOff>
    </xdr:from>
    <xdr:ext cx="184731" cy="264560"/>
    <xdr:sp macro="" textlink="">
      <xdr:nvSpPr>
        <xdr:cNvPr id="118" name="TextBox 117">
          <a:extLst>
            <a:ext uri="{FF2B5EF4-FFF2-40B4-BE49-F238E27FC236}">
              <a16:creationId xmlns:a16="http://schemas.microsoft.com/office/drawing/2014/main" id="{53EC66B4-8F3A-D345-ABEF-859BA19906BC}"/>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94</xdr:row>
      <xdr:rowOff>0</xdr:rowOff>
    </xdr:from>
    <xdr:ext cx="184731" cy="264560"/>
    <xdr:sp macro="" textlink="">
      <xdr:nvSpPr>
        <xdr:cNvPr id="119" name="TextBox 118">
          <a:extLst>
            <a:ext uri="{FF2B5EF4-FFF2-40B4-BE49-F238E27FC236}">
              <a16:creationId xmlns:a16="http://schemas.microsoft.com/office/drawing/2014/main" id="{CF013A8D-4A17-BD40-BF3E-754F47A367CE}"/>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94</xdr:row>
      <xdr:rowOff>0</xdr:rowOff>
    </xdr:from>
    <xdr:ext cx="184731" cy="264560"/>
    <xdr:sp macro="" textlink="">
      <xdr:nvSpPr>
        <xdr:cNvPr id="120" name="TextBox 119">
          <a:extLst>
            <a:ext uri="{FF2B5EF4-FFF2-40B4-BE49-F238E27FC236}">
              <a16:creationId xmlns:a16="http://schemas.microsoft.com/office/drawing/2014/main" id="{D7723761-F690-8A40-8ECE-6E318970076A}"/>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94</xdr:row>
      <xdr:rowOff>0</xdr:rowOff>
    </xdr:from>
    <xdr:ext cx="184731" cy="264560"/>
    <xdr:sp macro="" textlink="">
      <xdr:nvSpPr>
        <xdr:cNvPr id="121" name="TextBox 120">
          <a:extLst>
            <a:ext uri="{FF2B5EF4-FFF2-40B4-BE49-F238E27FC236}">
              <a16:creationId xmlns:a16="http://schemas.microsoft.com/office/drawing/2014/main" id="{FE905481-20F6-D941-8A37-8F18D3C73EBD}"/>
            </a:ext>
          </a:extLst>
        </xdr:cNvPr>
        <xdr:cNvSpPr txBox="1"/>
      </xdr:nvSpPr>
      <xdr:spPr>
        <a:xfrm>
          <a:off x="4254500" y="62877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59</xdr:row>
      <xdr:rowOff>0</xdr:rowOff>
    </xdr:from>
    <xdr:ext cx="184731" cy="264560"/>
    <xdr:sp macro="" textlink="">
      <xdr:nvSpPr>
        <xdr:cNvPr id="122" name="TextBox 121">
          <a:extLst>
            <a:ext uri="{FF2B5EF4-FFF2-40B4-BE49-F238E27FC236}">
              <a16:creationId xmlns:a16="http://schemas.microsoft.com/office/drawing/2014/main" id="{9E96C8FB-AC69-4D44-9EBD-EAF83E56F754}"/>
            </a:ext>
          </a:extLst>
        </xdr:cNvPr>
        <xdr:cNvSpPr txBox="1"/>
      </xdr:nvSpPr>
      <xdr:spPr>
        <a:xfrm>
          <a:off x="4254500" y="54114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59</xdr:row>
      <xdr:rowOff>84455</xdr:rowOff>
    </xdr:from>
    <xdr:ext cx="184731" cy="270859"/>
    <xdr:sp macro="" textlink="">
      <xdr:nvSpPr>
        <xdr:cNvPr id="123" name="TextBox 122">
          <a:extLst>
            <a:ext uri="{FF2B5EF4-FFF2-40B4-BE49-F238E27FC236}">
              <a16:creationId xmlns:a16="http://schemas.microsoft.com/office/drawing/2014/main" id="{CFEB1A5F-6284-F640-AF31-DB9597D09205}"/>
            </a:ext>
          </a:extLst>
        </xdr:cNvPr>
        <xdr:cNvSpPr txBox="1"/>
      </xdr:nvSpPr>
      <xdr:spPr>
        <a:xfrm>
          <a:off x="4254500" y="54199155"/>
          <a:ext cx="184731" cy="270859"/>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59</xdr:row>
      <xdr:rowOff>0</xdr:rowOff>
    </xdr:from>
    <xdr:ext cx="184731" cy="264560"/>
    <xdr:sp macro="" textlink="">
      <xdr:nvSpPr>
        <xdr:cNvPr id="124" name="TextBox 123">
          <a:extLst>
            <a:ext uri="{FF2B5EF4-FFF2-40B4-BE49-F238E27FC236}">
              <a16:creationId xmlns:a16="http://schemas.microsoft.com/office/drawing/2014/main" id="{1AE070AB-0CFB-6C4D-B0A0-9F66DAD3E183}"/>
            </a:ext>
          </a:extLst>
        </xdr:cNvPr>
        <xdr:cNvSpPr txBox="1"/>
      </xdr:nvSpPr>
      <xdr:spPr>
        <a:xfrm>
          <a:off x="4254500" y="54114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59</xdr:row>
      <xdr:rowOff>84455</xdr:rowOff>
    </xdr:from>
    <xdr:ext cx="184731" cy="270859"/>
    <xdr:sp macro="" textlink="">
      <xdr:nvSpPr>
        <xdr:cNvPr id="125" name="TextBox 124">
          <a:extLst>
            <a:ext uri="{FF2B5EF4-FFF2-40B4-BE49-F238E27FC236}">
              <a16:creationId xmlns:a16="http://schemas.microsoft.com/office/drawing/2014/main" id="{6ABC014A-F810-3C40-93AF-16899DF6D6A1}"/>
            </a:ext>
          </a:extLst>
        </xdr:cNvPr>
        <xdr:cNvSpPr txBox="1"/>
      </xdr:nvSpPr>
      <xdr:spPr>
        <a:xfrm>
          <a:off x="4254500" y="54199155"/>
          <a:ext cx="184731" cy="270859"/>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59</xdr:row>
      <xdr:rowOff>0</xdr:rowOff>
    </xdr:from>
    <xdr:ext cx="184731" cy="264560"/>
    <xdr:sp macro="" textlink="">
      <xdr:nvSpPr>
        <xdr:cNvPr id="126" name="TextBox 125">
          <a:extLst>
            <a:ext uri="{FF2B5EF4-FFF2-40B4-BE49-F238E27FC236}">
              <a16:creationId xmlns:a16="http://schemas.microsoft.com/office/drawing/2014/main" id="{3049047E-9DFD-0D4D-8612-243A04D7B961}"/>
            </a:ext>
          </a:extLst>
        </xdr:cNvPr>
        <xdr:cNvSpPr txBox="1"/>
      </xdr:nvSpPr>
      <xdr:spPr>
        <a:xfrm>
          <a:off x="4254500" y="54114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59</xdr:row>
      <xdr:rowOff>84455</xdr:rowOff>
    </xdr:from>
    <xdr:ext cx="184731" cy="270859"/>
    <xdr:sp macro="" textlink="">
      <xdr:nvSpPr>
        <xdr:cNvPr id="127" name="TextBox 126">
          <a:extLst>
            <a:ext uri="{FF2B5EF4-FFF2-40B4-BE49-F238E27FC236}">
              <a16:creationId xmlns:a16="http://schemas.microsoft.com/office/drawing/2014/main" id="{A9C959A8-FF82-234D-BB14-D89406824A1E}"/>
            </a:ext>
          </a:extLst>
        </xdr:cNvPr>
        <xdr:cNvSpPr txBox="1"/>
      </xdr:nvSpPr>
      <xdr:spPr>
        <a:xfrm>
          <a:off x="4254500" y="54199155"/>
          <a:ext cx="184731" cy="270859"/>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57</xdr:row>
      <xdr:rowOff>0</xdr:rowOff>
    </xdr:from>
    <xdr:ext cx="184731" cy="264560"/>
    <xdr:sp macro="" textlink="">
      <xdr:nvSpPr>
        <xdr:cNvPr id="128" name="TextBox 127">
          <a:extLst>
            <a:ext uri="{FF2B5EF4-FFF2-40B4-BE49-F238E27FC236}">
              <a16:creationId xmlns:a16="http://schemas.microsoft.com/office/drawing/2014/main" id="{DDEDD526-33FC-AC42-AEC6-90CDE009276B}"/>
            </a:ext>
          </a:extLst>
        </xdr:cNvPr>
        <xdr:cNvSpPr txBox="1"/>
      </xdr:nvSpPr>
      <xdr:spPr>
        <a:xfrm>
          <a:off x="4254500" y="53733700"/>
          <a:ext cx="184731" cy="264560"/>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2</xdr:col>
      <xdr:colOff>0</xdr:colOff>
      <xdr:row>57</xdr:row>
      <xdr:rowOff>86360</xdr:rowOff>
    </xdr:from>
    <xdr:ext cx="184731" cy="270859"/>
    <xdr:sp macro="" textlink="">
      <xdr:nvSpPr>
        <xdr:cNvPr id="129" name="TextBox 128">
          <a:extLst>
            <a:ext uri="{FF2B5EF4-FFF2-40B4-BE49-F238E27FC236}">
              <a16:creationId xmlns:a16="http://schemas.microsoft.com/office/drawing/2014/main" id="{8CAABBF9-9304-E940-9419-0CDB0F1C56DB}"/>
            </a:ext>
          </a:extLst>
        </xdr:cNvPr>
        <xdr:cNvSpPr txBox="1"/>
      </xdr:nvSpPr>
      <xdr:spPr>
        <a:xfrm>
          <a:off x="4254500" y="53820060"/>
          <a:ext cx="184731" cy="270859"/>
        </a:xfrm>
        <a:prstGeom prst="rect">
          <a:avLst/>
        </a:prstGeom>
        <a:noFill/>
        <a:ln>
          <a:noFill/>
        </a:ln>
        <a:effectLst/>
      </xdr:spPr>
      <xdr:txBody>
        <a:bodyPr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7A66D-236D-6B47-A284-C5DDFC2982FA}">
  <sheetPr>
    <pageSetUpPr fitToPage="1"/>
  </sheetPr>
  <dimension ref="A1:M84"/>
  <sheetViews>
    <sheetView showGridLines="0" topLeftCell="B1" zoomScale="110" zoomScaleNormal="110" zoomScaleSheetLayoutView="120" workbookViewId="0">
      <pane ySplit="1" topLeftCell="A78" activePane="bottomLeft" state="frozen"/>
      <selection pane="bottomLeft" activeCell="L84" sqref="L84"/>
    </sheetView>
  </sheetViews>
  <sheetFormatPr defaultColWidth="9.19921875" defaultRowHeight="14.4" x14ac:dyDescent="0.3"/>
  <cols>
    <col min="1" max="1" width="27.59765625" style="6" customWidth="1"/>
    <col min="2" max="2" width="17.3984375" style="1" customWidth="1"/>
    <col min="3" max="3" width="10.3984375" style="7" hidden="1" customWidth="1"/>
    <col min="4" max="4" width="14.19921875" style="8" hidden="1" customWidth="1"/>
    <col min="5" max="5" width="10.69921875" style="130" hidden="1" customWidth="1"/>
    <col min="6" max="6" width="21.3984375" style="1" hidden="1" customWidth="1"/>
    <col min="7" max="7" width="12.59765625" style="2" customWidth="1"/>
    <col min="8" max="8" width="27" style="1" hidden="1" customWidth="1"/>
    <col min="9" max="9" width="13.69921875" style="269" customWidth="1"/>
    <col min="10" max="10" width="33.69921875" style="1" customWidth="1"/>
    <col min="11" max="12" width="13.8984375" style="379" customWidth="1"/>
    <col min="13" max="13" width="36.3984375" style="453" customWidth="1"/>
    <col min="14" max="16384" width="9.19921875" style="2"/>
  </cols>
  <sheetData>
    <row r="1" spans="1:13" s="1" customFormat="1" ht="46.8" x14ac:dyDescent="0.3">
      <c r="A1" s="11" t="s">
        <v>0</v>
      </c>
      <c r="B1" s="10" t="s">
        <v>1</v>
      </c>
      <c r="C1" s="96" t="s">
        <v>2</v>
      </c>
      <c r="D1" s="94" t="s">
        <v>499</v>
      </c>
      <c r="E1" s="122" t="s">
        <v>3</v>
      </c>
      <c r="F1" s="95" t="s">
        <v>4</v>
      </c>
      <c r="G1" s="95" t="s">
        <v>663</v>
      </c>
      <c r="H1" s="254" t="s">
        <v>662</v>
      </c>
      <c r="I1" s="262" t="s">
        <v>506</v>
      </c>
      <c r="J1" s="337" t="s">
        <v>505</v>
      </c>
      <c r="K1" s="365" t="s">
        <v>747</v>
      </c>
      <c r="L1" s="365" t="s">
        <v>669</v>
      </c>
      <c r="M1" s="440" t="s">
        <v>666</v>
      </c>
    </row>
    <row r="2" spans="1:13" x14ac:dyDescent="0.3">
      <c r="A2" s="12" t="s">
        <v>5</v>
      </c>
      <c r="B2" s="312"/>
      <c r="C2" s="13"/>
      <c r="D2" s="14"/>
      <c r="E2" s="123"/>
      <c r="F2" s="184"/>
      <c r="G2" s="202"/>
      <c r="H2" s="257"/>
      <c r="I2" s="263"/>
      <c r="J2" s="338"/>
      <c r="K2" s="366"/>
      <c r="L2" s="366"/>
      <c r="M2" s="441"/>
    </row>
    <row r="3" spans="1:13" x14ac:dyDescent="0.3">
      <c r="A3" s="15" t="s">
        <v>6</v>
      </c>
      <c r="B3" s="313"/>
      <c r="C3" s="13"/>
      <c r="D3" s="16"/>
      <c r="E3" s="123"/>
      <c r="F3" s="184"/>
      <c r="G3" s="202"/>
      <c r="H3" s="257"/>
      <c r="I3" s="263"/>
      <c r="J3" s="338"/>
      <c r="K3" s="366"/>
      <c r="L3" s="366"/>
      <c r="M3" s="441"/>
    </row>
    <row r="4" spans="1:13" x14ac:dyDescent="0.3">
      <c r="A4" s="17" t="s">
        <v>7</v>
      </c>
      <c r="B4" s="314"/>
      <c r="C4" s="18"/>
      <c r="D4" s="19"/>
      <c r="E4" s="124"/>
      <c r="F4" s="185"/>
      <c r="G4" s="203"/>
      <c r="H4" s="258"/>
      <c r="I4" s="264"/>
      <c r="J4" s="339"/>
      <c r="K4" s="367"/>
      <c r="L4" s="367"/>
      <c r="M4" s="442"/>
    </row>
    <row r="5" spans="1:13" ht="115.2" x14ac:dyDescent="0.3">
      <c r="A5" s="20" t="s">
        <v>8</v>
      </c>
      <c r="B5" s="173" t="s">
        <v>9</v>
      </c>
      <c r="C5" s="22">
        <v>549000</v>
      </c>
      <c r="D5" s="24"/>
      <c r="E5" s="125">
        <v>697000</v>
      </c>
      <c r="F5" s="186" t="s">
        <v>495</v>
      </c>
      <c r="G5" s="201">
        <v>667398.82999999996</v>
      </c>
      <c r="H5" s="259"/>
      <c r="I5" s="265">
        <v>731226</v>
      </c>
      <c r="J5" s="340" t="s">
        <v>652</v>
      </c>
      <c r="K5" s="368">
        <v>601683</v>
      </c>
      <c r="L5" s="368">
        <v>731226</v>
      </c>
      <c r="M5" s="327" t="s">
        <v>705</v>
      </c>
    </row>
    <row r="6" spans="1:13" x14ac:dyDescent="0.3">
      <c r="A6" s="21"/>
      <c r="B6" s="315" t="s">
        <v>10</v>
      </c>
      <c r="C6" s="148">
        <v>549000</v>
      </c>
      <c r="D6" s="24"/>
      <c r="E6" s="133">
        <f>E5</f>
        <v>697000</v>
      </c>
      <c r="F6" s="186"/>
      <c r="G6" s="205">
        <f>SUM(G5)</f>
        <v>667398.82999999996</v>
      </c>
      <c r="H6" s="259"/>
      <c r="I6" s="270">
        <f>SUM(I5)</f>
        <v>731226</v>
      </c>
      <c r="J6" s="186"/>
      <c r="K6" s="380">
        <f>SUM(K5)</f>
        <v>601683</v>
      </c>
      <c r="L6" s="380">
        <f>SUM(L5)</f>
        <v>731226</v>
      </c>
      <c r="M6" s="443"/>
    </row>
    <row r="7" spans="1:13" x14ac:dyDescent="0.3">
      <c r="A7" s="28" t="s">
        <v>11</v>
      </c>
      <c r="B7" s="316"/>
      <c r="C7" s="18"/>
      <c r="D7" s="19"/>
      <c r="E7" s="124"/>
      <c r="F7" s="185"/>
      <c r="G7" s="203"/>
      <c r="H7" s="258"/>
      <c r="I7" s="264"/>
      <c r="J7" s="339"/>
      <c r="K7" s="367"/>
      <c r="L7" s="367"/>
      <c r="M7" s="442"/>
    </row>
    <row r="8" spans="1:13" ht="63.75" customHeight="1" x14ac:dyDescent="0.3">
      <c r="A8" s="20" t="s">
        <v>12</v>
      </c>
      <c r="B8" s="173" t="s">
        <v>13</v>
      </c>
      <c r="C8" s="22">
        <v>9000</v>
      </c>
      <c r="D8" s="29"/>
      <c r="E8" s="175">
        <v>9000</v>
      </c>
      <c r="F8" s="187" t="s">
        <v>14</v>
      </c>
      <c r="G8" s="201">
        <v>3570</v>
      </c>
      <c r="H8" s="259"/>
      <c r="I8" s="265">
        <v>4500</v>
      </c>
      <c r="J8" s="186" t="s">
        <v>634</v>
      </c>
      <c r="K8" s="368">
        <v>3352</v>
      </c>
      <c r="L8" s="369">
        <v>4500</v>
      </c>
      <c r="M8" s="443"/>
    </row>
    <row r="9" spans="1:13" ht="24" customHeight="1" x14ac:dyDescent="0.3">
      <c r="A9" s="20" t="s">
        <v>15</v>
      </c>
      <c r="B9" s="173" t="s">
        <v>16</v>
      </c>
      <c r="C9" s="22">
        <v>42000</v>
      </c>
      <c r="D9" s="29"/>
      <c r="E9" s="175">
        <v>48000</v>
      </c>
      <c r="F9" s="186" t="s">
        <v>17</v>
      </c>
      <c r="G9" s="201">
        <v>71378.92</v>
      </c>
      <c r="H9" s="259"/>
      <c r="I9" s="265">
        <v>72000</v>
      </c>
      <c r="J9" s="186" t="s">
        <v>599</v>
      </c>
      <c r="K9" s="369">
        <v>40353</v>
      </c>
      <c r="L9" s="369">
        <v>72000</v>
      </c>
      <c r="M9" s="443" t="s">
        <v>670</v>
      </c>
    </row>
    <row r="10" spans="1:13" ht="86.4" x14ac:dyDescent="0.3">
      <c r="A10" s="20" t="s">
        <v>18</v>
      </c>
      <c r="B10" s="173" t="s">
        <v>19</v>
      </c>
      <c r="C10" s="22">
        <v>3000</v>
      </c>
      <c r="D10" s="24"/>
      <c r="E10" s="125">
        <v>2000</v>
      </c>
      <c r="F10" s="186" t="s">
        <v>20</v>
      </c>
      <c r="G10" s="199">
        <v>2686.84</v>
      </c>
      <c r="H10" s="259"/>
      <c r="I10" s="265">
        <v>10200</v>
      </c>
      <c r="J10" s="186" t="s">
        <v>590</v>
      </c>
      <c r="K10" s="369">
        <v>1309</v>
      </c>
      <c r="L10" s="369">
        <v>3000</v>
      </c>
      <c r="M10" s="327" t="s">
        <v>688</v>
      </c>
    </row>
    <row r="11" spans="1:13" x14ac:dyDescent="0.3">
      <c r="A11" s="20" t="s">
        <v>21</v>
      </c>
      <c r="B11" s="173" t="s">
        <v>22</v>
      </c>
      <c r="C11" s="22">
        <v>300</v>
      </c>
      <c r="D11" s="24"/>
      <c r="E11" s="125">
        <v>200</v>
      </c>
      <c r="F11" s="186"/>
      <c r="G11" s="199">
        <v>273.60000000000002</v>
      </c>
      <c r="H11" s="259"/>
      <c r="I11" s="265">
        <v>0</v>
      </c>
      <c r="J11" s="186" t="s">
        <v>516</v>
      </c>
      <c r="K11" s="379">
        <v>0</v>
      </c>
      <c r="L11" s="369"/>
      <c r="M11" s="443"/>
    </row>
    <row r="12" spans="1:13" x14ac:dyDescent="0.3">
      <c r="A12" s="21"/>
      <c r="B12" s="315" t="s">
        <v>10</v>
      </c>
      <c r="C12" s="148">
        <f>SUM(C8:C11)</f>
        <v>54300</v>
      </c>
      <c r="D12" s="24"/>
      <c r="E12" s="133">
        <f>SUM(E8:E11)</f>
        <v>59200</v>
      </c>
      <c r="F12" s="186"/>
      <c r="G12" s="205">
        <f>SUM(G8:G11)</f>
        <v>77909.36</v>
      </c>
      <c r="H12" s="259"/>
      <c r="I12" s="270">
        <f>SUM(I8:I11)</f>
        <v>86700</v>
      </c>
      <c r="J12" s="186"/>
      <c r="K12" s="380">
        <f>SUM(K8:K11)</f>
        <v>45014</v>
      </c>
      <c r="L12" s="380">
        <f>SUM(L8:L11)</f>
        <v>79500</v>
      </c>
      <c r="M12" s="443"/>
    </row>
    <row r="13" spans="1:13" x14ac:dyDescent="0.3">
      <c r="A13" s="21"/>
      <c r="B13" s="315"/>
      <c r="C13" s="148"/>
      <c r="D13" s="24"/>
      <c r="E13" s="133"/>
      <c r="F13" s="186"/>
      <c r="G13" s="205"/>
      <c r="H13" s="259"/>
      <c r="I13" s="270"/>
      <c r="J13" s="186"/>
      <c r="K13" s="380"/>
      <c r="L13" s="380"/>
      <c r="M13" s="341"/>
    </row>
    <row r="14" spans="1:13" x14ac:dyDescent="0.3">
      <c r="A14" s="30" t="s">
        <v>724</v>
      </c>
      <c r="B14" s="317"/>
      <c r="C14" s="18"/>
      <c r="D14" s="19"/>
      <c r="E14" s="124"/>
      <c r="F14" s="185"/>
      <c r="G14" s="203"/>
      <c r="H14" s="258"/>
      <c r="I14" s="264"/>
      <c r="J14" s="339"/>
      <c r="K14" s="367"/>
      <c r="L14" s="367"/>
      <c r="M14" s="442"/>
    </row>
    <row r="15" spans="1:13" x14ac:dyDescent="0.3">
      <c r="A15" s="330" t="s">
        <v>725</v>
      </c>
      <c r="B15" s="426" t="s">
        <v>726</v>
      </c>
      <c r="C15" s="97"/>
      <c r="D15" s="309"/>
      <c r="E15" s="175"/>
      <c r="F15" s="340"/>
      <c r="G15" s="427"/>
      <c r="H15" s="311"/>
      <c r="I15" s="300"/>
      <c r="J15" s="350"/>
      <c r="K15" s="368">
        <v>4845</v>
      </c>
      <c r="L15" s="368">
        <v>9250</v>
      </c>
      <c r="M15" s="378" t="s">
        <v>727</v>
      </c>
    </row>
    <row r="16" spans="1:13" x14ac:dyDescent="0.3">
      <c r="A16" s="425"/>
      <c r="B16" s="428" t="s">
        <v>10</v>
      </c>
      <c r="C16" s="97"/>
      <c r="D16" s="309"/>
      <c r="E16" s="175"/>
      <c r="F16" s="340"/>
      <c r="G16" s="427"/>
      <c r="H16" s="311"/>
      <c r="I16" s="300"/>
      <c r="J16" s="350"/>
      <c r="K16" s="383">
        <f>SUM(K15)</f>
        <v>4845</v>
      </c>
      <c r="L16" s="383">
        <f>SUM(L15)</f>
        <v>9250</v>
      </c>
      <c r="M16" s="378"/>
    </row>
    <row r="17" spans="1:13" x14ac:dyDescent="0.3">
      <c r="A17" s="425"/>
      <c r="B17" s="426"/>
      <c r="C17" s="97"/>
      <c r="D17" s="309"/>
      <c r="E17" s="175"/>
      <c r="F17" s="340"/>
      <c r="G17" s="427"/>
      <c r="H17" s="311"/>
      <c r="I17" s="300"/>
      <c r="J17" s="350"/>
      <c r="K17" s="368"/>
      <c r="L17" s="368"/>
      <c r="M17" s="378"/>
    </row>
    <row r="18" spans="1:13" x14ac:dyDescent="0.3">
      <c r="A18" s="30" t="s">
        <v>23</v>
      </c>
      <c r="B18" s="317"/>
      <c r="C18" s="18"/>
      <c r="D18" s="19"/>
      <c r="E18" s="124"/>
      <c r="F18" s="185"/>
      <c r="G18" s="203"/>
      <c r="H18" s="258"/>
      <c r="I18" s="264"/>
      <c r="J18" s="339"/>
      <c r="K18" s="367"/>
      <c r="L18" s="367"/>
      <c r="M18" s="442"/>
    </row>
    <row r="19" spans="1:13" ht="27" customHeight="1" x14ac:dyDescent="0.3">
      <c r="A19" s="31" t="s">
        <v>24</v>
      </c>
      <c r="B19" s="53" t="s">
        <v>25</v>
      </c>
      <c r="C19" s="97">
        <v>35828</v>
      </c>
      <c r="D19" s="24"/>
      <c r="E19" s="175">
        <v>29000</v>
      </c>
      <c r="F19" s="186"/>
      <c r="G19" s="201">
        <v>9755</v>
      </c>
      <c r="H19" s="259"/>
      <c r="I19" s="265">
        <v>32517</v>
      </c>
      <c r="J19" s="186" t="s">
        <v>517</v>
      </c>
      <c r="K19" s="369">
        <v>28137.5</v>
      </c>
      <c r="L19" s="369">
        <v>28137.5</v>
      </c>
      <c r="M19" s="443"/>
    </row>
    <row r="20" spans="1:13" ht="32.25" customHeight="1" x14ac:dyDescent="0.3">
      <c r="A20" s="31" t="s">
        <v>26</v>
      </c>
      <c r="B20" s="53" t="s">
        <v>27</v>
      </c>
      <c r="C20" s="97"/>
      <c r="D20" s="24"/>
      <c r="E20" s="125">
        <v>3500</v>
      </c>
      <c r="F20" s="186" t="s">
        <v>482</v>
      </c>
      <c r="G20" s="201">
        <v>13213.96</v>
      </c>
      <c r="H20" s="259"/>
      <c r="I20" s="265"/>
      <c r="J20" s="186"/>
      <c r="K20" s="369">
        <v>3085</v>
      </c>
      <c r="L20" s="369">
        <v>3085</v>
      </c>
      <c r="M20" s="327" t="s">
        <v>690</v>
      </c>
    </row>
    <row r="21" spans="1:13" ht="43.2" x14ac:dyDescent="0.3">
      <c r="A21" s="31" t="s">
        <v>28</v>
      </c>
      <c r="B21" s="53" t="s">
        <v>29</v>
      </c>
      <c r="C21" s="97">
        <v>10000</v>
      </c>
      <c r="D21" s="24"/>
      <c r="E21" s="125">
        <v>50500</v>
      </c>
      <c r="F21" s="186" t="s">
        <v>483</v>
      </c>
      <c r="G21" s="199">
        <v>39950</v>
      </c>
      <c r="H21" s="259"/>
      <c r="I21" s="265">
        <v>65000</v>
      </c>
      <c r="J21" s="340" t="s">
        <v>636</v>
      </c>
      <c r="K21" s="368">
        <v>71854</v>
      </c>
      <c r="L21" s="368">
        <v>71854</v>
      </c>
      <c r="M21" s="327" t="s">
        <v>671</v>
      </c>
    </row>
    <row r="22" spans="1:13" ht="43.2" x14ac:dyDescent="0.3">
      <c r="A22" s="31" t="s">
        <v>30</v>
      </c>
      <c r="B22" s="53" t="s">
        <v>31</v>
      </c>
      <c r="C22" s="97"/>
      <c r="D22" s="24"/>
      <c r="E22" s="125">
        <v>9000</v>
      </c>
      <c r="F22" s="186"/>
      <c r="G22" s="201">
        <v>3610</v>
      </c>
      <c r="H22" s="259"/>
      <c r="I22" s="265">
        <v>7500</v>
      </c>
      <c r="J22" s="186" t="s">
        <v>518</v>
      </c>
      <c r="K22" s="369">
        <v>11085</v>
      </c>
      <c r="L22" s="369">
        <v>11085</v>
      </c>
      <c r="M22" s="327" t="s">
        <v>734</v>
      </c>
    </row>
    <row r="23" spans="1:13" ht="28.8" x14ac:dyDescent="0.3">
      <c r="A23" s="31" t="s">
        <v>32</v>
      </c>
      <c r="B23" s="53" t="s">
        <v>33</v>
      </c>
      <c r="C23" s="97"/>
      <c r="D23" s="24"/>
      <c r="E23" s="125">
        <v>138975</v>
      </c>
      <c r="F23" s="186" t="s">
        <v>484</v>
      </c>
      <c r="G23" s="201">
        <v>72532</v>
      </c>
      <c r="H23" s="259"/>
      <c r="I23" s="265">
        <v>220725</v>
      </c>
      <c r="J23" s="186" t="s">
        <v>654</v>
      </c>
      <c r="K23" s="369">
        <v>176893</v>
      </c>
      <c r="L23" s="369">
        <v>176893</v>
      </c>
      <c r="M23" s="443"/>
    </row>
    <row r="24" spans="1:13" ht="57.6" x14ac:dyDescent="0.3">
      <c r="A24" s="31" t="s">
        <v>34</v>
      </c>
      <c r="B24" s="53" t="s">
        <v>35</v>
      </c>
      <c r="C24" s="97"/>
      <c r="D24" s="24"/>
      <c r="E24" s="125">
        <v>3125</v>
      </c>
      <c r="F24" s="186"/>
      <c r="G24" s="199">
        <v>9445</v>
      </c>
      <c r="H24" s="259"/>
      <c r="I24" s="265">
        <v>6400</v>
      </c>
      <c r="J24" s="186" t="s">
        <v>533</v>
      </c>
      <c r="K24" s="369">
        <v>15777</v>
      </c>
      <c r="L24" s="369">
        <v>15777</v>
      </c>
      <c r="M24" s="443" t="s">
        <v>707</v>
      </c>
    </row>
    <row r="25" spans="1:13" ht="57.6" x14ac:dyDescent="0.3">
      <c r="A25" s="31" t="s">
        <v>36</v>
      </c>
      <c r="B25" s="53" t="s">
        <v>37</v>
      </c>
      <c r="C25" s="97"/>
      <c r="D25" s="24"/>
      <c r="E25" s="125">
        <v>1500</v>
      </c>
      <c r="F25" s="186" t="s">
        <v>38</v>
      </c>
      <c r="G25" s="201">
        <v>0</v>
      </c>
      <c r="H25" s="259"/>
      <c r="I25" s="265">
        <v>7500</v>
      </c>
      <c r="J25" s="186" t="s">
        <v>534</v>
      </c>
      <c r="K25" s="369">
        <v>4483</v>
      </c>
      <c r="L25" s="369">
        <v>4483</v>
      </c>
      <c r="M25" s="443"/>
    </row>
    <row r="26" spans="1:13" x14ac:dyDescent="0.3">
      <c r="A26" s="31" t="s">
        <v>39</v>
      </c>
      <c r="B26" s="53" t="s">
        <v>40</v>
      </c>
      <c r="C26" s="97"/>
      <c r="D26" s="24"/>
      <c r="E26" s="125">
        <v>5000</v>
      </c>
      <c r="F26" s="186"/>
      <c r="G26" s="201">
        <v>4352</v>
      </c>
      <c r="H26" s="259"/>
      <c r="I26" s="265">
        <v>7000</v>
      </c>
      <c r="J26" s="186"/>
      <c r="K26" s="369">
        <v>5240</v>
      </c>
      <c r="L26" s="369">
        <v>5240</v>
      </c>
      <c r="M26" s="443"/>
    </row>
    <row r="27" spans="1:13" ht="28.8" x14ac:dyDescent="0.3">
      <c r="A27" s="31" t="s">
        <v>41</v>
      </c>
      <c r="B27" s="53" t="s">
        <v>42</v>
      </c>
      <c r="C27" s="97"/>
      <c r="D27" s="24"/>
      <c r="E27" s="125">
        <v>9500</v>
      </c>
      <c r="F27" s="186"/>
      <c r="G27" s="201">
        <v>13495</v>
      </c>
      <c r="H27" s="259"/>
      <c r="I27" s="265">
        <v>40000</v>
      </c>
      <c r="J27" s="186" t="s">
        <v>633</v>
      </c>
      <c r="K27" s="369">
        <v>39170</v>
      </c>
      <c r="L27" s="369">
        <v>39170</v>
      </c>
      <c r="M27" s="443" t="s">
        <v>721</v>
      </c>
    </row>
    <row r="28" spans="1:13" x14ac:dyDescent="0.3">
      <c r="A28" s="31" t="s">
        <v>43</v>
      </c>
      <c r="B28" s="53" t="s">
        <v>44</v>
      </c>
      <c r="C28" s="97">
        <v>35050</v>
      </c>
      <c r="D28" s="24"/>
      <c r="E28" s="125">
        <v>55000</v>
      </c>
      <c r="F28" s="186" t="s">
        <v>485</v>
      </c>
      <c r="G28" s="201">
        <v>39325</v>
      </c>
      <c r="H28" s="259"/>
      <c r="I28" s="265">
        <v>72000</v>
      </c>
      <c r="J28" s="186" t="s">
        <v>621</v>
      </c>
      <c r="K28" s="369">
        <v>36583</v>
      </c>
      <c r="L28" s="369">
        <v>36583</v>
      </c>
      <c r="M28" s="444" t="s">
        <v>668</v>
      </c>
    </row>
    <row r="29" spans="1:13" x14ac:dyDescent="0.3">
      <c r="A29" s="31" t="s">
        <v>45</v>
      </c>
      <c r="B29" s="53" t="s">
        <v>46</v>
      </c>
      <c r="C29" s="97"/>
      <c r="D29" s="24"/>
      <c r="E29" s="125">
        <v>1000</v>
      </c>
      <c r="F29" s="186"/>
      <c r="G29" s="199">
        <v>1960</v>
      </c>
      <c r="H29" s="259"/>
      <c r="I29" s="265">
        <v>0</v>
      </c>
      <c r="J29" s="186" t="s">
        <v>532</v>
      </c>
      <c r="K29" s="369">
        <v>0</v>
      </c>
      <c r="L29" s="369"/>
      <c r="M29" s="327"/>
    </row>
    <row r="30" spans="1:13" ht="28.8" x14ac:dyDescent="0.3">
      <c r="A30" s="31" t="s">
        <v>47</v>
      </c>
      <c r="B30" s="53" t="s">
        <v>48</v>
      </c>
      <c r="C30" s="97"/>
      <c r="D30" s="24"/>
      <c r="E30" s="125">
        <v>2550</v>
      </c>
      <c r="F30" s="186" t="s">
        <v>500</v>
      </c>
      <c r="G30" s="199">
        <v>0</v>
      </c>
      <c r="H30" s="259"/>
      <c r="I30" s="265">
        <v>11040</v>
      </c>
      <c r="J30" s="186" t="s">
        <v>535</v>
      </c>
      <c r="K30" s="369">
        <v>0</v>
      </c>
      <c r="L30" s="369"/>
      <c r="M30" s="327" t="s">
        <v>700</v>
      </c>
    </row>
    <row r="31" spans="1:13" ht="23.25" customHeight="1" x14ac:dyDescent="0.3">
      <c r="A31" s="31" t="s">
        <v>49</v>
      </c>
      <c r="B31" s="53" t="s">
        <v>50</v>
      </c>
      <c r="C31" s="97"/>
      <c r="D31" s="24"/>
      <c r="E31" s="125">
        <v>3500</v>
      </c>
      <c r="F31" s="186" t="s">
        <v>507</v>
      </c>
      <c r="G31" s="199">
        <v>0</v>
      </c>
      <c r="H31" s="259"/>
      <c r="I31" s="265"/>
      <c r="J31" s="259"/>
      <c r="L31" s="414">
        <v>2364</v>
      </c>
      <c r="M31" s="445" t="s">
        <v>706</v>
      </c>
    </row>
    <row r="32" spans="1:13" ht="43.2" x14ac:dyDescent="0.3">
      <c r="A32" s="31" t="s">
        <v>51</v>
      </c>
      <c r="B32" s="53" t="s">
        <v>52</v>
      </c>
      <c r="C32" s="97"/>
      <c r="D32" s="24"/>
      <c r="E32" s="125"/>
      <c r="F32" s="186"/>
      <c r="G32" s="201">
        <v>3725</v>
      </c>
      <c r="H32" s="259" t="s">
        <v>637</v>
      </c>
      <c r="I32" s="265"/>
      <c r="J32" s="340" t="s">
        <v>638</v>
      </c>
      <c r="K32" s="369"/>
      <c r="L32" s="368"/>
      <c r="M32" s="443"/>
    </row>
    <row r="33" spans="1:13" x14ac:dyDescent="0.3">
      <c r="A33" s="21"/>
      <c r="B33" s="315" t="s">
        <v>10</v>
      </c>
      <c r="C33" s="149">
        <f>SUM(C19:C32)</f>
        <v>80878</v>
      </c>
      <c r="D33" s="24"/>
      <c r="E33" s="133">
        <f>SUM(E19:E32)</f>
        <v>312150</v>
      </c>
      <c r="F33" s="186"/>
      <c r="G33" s="205">
        <f>SUM(G19:G32)</f>
        <v>211362.96</v>
      </c>
      <c r="H33" s="259"/>
      <c r="I33" s="270">
        <f>SUM(I19:I32)</f>
        <v>469682</v>
      </c>
      <c r="J33" s="186"/>
      <c r="K33" s="380">
        <f>SUM(K19:K32)</f>
        <v>392307.5</v>
      </c>
      <c r="L33" s="380">
        <f>SUM(L19:L32)</f>
        <v>394671.5</v>
      </c>
      <c r="M33" s="440"/>
    </row>
    <row r="34" spans="1:13" x14ac:dyDescent="0.3">
      <c r="A34" s="28" t="s">
        <v>53</v>
      </c>
      <c r="B34" s="318"/>
      <c r="C34" s="18"/>
      <c r="D34" s="19"/>
      <c r="E34" s="124"/>
      <c r="F34" s="185"/>
      <c r="G34" s="203"/>
      <c r="H34" s="258"/>
      <c r="I34" s="264"/>
      <c r="J34" s="339"/>
      <c r="K34" s="367"/>
      <c r="L34" s="367"/>
      <c r="M34" s="442"/>
    </row>
    <row r="35" spans="1:13" x14ac:dyDescent="0.3">
      <c r="A35" s="20" t="s">
        <v>54</v>
      </c>
      <c r="B35" s="173" t="s">
        <v>55</v>
      </c>
      <c r="C35" s="97">
        <v>650</v>
      </c>
      <c r="D35" s="24"/>
      <c r="E35" s="125">
        <v>1800</v>
      </c>
      <c r="F35" s="186"/>
      <c r="G35" s="199">
        <v>601.08000000000004</v>
      </c>
      <c r="H35" s="259"/>
      <c r="I35" s="265">
        <v>1000</v>
      </c>
      <c r="J35" s="186"/>
      <c r="K35" s="369">
        <v>743.93</v>
      </c>
      <c r="L35" s="369">
        <v>1000</v>
      </c>
      <c r="M35" s="443"/>
    </row>
    <row r="36" spans="1:13" x14ac:dyDescent="0.3">
      <c r="A36" s="20" t="s">
        <v>56</v>
      </c>
      <c r="B36" s="173" t="s">
        <v>57</v>
      </c>
      <c r="C36" s="97">
        <v>100</v>
      </c>
      <c r="D36" s="24"/>
      <c r="E36" s="125">
        <v>100</v>
      </c>
      <c r="F36" s="186"/>
      <c r="G36" s="199">
        <v>158</v>
      </c>
      <c r="H36" s="259"/>
      <c r="I36" s="265">
        <v>100</v>
      </c>
      <c r="J36" s="186"/>
      <c r="K36" s="369">
        <v>84.22</v>
      </c>
      <c r="L36" s="369">
        <v>100</v>
      </c>
      <c r="M36" s="443"/>
    </row>
    <row r="37" spans="1:13" ht="28.8" x14ac:dyDescent="0.3">
      <c r="A37" s="20" t="s">
        <v>58</v>
      </c>
      <c r="B37" s="173" t="s">
        <v>59</v>
      </c>
      <c r="C37" s="97">
        <v>18000</v>
      </c>
      <c r="D37" s="33"/>
      <c r="E37" s="125">
        <v>18000</v>
      </c>
      <c r="F37" s="186"/>
      <c r="G37" s="199">
        <v>17420.240000000002</v>
      </c>
      <c r="H37" s="259"/>
      <c r="I37" s="265">
        <v>19000</v>
      </c>
      <c r="J37" s="341"/>
      <c r="K37" s="381">
        <v>666</v>
      </c>
      <c r="L37" s="381">
        <v>19000</v>
      </c>
      <c r="M37" s="443"/>
    </row>
    <row r="38" spans="1:13" s="3" customFormat="1" ht="18" customHeight="1" x14ac:dyDescent="0.3">
      <c r="A38" s="20" t="s">
        <v>60</v>
      </c>
      <c r="B38" s="173" t="s">
        <v>61</v>
      </c>
      <c r="C38" s="97">
        <v>10000</v>
      </c>
      <c r="D38" s="33"/>
      <c r="E38" s="126">
        <v>13500</v>
      </c>
      <c r="F38" s="188" t="s">
        <v>486</v>
      </c>
      <c r="G38" s="207">
        <v>11371.93</v>
      </c>
      <c r="H38" s="260"/>
      <c r="I38" s="266">
        <v>13000</v>
      </c>
      <c r="J38" s="342"/>
      <c r="K38" s="382">
        <v>6629</v>
      </c>
      <c r="L38" s="382">
        <v>13000</v>
      </c>
      <c r="M38" s="446"/>
    </row>
    <row r="39" spans="1:13" x14ac:dyDescent="0.3">
      <c r="A39" s="31" t="s">
        <v>62</v>
      </c>
      <c r="B39" s="53" t="s">
        <v>63</v>
      </c>
      <c r="C39" s="97">
        <v>3700</v>
      </c>
      <c r="D39" s="24"/>
      <c r="E39" s="125">
        <v>3000</v>
      </c>
      <c r="F39" s="186"/>
      <c r="G39" s="207">
        <v>0</v>
      </c>
      <c r="H39" s="259"/>
      <c r="I39" s="265">
        <v>3500</v>
      </c>
      <c r="J39" s="186"/>
      <c r="K39" s="369"/>
      <c r="L39" s="369">
        <v>3500</v>
      </c>
      <c r="M39" s="443"/>
    </row>
    <row r="40" spans="1:13" x14ac:dyDescent="0.3">
      <c r="A40" s="31" t="s">
        <v>64</v>
      </c>
      <c r="B40" s="53" t="s">
        <v>65</v>
      </c>
      <c r="C40" s="97"/>
      <c r="D40" s="24"/>
      <c r="E40" s="125"/>
      <c r="F40" s="186"/>
      <c r="G40" s="199">
        <v>0</v>
      </c>
      <c r="H40" s="259"/>
      <c r="I40" s="265"/>
      <c r="J40" s="186"/>
      <c r="K40" s="369"/>
      <c r="L40" s="369"/>
      <c r="M40" s="443"/>
    </row>
    <row r="41" spans="1:13" ht="28.8" x14ac:dyDescent="0.3">
      <c r="A41" s="20" t="s">
        <v>66</v>
      </c>
      <c r="B41" s="173" t="s">
        <v>67</v>
      </c>
      <c r="C41" s="97"/>
      <c r="D41" s="24"/>
      <c r="E41" s="125"/>
      <c r="F41" s="186"/>
      <c r="G41" s="199"/>
      <c r="H41" s="259" t="s">
        <v>519</v>
      </c>
      <c r="I41" s="265">
        <v>5000</v>
      </c>
      <c r="J41" s="186" t="s">
        <v>519</v>
      </c>
      <c r="K41" s="369"/>
      <c r="L41" s="369">
        <v>5000</v>
      </c>
      <c r="M41" s="341" t="s">
        <v>519</v>
      </c>
    </row>
    <row r="42" spans="1:13" x14ac:dyDescent="0.3">
      <c r="A42" s="21"/>
      <c r="B42" s="315" t="s">
        <v>10</v>
      </c>
      <c r="C42" s="148">
        <f>SUM(C35:C41)</f>
        <v>32450</v>
      </c>
      <c r="D42" s="24"/>
      <c r="E42" s="133">
        <f>SUM(E35:E41)</f>
        <v>36400</v>
      </c>
      <c r="F42" s="186"/>
      <c r="G42" s="133">
        <f>SUM(G35:G41)</f>
        <v>29551.250000000004</v>
      </c>
      <c r="H42" s="259"/>
      <c r="I42" s="270">
        <f>SUM(I35:I41)</f>
        <v>41600</v>
      </c>
      <c r="J42" s="186"/>
      <c r="K42" s="380">
        <f>SUM(K35:K41)</f>
        <v>8123.15</v>
      </c>
      <c r="L42" s="380">
        <f>SUM(L35:L41)</f>
        <v>41600</v>
      </c>
      <c r="M42" s="443"/>
    </row>
    <row r="43" spans="1:13" x14ac:dyDescent="0.3">
      <c r="A43" s="28" t="s">
        <v>68</v>
      </c>
      <c r="B43" s="318"/>
      <c r="C43" s="18"/>
      <c r="D43" s="19"/>
      <c r="E43" s="124"/>
      <c r="F43" s="189"/>
      <c r="G43" s="203"/>
      <c r="H43" s="258"/>
      <c r="I43" s="264"/>
      <c r="J43" s="339"/>
      <c r="K43" s="367"/>
      <c r="L43" s="367"/>
      <c r="M43" s="442"/>
    </row>
    <row r="44" spans="1:13" ht="72.75" customHeight="1" x14ac:dyDescent="0.3">
      <c r="A44" s="20" t="s">
        <v>69</v>
      </c>
      <c r="B44" s="173" t="s">
        <v>70</v>
      </c>
      <c r="C44" s="97">
        <v>24375</v>
      </c>
      <c r="D44" s="24"/>
      <c r="E44" s="150">
        <v>17100</v>
      </c>
      <c r="F44" s="190" t="s">
        <v>487</v>
      </c>
      <c r="G44" s="199">
        <v>-5324.9</v>
      </c>
      <c r="H44" s="306"/>
      <c r="I44" s="300"/>
      <c r="J44" s="343" t="s">
        <v>625</v>
      </c>
      <c r="K44" s="370">
        <v>1910.4</v>
      </c>
      <c r="L44" s="370">
        <v>1910</v>
      </c>
      <c r="M44" s="447" t="s">
        <v>735</v>
      </c>
    </row>
    <row r="45" spans="1:13" x14ac:dyDescent="0.3">
      <c r="A45" s="21"/>
      <c r="B45" s="315" t="s">
        <v>10</v>
      </c>
      <c r="C45" s="101">
        <v>24375</v>
      </c>
      <c r="D45" s="24"/>
      <c r="E45" s="133">
        <v>17100</v>
      </c>
      <c r="F45" s="191"/>
      <c r="G45" s="206">
        <f>SUM(G44)</f>
        <v>-5324.9</v>
      </c>
      <c r="H45" s="306"/>
      <c r="I45" s="300"/>
      <c r="J45" s="340"/>
      <c r="K45" s="383">
        <f>SUM(K44)</f>
        <v>1910.4</v>
      </c>
      <c r="L45" s="383">
        <v>1910</v>
      </c>
      <c r="M45" s="378"/>
    </row>
    <row r="46" spans="1:13" x14ac:dyDescent="0.3">
      <c r="A46" s="34" t="s">
        <v>71</v>
      </c>
      <c r="B46" s="318"/>
      <c r="C46" s="18"/>
      <c r="D46" s="19"/>
      <c r="E46" s="124"/>
      <c r="F46" s="185"/>
      <c r="G46" s="203"/>
      <c r="H46" s="258"/>
      <c r="I46" s="264"/>
      <c r="J46" s="339"/>
      <c r="K46" s="367"/>
      <c r="L46" s="367"/>
      <c r="M46" s="442"/>
    </row>
    <row r="47" spans="1:13" x14ac:dyDescent="0.3">
      <c r="A47" s="20" t="s">
        <v>72</v>
      </c>
      <c r="B47" s="173" t="s">
        <v>73</v>
      </c>
      <c r="C47" s="97">
        <v>0</v>
      </c>
      <c r="D47" s="33"/>
      <c r="E47" s="125">
        <v>5000</v>
      </c>
      <c r="F47" s="186"/>
      <c r="G47" s="201">
        <v>5600</v>
      </c>
      <c r="H47" s="259"/>
      <c r="I47" s="265">
        <v>0</v>
      </c>
      <c r="J47" s="340"/>
      <c r="K47" s="368">
        <v>465</v>
      </c>
      <c r="L47" s="368"/>
      <c r="M47" s="327"/>
    </row>
    <row r="48" spans="1:13" x14ac:dyDescent="0.3">
      <c r="A48" s="20" t="s">
        <v>74</v>
      </c>
      <c r="B48" s="173" t="s">
        <v>75</v>
      </c>
      <c r="C48" s="97">
        <v>30000</v>
      </c>
      <c r="D48" s="33"/>
      <c r="E48" s="125">
        <v>50000</v>
      </c>
      <c r="F48" s="186"/>
      <c r="G48" s="201">
        <v>42520.45</v>
      </c>
      <c r="H48" s="259"/>
      <c r="I48" s="265">
        <v>55000</v>
      </c>
      <c r="J48" s="186"/>
      <c r="K48" s="369">
        <v>17879</v>
      </c>
      <c r="L48" s="369">
        <v>55000</v>
      </c>
      <c r="M48" s="443"/>
    </row>
    <row r="49" spans="1:13" ht="28.8" x14ac:dyDescent="0.3">
      <c r="A49" s="20" t="s">
        <v>664</v>
      </c>
      <c r="B49" s="173" t="s">
        <v>635</v>
      </c>
      <c r="C49" s="97"/>
      <c r="D49" s="24"/>
      <c r="E49" s="125"/>
      <c r="F49" s="186"/>
      <c r="G49" s="199">
        <v>6975</v>
      </c>
      <c r="H49" s="259"/>
      <c r="I49" s="265"/>
      <c r="J49" s="186"/>
      <c r="K49" s="369"/>
      <c r="L49" s="369"/>
      <c r="M49" s="327" t="s">
        <v>722</v>
      </c>
    </row>
    <row r="50" spans="1:13" x14ac:dyDescent="0.3">
      <c r="A50" s="20"/>
      <c r="B50" s="315" t="s">
        <v>10</v>
      </c>
      <c r="C50" s="101">
        <f>SUM(C47:C49)</f>
        <v>30000</v>
      </c>
      <c r="D50" s="24"/>
      <c r="E50" s="133">
        <f>SUM(E47:E49)</f>
        <v>55000</v>
      </c>
      <c r="F50" s="186"/>
      <c r="G50" s="205">
        <f>SUM(G46:G49)</f>
        <v>55095.45</v>
      </c>
      <c r="H50" s="259"/>
      <c r="I50" s="270">
        <f>SUM(I46:I49)</f>
        <v>55000</v>
      </c>
      <c r="J50" s="186"/>
      <c r="K50" s="380">
        <f>SUM(K47:K49)</f>
        <v>18344</v>
      </c>
      <c r="L50" s="380">
        <f>SUM(L47:L49)</f>
        <v>55000</v>
      </c>
      <c r="M50" s="443"/>
    </row>
    <row r="51" spans="1:13" x14ac:dyDescent="0.3">
      <c r="A51" s="42" t="s">
        <v>76</v>
      </c>
      <c r="B51" s="319"/>
      <c r="C51" s="18"/>
      <c r="D51" s="19"/>
      <c r="E51" s="124"/>
      <c r="F51" s="185"/>
      <c r="G51" s="203"/>
      <c r="H51" s="258"/>
      <c r="I51" s="264"/>
      <c r="J51" s="339"/>
      <c r="K51" s="367"/>
      <c r="L51" s="367"/>
      <c r="M51" s="442"/>
    </row>
    <row r="52" spans="1:13" ht="28.8" x14ac:dyDescent="0.3">
      <c r="A52" s="31" t="s">
        <v>77</v>
      </c>
      <c r="B52" s="53" t="s">
        <v>78</v>
      </c>
      <c r="C52" s="97">
        <v>20000</v>
      </c>
      <c r="D52" s="24"/>
      <c r="E52" s="125">
        <v>25000</v>
      </c>
      <c r="F52" s="186" t="s">
        <v>79</v>
      </c>
      <c r="G52" s="201">
        <v>40000</v>
      </c>
      <c r="H52" s="259"/>
      <c r="I52" s="271">
        <v>25000</v>
      </c>
      <c r="J52" s="344" t="s">
        <v>79</v>
      </c>
      <c r="K52" s="371">
        <v>5000</v>
      </c>
      <c r="L52" s="371">
        <v>30000</v>
      </c>
      <c r="M52" s="448" t="s">
        <v>683</v>
      </c>
    </row>
    <row r="53" spans="1:13" ht="94.5" customHeight="1" x14ac:dyDescent="0.3">
      <c r="A53" s="31" t="s">
        <v>80</v>
      </c>
      <c r="B53" s="53" t="s">
        <v>81</v>
      </c>
      <c r="C53" s="97">
        <v>93000</v>
      </c>
      <c r="D53" s="33"/>
      <c r="E53" s="176">
        <v>99550</v>
      </c>
      <c r="F53" s="192" t="s">
        <v>459</v>
      </c>
      <c r="G53" s="199">
        <v>54867</v>
      </c>
      <c r="H53" s="272" t="s">
        <v>632</v>
      </c>
      <c r="I53" s="271">
        <v>86794</v>
      </c>
      <c r="J53" s="345" t="s">
        <v>628</v>
      </c>
      <c r="K53" s="372">
        <v>85</v>
      </c>
      <c r="L53" s="372">
        <v>86794</v>
      </c>
      <c r="M53" s="443" t="s">
        <v>684</v>
      </c>
    </row>
    <row r="54" spans="1:13" x14ac:dyDescent="0.3">
      <c r="A54" s="31" t="s">
        <v>82</v>
      </c>
      <c r="B54" s="53" t="s">
        <v>83</v>
      </c>
      <c r="C54" s="97"/>
      <c r="D54" s="33"/>
      <c r="E54" s="125"/>
      <c r="F54" s="186"/>
      <c r="G54" s="199">
        <v>2366</v>
      </c>
      <c r="H54" s="259"/>
      <c r="I54" s="265"/>
      <c r="J54" s="186"/>
      <c r="K54" s="369"/>
      <c r="L54" s="369"/>
      <c r="M54" s="443"/>
    </row>
    <row r="55" spans="1:13" x14ac:dyDescent="0.3">
      <c r="A55" s="21"/>
      <c r="B55" s="315" t="s">
        <v>10</v>
      </c>
      <c r="C55" s="148">
        <f>SUM(C52:C54)</f>
        <v>113000</v>
      </c>
      <c r="D55" s="24"/>
      <c r="E55" s="133">
        <f>SUM(E52:E54)</f>
        <v>124550</v>
      </c>
      <c r="F55" s="186"/>
      <c r="G55" s="206">
        <f>SUM(G52:G54)</f>
        <v>97233</v>
      </c>
      <c r="H55" s="259"/>
      <c r="I55" s="270">
        <f>SUM(I52:I54)</f>
        <v>111794</v>
      </c>
      <c r="J55" s="186"/>
      <c r="K55" s="380">
        <f>SUM(K52:K54)</f>
        <v>5085</v>
      </c>
      <c r="L55" s="380">
        <f>SUM(L52:L54)</f>
        <v>116794</v>
      </c>
      <c r="M55" s="443"/>
    </row>
    <row r="56" spans="1:13" x14ac:dyDescent="0.3">
      <c r="A56" s="34" t="s">
        <v>84</v>
      </c>
      <c r="B56" s="318"/>
      <c r="C56" s="18"/>
      <c r="D56" s="19"/>
      <c r="E56" s="124"/>
      <c r="F56" s="185"/>
      <c r="G56" s="203"/>
      <c r="H56" s="258"/>
      <c r="I56" s="264"/>
      <c r="J56" s="339"/>
      <c r="K56" s="367"/>
      <c r="L56" s="367"/>
      <c r="M56" s="442"/>
    </row>
    <row r="57" spans="1:13" ht="31.5" customHeight="1" x14ac:dyDescent="0.3">
      <c r="A57" s="20" t="s">
        <v>85</v>
      </c>
      <c r="B57" s="173" t="s">
        <v>86</v>
      </c>
      <c r="C57" s="97">
        <v>7500</v>
      </c>
      <c r="D57" s="24"/>
      <c r="E57" s="125">
        <v>7000</v>
      </c>
      <c r="F57" s="186" t="s">
        <v>87</v>
      </c>
      <c r="G57" s="201">
        <v>6935</v>
      </c>
      <c r="H57" s="259"/>
      <c r="I57" s="265">
        <v>8000</v>
      </c>
      <c r="J57" s="186"/>
      <c r="K57" s="369">
        <v>8825</v>
      </c>
      <c r="L57" s="369">
        <v>8825</v>
      </c>
      <c r="M57" s="443" t="s">
        <v>731</v>
      </c>
    </row>
    <row r="58" spans="1:13" ht="150.75" customHeight="1" x14ac:dyDescent="0.3">
      <c r="A58" s="20" t="s">
        <v>88</v>
      </c>
      <c r="B58" s="173" t="s">
        <v>89</v>
      </c>
      <c r="C58" s="97">
        <v>18370</v>
      </c>
      <c r="D58" s="24"/>
      <c r="E58" s="125">
        <v>46500</v>
      </c>
      <c r="F58" s="193" t="s">
        <v>488</v>
      </c>
      <c r="G58" s="199">
        <v>200</v>
      </c>
      <c r="H58" s="272" t="s">
        <v>536</v>
      </c>
      <c r="I58" s="271">
        <v>17250</v>
      </c>
      <c r="J58" s="346" t="s">
        <v>626</v>
      </c>
      <c r="K58" s="373"/>
      <c r="L58" s="373">
        <v>19500</v>
      </c>
      <c r="M58" s="443" t="s">
        <v>685</v>
      </c>
    </row>
    <row r="59" spans="1:13" ht="314.25" customHeight="1" x14ac:dyDescent="0.3">
      <c r="A59" s="20" t="s">
        <v>90</v>
      </c>
      <c r="B59" s="173" t="s">
        <v>91</v>
      </c>
      <c r="C59" s="97">
        <v>130740</v>
      </c>
      <c r="D59" s="24"/>
      <c r="E59" s="125">
        <v>150905</v>
      </c>
      <c r="F59" s="193" t="s">
        <v>489</v>
      </c>
      <c r="G59" s="201">
        <v>134802.65</v>
      </c>
      <c r="H59" s="272" t="s">
        <v>605</v>
      </c>
      <c r="I59" s="271">
        <v>152935</v>
      </c>
      <c r="J59" s="273" t="s">
        <v>538</v>
      </c>
      <c r="K59" s="374">
        <v>61154</v>
      </c>
      <c r="L59" s="374">
        <v>130340</v>
      </c>
      <c r="M59" s="449" t="s">
        <v>686</v>
      </c>
    </row>
    <row r="60" spans="1:13" ht="36.75" customHeight="1" x14ac:dyDescent="0.3">
      <c r="A60" s="20" t="s">
        <v>92</v>
      </c>
      <c r="B60" s="173" t="s">
        <v>93</v>
      </c>
      <c r="C60" s="97">
        <v>27210</v>
      </c>
      <c r="D60" s="44"/>
      <c r="E60" s="125">
        <v>27210</v>
      </c>
      <c r="F60" s="186" t="s">
        <v>94</v>
      </c>
      <c r="G60" s="201">
        <v>13399.5</v>
      </c>
      <c r="H60" s="272" t="s">
        <v>539</v>
      </c>
      <c r="I60" s="271">
        <v>30420</v>
      </c>
      <c r="J60" s="345" t="s">
        <v>651</v>
      </c>
      <c r="K60" s="372">
        <v>7910</v>
      </c>
      <c r="L60" s="201">
        <v>12675</v>
      </c>
      <c r="M60" s="443" t="s">
        <v>687</v>
      </c>
    </row>
    <row r="61" spans="1:13" ht="32.25" customHeight="1" x14ac:dyDescent="0.3">
      <c r="A61" s="20" t="s">
        <v>665</v>
      </c>
      <c r="B61" s="173" t="s">
        <v>95</v>
      </c>
      <c r="C61" s="97">
        <v>26000</v>
      </c>
      <c r="D61" s="24"/>
      <c r="E61" s="125">
        <v>19000</v>
      </c>
      <c r="F61" s="193" t="s">
        <v>490</v>
      </c>
      <c r="G61" s="199">
        <v>80</v>
      </c>
      <c r="H61" s="274"/>
      <c r="I61" s="265">
        <v>1000</v>
      </c>
      <c r="J61" s="347"/>
      <c r="K61" s="375"/>
      <c r="L61" s="413">
        <v>3000</v>
      </c>
      <c r="M61" s="443" t="s">
        <v>729</v>
      </c>
    </row>
    <row r="62" spans="1:13" ht="30" customHeight="1" x14ac:dyDescent="0.3">
      <c r="A62" s="20" t="s">
        <v>672</v>
      </c>
      <c r="B62" s="173" t="s">
        <v>423</v>
      </c>
      <c r="C62" s="97"/>
      <c r="D62" s="24"/>
      <c r="E62" s="255"/>
      <c r="F62" s="256"/>
      <c r="G62" s="199">
        <v>15000</v>
      </c>
      <c r="H62" s="259" t="s">
        <v>588</v>
      </c>
      <c r="I62" s="265">
        <v>0</v>
      </c>
      <c r="J62" s="186" t="s">
        <v>587</v>
      </c>
      <c r="K62" s="369">
        <v>115000</v>
      </c>
      <c r="L62" s="369">
        <v>115000</v>
      </c>
      <c r="M62" s="327" t="s">
        <v>728</v>
      </c>
    </row>
    <row r="63" spans="1:13" ht="21.75" customHeight="1" x14ac:dyDescent="0.3">
      <c r="A63" s="38" t="s">
        <v>96</v>
      </c>
      <c r="B63" s="76" t="s">
        <v>97</v>
      </c>
      <c r="C63" s="97">
        <v>130152</v>
      </c>
      <c r="D63" s="33"/>
      <c r="E63" s="131">
        <v>214039</v>
      </c>
      <c r="F63" s="120" t="s">
        <v>610</v>
      </c>
      <c r="G63" s="201">
        <v>166123.06</v>
      </c>
      <c r="H63" s="120" t="s">
        <v>612</v>
      </c>
      <c r="I63" s="265">
        <v>22572</v>
      </c>
      <c r="J63" s="186" t="s">
        <v>611</v>
      </c>
      <c r="K63" s="369">
        <v>1311</v>
      </c>
      <c r="L63" s="369">
        <v>22572</v>
      </c>
      <c r="M63" s="327"/>
    </row>
    <row r="64" spans="1:13" x14ac:dyDescent="0.3">
      <c r="A64" s="38" t="s">
        <v>98</v>
      </c>
      <c r="B64" s="76" t="s">
        <v>99</v>
      </c>
      <c r="C64" s="97"/>
      <c r="D64" s="33"/>
      <c r="E64" s="125"/>
      <c r="F64" s="186"/>
      <c r="G64" s="199"/>
      <c r="H64" s="259"/>
      <c r="I64" s="265"/>
      <c r="J64" s="186"/>
      <c r="K64" s="369"/>
      <c r="L64" s="369"/>
      <c r="M64" s="443"/>
    </row>
    <row r="65" spans="1:13" ht="28.8" x14ac:dyDescent="0.3">
      <c r="A65" s="38"/>
      <c r="B65" s="76" t="s">
        <v>701</v>
      </c>
      <c r="C65" s="97"/>
      <c r="D65" s="33"/>
      <c r="E65" s="125"/>
      <c r="F65" s="186"/>
      <c r="G65" s="199"/>
      <c r="H65" s="259"/>
      <c r="I65" s="265"/>
      <c r="J65" s="186"/>
      <c r="K65" s="369"/>
      <c r="L65" s="369">
        <v>10000</v>
      </c>
      <c r="M65" s="443" t="s">
        <v>702</v>
      </c>
    </row>
    <row r="66" spans="1:13" ht="28.8" x14ac:dyDescent="0.3">
      <c r="A66" s="38"/>
      <c r="B66" s="76" t="s">
        <v>746</v>
      </c>
      <c r="C66" s="97"/>
      <c r="D66" s="33"/>
      <c r="E66" s="125"/>
      <c r="F66" s="186"/>
      <c r="G66" s="199"/>
      <c r="H66" s="259"/>
      <c r="I66" s="265"/>
      <c r="J66" s="186"/>
      <c r="K66" s="369"/>
      <c r="L66" s="369">
        <v>56021</v>
      </c>
      <c r="M66" s="327"/>
    </row>
    <row r="67" spans="1:13" x14ac:dyDescent="0.3">
      <c r="A67" s="38"/>
      <c r="B67" s="320" t="s">
        <v>100</v>
      </c>
      <c r="C67" s="101">
        <f>SUM(C57:C64)</f>
        <v>339972</v>
      </c>
      <c r="D67" s="33"/>
      <c r="E67" s="133">
        <f>SUM(E57:E64)</f>
        <v>464654</v>
      </c>
      <c r="F67" s="186"/>
      <c r="G67" s="205">
        <f>SUM(G57:G64)</f>
        <v>336540.20999999996</v>
      </c>
      <c r="H67" s="259"/>
      <c r="I67" s="270">
        <f>SUM(I57:I64)</f>
        <v>232177</v>
      </c>
      <c r="J67" s="186"/>
      <c r="K67" s="380">
        <f>SUM(K57:K64)</f>
        <v>194200</v>
      </c>
      <c r="L67" s="380">
        <f>SUM(L57:L66)</f>
        <v>377933</v>
      </c>
      <c r="M67" s="443"/>
    </row>
    <row r="68" spans="1:13" s="5" customFormat="1" x14ac:dyDescent="0.3">
      <c r="A68" s="34" t="s">
        <v>515</v>
      </c>
      <c r="B68" s="321"/>
      <c r="C68" s="46"/>
      <c r="D68" s="47"/>
      <c r="E68" s="128"/>
      <c r="F68" s="194"/>
      <c r="G68" s="204"/>
      <c r="H68" s="258"/>
      <c r="I68" s="264"/>
      <c r="J68" s="339"/>
      <c r="K68" s="367"/>
      <c r="L68" s="367"/>
      <c r="M68" s="442"/>
    </row>
    <row r="69" spans="1:13" s="5" customFormat="1" ht="17.25" customHeight="1" x14ac:dyDescent="0.3">
      <c r="A69" s="31" t="s">
        <v>101</v>
      </c>
      <c r="B69" s="76" t="s">
        <v>102</v>
      </c>
      <c r="C69" s="98"/>
      <c r="D69" s="41"/>
      <c r="E69" s="129"/>
      <c r="F69" s="195"/>
      <c r="G69" s="200"/>
      <c r="H69" s="41"/>
      <c r="I69" s="267"/>
      <c r="J69" s="195"/>
      <c r="K69" s="376"/>
      <c r="L69" s="376"/>
      <c r="M69" s="446"/>
    </row>
    <row r="70" spans="1:13" s="5" customFormat="1" ht="58.5" customHeight="1" x14ac:dyDescent="0.3">
      <c r="A70" s="31" t="s">
        <v>714</v>
      </c>
      <c r="B70" s="76" t="s">
        <v>715</v>
      </c>
      <c r="C70" s="98"/>
      <c r="D70" s="41"/>
      <c r="E70" s="418"/>
      <c r="F70" s="419"/>
      <c r="G70" s="200"/>
      <c r="H70" s="41"/>
      <c r="I70" s="267"/>
      <c r="J70" s="195"/>
      <c r="K70" s="376"/>
      <c r="L70" s="420">
        <v>12917</v>
      </c>
      <c r="M70" s="446" t="s">
        <v>742</v>
      </c>
    </row>
    <row r="71" spans="1:13" s="5" customFormat="1" ht="28.8" x14ac:dyDescent="0.3">
      <c r="A71" s="20" t="s">
        <v>103</v>
      </c>
      <c r="B71" s="76" t="s">
        <v>104</v>
      </c>
      <c r="C71" s="99">
        <v>118370</v>
      </c>
      <c r="D71" s="48"/>
      <c r="E71" s="132">
        <v>36250</v>
      </c>
      <c r="F71" s="196" t="s">
        <v>105</v>
      </c>
      <c r="G71" s="208">
        <v>45492.92</v>
      </c>
      <c r="H71" s="296"/>
      <c r="I71" s="267"/>
      <c r="J71" s="195"/>
      <c r="K71" s="376"/>
      <c r="L71" s="376"/>
      <c r="M71" s="41"/>
    </row>
    <row r="72" spans="1:13" s="4" customFormat="1" x14ac:dyDescent="0.3">
      <c r="A72" s="35"/>
      <c r="B72" s="322" t="s">
        <v>10</v>
      </c>
      <c r="C72" s="148">
        <f>SUM(C69:C71)</f>
        <v>118370</v>
      </c>
      <c r="D72" s="37"/>
      <c r="E72" s="134">
        <f>SUM(E69:E71)</f>
        <v>36250</v>
      </c>
      <c r="F72" s="197"/>
      <c r="G72" s="209">
        <f>SUM(G71)</f>
        <v>45492.92</v>
      </c>
      <c r="H72" s="37"/>
      <c r="I72" s="268"/>
      <c r="J72" s="197"/>
      <c r="K72" s="377"/>
      <c r="L72" s="422">
        <f>SUM(L69:L71)</f>
        <v>12917</v>
      </c>
      <c r="M72" s="37"/>
    </row>
    <row r="73" spans="1:13" x14ac:dyDescent="0.3">
      <c r="A73" s="55"/>
      <c r="B73" s="323" t="s">
        <v>106</v>
      </c>
      <c r="C73" s="56">
        <f>+C6+C12+C33+C42+C45+C50+C55+C67+C72</f>
        <v>1342345</v>
      </c>
      <c r="D73" s="57"/>
      <c r="E73" s="151">
        <f>+E6+E12+E33+E42+E45+E50+E55+E67+E72</f>
        <v>1802304</v>
      </c>
      <c r="F73" s="198"/>
      <c r="G73" s="210">
        <f>+G6+G12+G33+G42+G45+G50+G55+G67+G72</f>
        <v>1515259.0799999996</v>
      </c>
      <c r="H73" s="261"/>
      <c r="I73" s="292">
        <f>+I6+I12+I33+I42+I45+I50+I55+I67+I72</f>
        <v>1728179</v>
      </c>
      <c r="J73" s="348"/>
      <c r="K73" s="384">
        <f>+K6+K12+K15+K33+K42+K45+K50+K55+K67</f>
        <v>1271512.0499999998</v>
      </c>
      <c r="L73" s="384">
        <f>+L6+L12+L15+L33+L42+L45+L50+L55+L67+L72</f>
        <v>1820801.5</v>
      </c>
      <c r="M73" s="450"/>
    </row>
    <row r="74" spans="1:13" x14ac:dyDescent="0.3">
      <c r="A74" s="50"/>
      <c r="B74" s="24"/>
      <c r="C74" s="97"/>
      <c r="D74" s="24"/>
      <c r="E74" s="125"/>
      <c r="F74" s="186"/>
      <c r="G74" s="199"/>
      <c r="H74" s="259"/>
      <c r="I74" s="265"/>
      <c r="J74" s="186"/>
      <c r="K74" s="369"/>
      <c r="L74" s="369"/>
      <c r="M74" s="443"/>
    </row>
    <row r="75" spans="1:13" x14ac:dyDescent="0.3">
      <c r="A75" s="52" t="s">
        <v>737</v>
      </c>
      <c r="B75" s="324"/>
      <c r="C75" s="97"/>
      <c r="D75" s="24"/>
      <c r="E75" s="125"/>
      <c r="F75" s="186"/>
      <c r="G75" s="199"/>
      <c r="H75" s="259"/>
      <c r="I75" s="265"/>
      <c r="J75" s="186"/>
      <c r="K75" s="369"/>
      <c r="L75" s="369"/>
      <c r="M75" s="443"/>
    </row>
    <row r="76" spans="1:13" ht="18" customHeight="1" x14ac:dyDescent="0.3">
      <c r="A76" s="174" t="s">
        <v>464</v>
      </c>
      <c r="B76" s="324"/>
      <c r="C76" s="97"/>
      <c r="D76" s="24"/>
      <c r="E76" s="125">
        <v>79500</v>
      </c>
      <c r="F76" s="186" t="s">
        <v>492</v>
      </c>
      <c r="G76" s="199">
        <v>134000</v>
      </c>
      <c r="H76" s="259" t="s">
        <v>609</v>
      </c>
      <c r="I76" s="265"/>
      <c r="J76" s="349"/>
      <c r="K76" s="378"/>
      <c r="L76" s="378"/>
      <c r="M76" s="443"/>
    </row>
    <row r="77" spans="1:13" ht="22.5" customHeight="1" x14ac:dyDescent="0.3">
      <c r="A77" s="32" t="s">
        <v>443</v>
      </c>
      <c r="B77" s="53" t="s">
        <v>107</v>
      </c>
      <c r="C77" s="97"/>
      <c r="D77" s="43" t="s">
        <v>108</v>
      </c>
      <c r="E77" s="125"/>
      <c r="F77" s="186"/>
      <c r="G77" s="199"/>
      <c r="H77" s="259"/>
      <c r="I77" s="265"/>
      <c r="J77" s="186"/>
      <c r="K77" s="369"/>
      <c r="L77" s="369"/>
      <c r="M77" s="443"/>
    </row>
    <row r="78" spans="1:13" ht="33" customHeight="1" x14ac:dyDescent="0.3">
      <c r="A78" s="32" t="s">
        <v>443</v>
      </c>
      <c r="B78" s="53" t="s">
        <v>109</v>
      </c>
      <c r="C78" s="97"/>
      <c r="D78" s="43" t="s">
        <v>110</v>
      </c>
      <c r="E78" s="125"/>
      <c r="F78" s="186"/>
      <c r="G78" s="199"/>
      <c r="H78" s="259"/>
      <c r="I78" s="265"/>
      <c r="J78" s="186"/>
      <c r="K78" s="369"/>
      <c r="L78" s="369">
        <v>5321</v>
      </c>
      <c r="M78" s="443" t="s">
        <v>689</v>
      </c>
    </row>
    <row r="79" spans="1:13" ht="93.75" customHeight="1" x14ac:dyDescent="0.3">
      <c r="A79" s="180" t="s">
        <v>653</v>
      </c>
      <c r="B79" s="172" t="s">
        <v>635</v>
      </c>
      <c r="C79" s="97"/>
      <c r="D79" s="309"/>
      <c r="E79" s="175"/>
      <c r="F79" s="310"/>
      <c r="G79" s="326">
        <v>150000</v>
      </c>
      <c r="H79" s="311" t="s">
        <v>650</v>
      </c>
      <c r="I79" s="300"/>
      <c r="J79" s="350" t="s">
        <v>732</v>
      </c>
      <c r="K79" s="368">
        <v>17843</v>
      </c>
      <c r="L79" s="368">
        <v>17843</v>
      </c>
      <c r="M79" s="451" t="s">
        <v>736</v>
      </c>
    </row>
    <row r="80" spans="1:13" ht="28.8" x14ac:dyDescent="0.3">
      <c r="A80" s="53" t="s">
        <v>444</v>
      </c>
      <c r="B80" s="53" t="s">
        <v>460</v>
      </c>
      <c r="C80" s="100">
        <v>88955</v>
      </c>
      <c r="D80" s="24" t="s">
        <v>111</v>
      </c>
      <c r="E80" s="307">
        <v>93972</v>
      </c>
      <c r="F80" s="186" t="s">
        <v>468</v>
      </c>
      <c r="G80" s="201">
        <v>93972</v>
      </c>
      <c r="H80" s="259"/>
      <c r="I80" s="308">
        <v>101779</v>
      </c>
      <c r="J80" s="186" t="s">
        <v>111</v>
      </c>
      <c r="K80" s="369"/>
      <c r="L80" s="369">
        <v>101779</v>
      </c>
      <c r="M80" s="443"/>
    </row>
    <row r="81" spans="1:13" ht="18.75" customHeight="1" x14ac:dyDescent="0.3">
      <c r="A81" s="21" t="s">
        <v>112</v>
      </c>
      <c r="B81" s="173" t="s">
        <v>113</v>
      </c>
      <c r="C81" s="97">
        <v>120000</v>
      </c>
      <c r="D81" s="24"/>
      <c r="E81" s="125">
        <v>0</v>
      </c>
      <c r="F81" s="186"/>
      <c r="G81" s="199"/>
      <c r="H81" s="259"/>
      <c r="I81" s="265"/>
      <c r="J81" s="186"/>
      <c r="K81" s="369"/>
      <c r="L81" s="369"/>
      <c r="M81" s="443"/>
    </row>
    <row r="82" spans="1:13" x14ac:dyDescent="0.3">
      <c r="A82" s="21" t="s">
        <v>114</v>
      </c>
      <c r="B82" s="173" t="s">
        <v>115</v>
      </c>
      <c r="C82" s="97">
        <v>0</v>
      </c>
      <c r="D82" s="24"/>
      <c r="E82" s="125"/>
      <c r="F82" s="186"/>
      <c r="G82" s="199"/>
      <c r="H82" s="259"/>
      <c r="I82" s="265"/>
      <c r="J82" s="186"/>
      <c r="K82" s="369"/>
      <c r="L82" s="369"/>
      <c r="M82" s="443"/>
    </row>
    <row r="83" spans="1:13" x14ac:dyDescent="0.3">
      <c r="A83" s="25" t="s">
        <v>116</v>
      </c>
      <c r="B83" s="173"/>
      <c r="C83" s="97"/>
      <c r="D83" s="24"/>
      <c r="E83" s="133">
        <f>SUM(E76:E82)</f>
        <v>173472</v>
      </c>
      <c r="F83" s="186"/>
      <c r="G83" s="206">
        <f>SUM(G74:G82)</f>
        <v>377972</v>
      </c>
      <c r="H83" s="259"/>
      <c r="I83" s="270">
        <f>SUM(I80:I82)</f>
        <v>101779</v>
      </c>
      <c r="J83" s="186"/>
      <c r="K83" s="369"/>
      <c r="L83" s="380">
        <f>SUM(L74:L82)</f>
        <v>124943</v>
      </c>
      <c r="M83" s="443"/>
    </row>
    <row r="84" spans="1:13" ht="43.2" x14ac:dyDescent="0.3">
      <c r="A84" s="54" t="s">
        <v>117</v>
      </c>
      <c r="B84" s="325" t="s">
        <v>118</v>
      </c>
      <c r="C84" s="56">
        <f>+SUM(C73:C82)</f>
        <v>1551300</v>
      </c>
      <c r="D84" s="57"/>
      <c r="E84" s="151">
        <f>+E73+E83</f>
        <v>1975776</v>
      </c>
      <c r="F84" s="198"/>
      <c r="G84" s="210">
        <f>SUM(G73:G83)</f>
        <v>2271203.0799999996</v>
      </c>
      <c r="H84" s="261"/>
      <c r="I84" s="292">
        <f>SUM(I73,I83)</f>
        <v>1829958</v>
      </c>
      <c r="J84" s="348"/>
      <c r="K84" s="384">
        <f>SUM(K73,K83)</f>
        <v>1271512.0499999998</v>
      </c>
      <c r="L84" s="384">
        <f>SUM(L73,L83)</f>
        <v>1945744.5</v>
      </c>
      <c r="M84" s="452" t="s">
        <v>750</v>
      </c>
    </row>
  </sheetData>
  <pageMargins left="0.7" right="0.7" top="0.75" bottom="0.75" header="0.3" footer="0.3"/>
  <pageSetup paperSize="5" scale="8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C4BD6-0F78-3C42-96D8-8F6772249073}">
  <sheetPr>
    <pageSetUpPr fitToPage="1"/>
  </sheetPr>
  <dimension ref="A1:M231"/>
  <sheetViews>
    <sheetView showGridLines="0" tabSelected="1" topLeftCell="B1" zoomScale="110" zoomScaleNormal="110" workbookViewId="0">
      <pane ySplit="1" topLeftCell="A222" activePane="bottomLeft" state="frozen"/>
      <selection pane="bottomLeft" activeCell="M228" sqref="M228"/>
    </sheetView>
  </sheetViews>
  <sheetFormatPr defaultColWidth="11.19921875" defaultRowHeight="15.6" x14ac:dyDescent="0.3"/>
  <cols>
    <col min="1" max="1" width="21.5" customWidth="1"/>
    <col min="2" max="2" width="26.19921875" customWidth="1"/>
    <col min="3" max="4" width="12.3984375" style="171" hidden="1" customWidth="1"/>
    <col min="5" max="5" width="0" style="169" hidden="1" customWidth="1"/>
    <col min="6" max="6" width="23.69921875" style="158" hidden="1" customWidth="1"/>
    <col min="8" max="8" width="24.69921875" style="279" customWidth="1"/>
    <col min="9" max="9" width="12.09765625" style="290" customWidth="1"/>
    <col min="10" max="10" width="12.19921875" style="290" customWidth="1"/>
    <col min="11" max="11" width="28.59765625" style="299" customWidth="1"/>
    <col min="12" max="12" width="13.09765625" style="401" customWidth="1"/>
    <col min="13" max="13" width="29" style="396" customWidth="1"/>
  </cols>
  <sheetData>
    <row r="1" spans="1:13" ht="43.2" x14ac:dyDescent="0.3">
      <c r="A1" s="11" t="s">
        <v>0</v>
      </c>
      <c r="B1" s="10" t="s">
        <v>1</v>
      </c>
      <c r="C1" s="159" t="s">
        <v>2</v>
      </c>
      <c r="D1" s="159" t="s">
        <v>501</v>
      </c>
      <c r="E1" s="122" t="s">
        <v>3</v>
      </c>
      <c r="F1" s="221" t="s">
        <v>4</v>
      </c>
      <c r="G1" s="95" t="s">
        <v>663</v>
      </c>
      <c r="H1" s="276" t="s">
        <v>662</v>
      </c>
      <c r="I1" s="282" t="s">
        <v>667</v>
      </c>
      <c r="J1" s="282" t="s">
        <v>748</v>
      </c>
      <c r="K1" s="354" t="s">
        <v>505</v>
      </c>
      <c r="L1" s="397" t="s">
        <v>669</v>
      </c>
      <c r="M1" s="276" t="s">
        <v>666</v>
      </c>
    </row>
    <row r="2" spans="1:13" x14ac:dyDescent="0.3">
      <c r="A2" s="58" t="s">
        <v>119</v>
      </c>
      <c r="B2" s="58"/>
      <c r="C2" s="59"/>
      <c r="D2" s="59"/>
      <c r="E2" s="160"/>
      <c r="F2" s="222"/>
      <c r="G2" s="222"/>
      <c r="H2" s="277"/>
      <c r="I2" s="283"/>
      <c r="J2" s="283"/>
      <c r="K2" s="355"/>
      <c r="L2" s="398"/>
      <c r="M2" s="454"/>
    </row>
    <row r="3" spans="1:13" x14ac:dyDescent="0.3">
      <c r="A3" s="60" t="s">
        <v>120</v>
      </c>
      <c r="B3" s="61"/>
      <c r="C3" s="62"/>
      <c r="D3" s="62"/>
      <c r="E3" s="160"/>
      <c r="F3" s="222"/>
      <c r="G3" s="222"/>
      <c r="H3" s="277"/>
      <c r="I3" s="283"/>
      <c r="J3" s="283"/>
      <c r="K3" s="355"/>
      <c r="L3" s="398"/>
      <c r="M3" s="454"/>
    </row>
    <row r="4" spans="1:13" ht="20.25" customHeight="1" x14ac:dyDescent="0.3">
      <c r="A4" s="27" t="s">
        <v>121</v>
      </c>
      <c r="B4" s="63" t="s">
        <v>122</v>
      </c>
      <c r="C4" s="64">
        <v>0</v>
      </c>
      <c r="D4" s="64"/>
      <c r="E4" s="161">
        <v>1000</v>
      </c>
      <c r="F4" s="223" t="s">
        <v>471</v>
      </c>
      <c r="G4" s="386">
        <v>774</v>
      </c>
      <c r="H4" s="278"/>
      <c r="I4" s="284">
        <v>0</v>
      </c>
      <c r="J4" s="284"/>
      <c r="K4" s="333" t="s">
        <v>639</v>
      </c>
      <c r="L4" s="399">
        <v>0</v>
      </c>
      <c r="M4" s="393"/>
    </row>
    <row r="5" spans="1:13" ht="43.2" x14ac:dyDescent="0.3">
      <c r="A5" s="20" t="s">
        <v>123</v>
      </c>
      <c r="B5" s="21" t="s">
        <v>124</v>
      </c>
      <c r="C5" s="23">
        <v>1100</v>
      </c>
      <c r="D5" s="23"/>
      <c r="E5" s="162">
        <v>2500</v>
      </c>
      <c r="F5" s="281" t="s">
        <v>125</v>
      </c>
      <c r="G5" s="386">
        <v>3564</v>
      </c>
      <c r="H5" s="278"/>
      <c r="I5" s="284">
        <v>2000</v>
      </c>
      <c r="J5" s="284">
        <v>4663</v>
      </c>
      <c r="K5" s="356" t="s">
        <v>602</v>
      </c>
      <c r="L5" s="400">
        <v>6000</v>
      </c>
      <c r="M5" s="394" t="s">
        <v>738</v>
      </c>
    </row>
    <row r="6" spans="1:13" ht="28.8" x14ac:dyDescent="0.3">
      <c r="A6" s="20" t="s">
        <v>126</v>
      </c>
      <c r="B6" s="21" t="s">
        <v>127</v>
      </c>
      <c r="C6" s="23">
        <v>2700</v>
      </c>
      <c r="D6" s="23"/>
      <c r="E6" s="162">
        <v>2000</v>
      </c>
      <c r="F6" s="281" t="s">
        <v>128</v>
      </c>
      <c r="G6" s="386">
        <v>2311</v>
      </c>
      <c r="H6" s="278"/>
      <c r="I6" s="284">
        <v>2500</v>
      </c>
      <c r="J6" s="284">
        <v>1655</v>
      </c>
      <c r="K6" s="298" t="s">
        <v>567</v>
      </c>
      <c r="L6" s="399">
        <v>2000</v>
      </c>
      <c r="M6" s="394" t="s">
        <v>673</v>
      </c>
    </row>
    <row r="7" spans="1:13" ht="50.25" customHeight="1" x14ac:dyDescent="0.3">
      <c r="A7" s="20" t="s">
        <v>129</v>
      </c>
      <c r="B7" s="21" t="s">
        <v>130</v>
      </c>
      <c r="C7" s="23">
        <v>9115</v>
      </c>
      <c r="D7" s="23"/>
      <c r="E7" s="162">
        <v>13790</v>
      </c>
      <c r="F7" s="188" t="s">
        <v>470</v>
      </c>
      <c r="G7" s="386">
        <v>9111</v>
      </c>
      <c r="H7" s="303" t="s">
        <v>615</v>
      </c>
      <c r="I7" s="284">
        <v>8790</v>
      </c>
      <c r="J7" s="284">
        <v>6035</v>
      </c>
      <c r="K7" s="356" t="s">
        <v>600</v>
      </c>
      <c r="L7" s="399">
        <v>8790</v>
      </c>
      <c r="M7" s="393"/>
    </row>
    <row r="8" spans="1:13" ht="57.6" x14ac:dyDescent="0.3">
      <c r="A8" s="20" t="s">
        <v>131</v>
      </c>
      <c r="B8" s="21" t="s">
        <v>132</v>
      </c>
      <c r="C8" s="23">
        <v>0</v>
      </c>
      <c r="D8" s="23"/>
      <c r="E8" s="162">
        <v>2495</v>
      </c>
      <c r="F8" s="281" t="s">
        <v>473</v>
      </c>
      <c r="G8" s="386">
        <v>2715</v>
      </c>
      <c r="H8" s="278"/>
      <c r="I8" s="284">
        <v>2325</v>
      </c>
      <c r="J8" s="284">
        <v>1146</v>
      </c>
      <c r="K8" s="402" t="s">
        <v>655</v>
      </c>
      <c r="L8" s="399">
        <v>2325</v>
      </c>
      <c r="M8" s="410" t="s">
        <v>655</v>
      </c>
    </row>
    <row r="9" spans="1:13" ht="28.8" x14ac:dyDescent="0.3">
      <c r="A9" s="38" t="s">
        <v>133</v>
      </c>
      <c r="B9" s="39" t="s">
        <v>134</v>
      </c>
      <c r="C9" s="40">
        <v>2000</v>
      </c>
      <c r="D9" s="40"/>
      <c r="E9" s="127">
        <v>0</v>
      </c>
      <c r="F9" s="120" t="s">
        <v>447</v>
      </c>
      <c r="G9" s="386"/>
      <c r="H9" s="278"/>
      <c r="I9" s="284"/>
      <c r="J9" s="284"/>
      <c r="K9" s="298"/>
      <c r="L9" s="399"/>
      <c r="M9" s="393"/>
    </row>
    <row r="10" spans="1:13" x14ac:dyDescent="0.3">
      <c r="A10" s="91" t="s">
        <v>135</v>
      </c>
      <c r="B10" s="91" t="s">
        <v>136</v>
      </c>
      <c r="C10" s="23">
        <v>250</v>
      </c>
      <c r="D10" s="23"/>
      <c r="E10" s="162">
        <v>250</v>
      </c>
      <c r="F10" s="224" t="s">
        <v>137</v>
      </c>
      <c r="G10" s="386">
        <v>236</v>
      </c>
      <c r="H10" s="278"/>
      <c r="I10" s="284">
        <v>240</v>
      </c>
      <c r="J10" s="351"/>
      <c r="K10" s="298" t="s">
        <v>137</v>
      </c>
      <c r="L10" s="399">
        <v>240</v>
      </c>
      <c r="M10" s="393"/>
    </row>
    <row r="11" spans="1:13" x14ac:dyDescent="0.3">
      <c r="A11" s="91"/>
      <c r="B11" s="66" t="s">
        <v>138</v>
      </c>
      <c r="C11" s="26">
        <f>SUM(C4:C10)</f>
        <v>15165</v>
      </c>
      <c r="D11" s="26"/>
      <c r="E11" s="163">
        <f>SUM(E4:E10)</f>
        <v>22035</v>
      </c>
      <c r="F11" s="224"/>
      <c r="G11" s="163">
        <f>SUM(G4:G10)</f>
        <v>18711</v>
      </c>
      <c r="H11" s="278"/>
      <c r="I11" s="285">
        <f>SUM(I4:I10)</f>
        <v>15855</v>
      </c>
      <c r="J11" s="285">
        <f>SUM(J4:J10)</f>
        <v>13499</v>
      </c>
      <c r="K11" s="298"/>
      <c r="L11" s="282">
        <f>SUM(L4:L10)</f>
        <v>19355</v>
      </c>
      <c r="M11" s="393"/>
    </row>
    <row r="12" spans="1:13" x14ac:dyDescent="0.3">
      <c r="A12" s="67" t="s">
        <v>139</v>
      </c>
      <c r="B12" s="68"/>
      <c r="C12" s="69"/>
      <c r="D12" s="69"/>
      <c r="E12" s="160"/>
      <c r="F12" s="222"/>
      <c r="G12" s="222"/>
      <c r="H12" s="277"/>
      <c r="I12" s="283"/>
      <c r="J12" s="283"/>
      <c r="K12" s="355"/>
      <c r="L12" s="398"/>
      <c r="M12" s="454"/>
    </row>
    <row r="13" spans="1:13" ht="210.75" customHeight="1" x14ac:dyDescent="0.3">
      <c r="A13" s="31" t="s">
        <v>140</v>
      </c>
      <c r="B13" s="32" t="s">
        <v>141</v>
      </c>
      <c r="C13" s="23">
        <v>543833</v>
      </c>
      <c r="D13" s="23"/>
      <c r="E13" s="162">
        <v>619946</v>
      </c>
      <c r="F13" s="225" t="s">
        <v>480</v>
      </c>
      <c r="G13" s="386">
        <v>470565</v>
      </c>
      <c r="H13" s="304" t="s">
        <v>622</v>
      </c>
      <c r="I13" s="353">
        <v>660884</v>
      </c>
      <c r="J13" s="286">
        <v>331296</v>
      </c>
      <c r="K13" s="358"/>
      <c r="L13" s="400">
        <v>673740</v>
      </c>
      <c r="M13" s="394" t="s">
        <v>708</v>
      </c>
    </row>
    <row r="14" spans="1:13" x14ac:dyDescent="0.3">
      <c r="A14" s="31" t="s">
        <v>142</v>
      </c>
      <c r="B14" s="32" t="s">
        <v>143</v>
      </c>
      <c r="C14" s="102">
        <v>1500</v>
      </c>
      <c r="D14" s="102"/>
      <c r="E14" s="162">
        <v>4650</v>
      </c>
      <c r="F14" s="224"/>
      <c r="G14" s="386">
        <v>2007</v>
      </c>
      <c r="H14" s="278"/>
      <c r="I14" s="284">
        <v>5000</v>
      </c>
      <c r="J14" s="284">
        <v>746</v>
      </c>
      <c r="K14" s="298"/>
      <c r="L14" s="399">
        <v>4000</v>
      </c>
      <c r="M14" s="393"/>
    </row>
    <row r="15" spans="1:13" x14ac:dyDescent="0.3">
      <c r="A15" s="31" t="s">
        <v>144</v>
      </c>
      <c r="B15" s="32" t="s">
        <v>145</v>
      </c>
      <c r="C15" s="23">
        <v>43603</v>
      </c>
      <c r="D15" s="23"/>
      <c r="E15" s="161">
        <v>49596</v>
      </c>
      <c r="F15" s="226">
        <v>0.08</v>
      </c>
      <c r="G15" s="386">
        <v>38660</v>
      </c>
      <c r="H15" s="278"/>
      <c r="I15" s="284">
        <v>51580</v>
      </c>
      <c r="J15" s="284">
        <v>25335</v>
      </c>
      <c r="K15" s="298"/>
      <c r="L15" s="399">
        <v>47000</v>
      </c>
      <c r="M15" s="393"/>
    </row>
    <row r="16" spans="1:13" ht="43.2" x14ac:dyDescent="0.3">
      <c r="A16" s="31" t="s">
        <v>146</v>
      </c>
      <c r="B16" s="32" t="s">
        <v>147</v>
      </c>
      <c r="C16" s="23">
        <v>55685</v>
      </c>
      <c r="D16" s="23"/>
      <c r="E16" s="162">
        <v>59400</v>
      </c>
      <c r="F16" s="224" t="s">
        <v>148</v>
      </c>
      <c r="G16" s="386">
        <v>39051</v>
      </c>
      <c r="H16" s="278"/>
      <c r="I16" s="284">
        <v>65340</v>
      </c>
      <c r="J16" s="284">
        <v>13464</v>
      </c>
      <c r="K16" s="298" t="s">
        <v>568</v>
      </c>
      <c r="L16" s="399">
        <v>46700</v>
      </c>
      <c r="M16" s="393" t="s">
        <v>674</v>
      </c>
    </row>
    <row r="17" spans="1:13" x14ac:dyDescent="0.3">
      <c r="A17" s="31" t="s">
        <v>149</v>
      </c>
      <c r="B17" s="32" t="s">
        <v>150</v>
      </c>
      <c r="C17" s="102">
        <v>2104</v>
      </c>
      <c r="D17" s="102"/>
      <c r="E17" s="162">
        <v>7600</v>
      </c>
      <c r="F17" s="224"/>
      <c r="G17" s="386">
        <v>2217</v>
      </c>
      <c r="H17" s="278"/>
      <c r="I17" s="284">
        <v>7600</v>
      </c>
      <c r="J17" s="284">
        <v>2909</v>
      </c>
      <c r="K17" s="298"/>
      <c r="L17" s="399">
        <v>6500</v>
      </c>
      <c r="M17" s="393" t="s">
        <v>675</v>
      </c>
    </row>
    <row r="18" spans="1:13" x14ac:dyDescent="0.3">
      <c r="A18" s="31" t="s">
        <v>151</v>
      </c>
      <c r="B18" s="32" t="s">
        <v>152</v>
      </c>
      <c r="C18" s="23">
        <v>37645</v>
      </c>
      <c r="D18" s="23"/>
      <c r="E18" s="162">
        <v>43000</v>
      </c>
      <c r="F18" s="224"/>
      <c r="G18" s="386">
        <v>29547</v>
      </c>
      <c r="H18" s="278"/>
      <c r="I18" s="284">
        <v>35000</v>
      </c>
      <c r="J18" s="284">
        <v>14475</v>
      </c>
      <c r="K18" s="333"/>
      <c r="L18" s="399">
        <v>43000</v>
      </c>
      <c r="M18" s="393"/>
    </row>
    <row r="19" spans="1:13" ht="46.5" customHeight="1" x14ac:dyDescent="0.3">
      <c r="A19" s="20" t="s">
        <v>153</v>
      </c>
      <c r="B19" s="21" t="s">
        <v>154</v>
      </c>
      <c r="C19" s="23">
        <v>5000</v>
      </c>
      <c r="D19" s="23"/>
      <c r="E19" s="162">
        <v>13000</v>
      </c>
      <c r="F19" s="225" t="s">
        <v>491</v>
      </c>
      <c r="G19" s="386">
        <v>1486</v>
      </c>
      <c r="H19" s="278" t="s">
        <v>558</v>
      </c>
      <c r="I19" s="284">
        <v>2500</v>
      </c>
      <c r="J19" s="284">
        <v>1189</v>
      </c>
      <c r="K19" s="298"/>
      <c r="L19" s="399">
        <v>5500</v>
      </c>
      <c r="M19" s="439" t="s">
        <v>741</v>
      </c>
    </row>
    <row r="20" spans="1:13" x14ac:dyDescent="0.3">
      <c r="A20" s="20" t="s">
        <v>155</v>
      </c>
      <c r="B20" s="21" t="s">
        <v>156</v>
      </c>
      <c r="C20" s="23">
        <v>13000</v>
      </c>
      <c r="D20" s="23"/>
      <c r="E20" s="162">
        <v>12500</v>
      </c>
      <c r="F20" s="224"/>
      <c r="G20" s="386">
        <v>13467</v>
      </c>
      <c r="H20" s="278"/>
      <c r="I20" s="284">
        <v>12000</v>
      </c>
      <c r="J20" s="284">
        <v>6658</v>
      </c>
      <c r="K20" s="298"/>
      <c r="L20" s="399">
        <v>12000</v>
      </c>
      <c r="M20" s="393"/>
    </row>
    <row r="21" spans="1:13" x14ac:dyDescent="0.3">
      <c r="A21" s="20" t="s">
        <v>157</v>
      </c>
      <c r="B21" s="21" t="s">
        <v>158</v>
      </c>
      <c r="C21" s="23">
        <v>100</v>
      </c>
      <c r="D21" s="23"/>
      <c r="E21" s="162">
        <v>100</v>
      </c>
      <c r="F21" s="224"/>
      <c r="G21" s="386">
        <v>120</v>
      </c>
      <c r="H21" s="278"/>
      <c r="I21" s="284">
        <v>100</v>
      </c>
      <c r="J21" s="284">
        <v>60</v>
      </c>
      <c r="K21" s="298"/>
      <c r="L21" s="399">
        <v>150</v>
      </c>
      <c r="M21" s="393"/>
    </row>
    <row r="22" spans="1:13" ht="28.8" x14ac:dyDescent="0.3">
      <c r="A22" s="20" t="s">
        <v>159</v>
      </c>
      <c r="B22" s="21" t="s">
        <v>160</v>
      </c>
      <c r="C22" s="23">
        <v>10000</v>
      </c>
      <c r="D22" s="23"/>
      <c r="E22" s="162">
        <v>11000</v>
      </c>
      <c r="F22" s="225" t="s">
        <v>474</v>
      </c>
      <c r="G22" s="386">
        <v>11196</v>
      </c>
      <c r="H22" s="278" t="s">
        <v>559</v>
      </c>
      <c r="I22" s="284">
        <v>11000</v>
      </c>
      <c r="J22" s="284">
        <v>9031</v>
      </c>
      <c r="K22" s="403" t="s">
        <v>676</v>
      </c>
      <c r="L22" s="399">
        <v>18177</v>
      </c>
      <c r="M22" s="393" t="s">
        <v>677</v>
      </c>
    </row>
    <row r="23" spans="1:13" ht="28.8" x14ac:dyDescent="0.3">
      <c r="A23" s="20" t="s">
        <v>161</v>
      </c>
      <c r="B23" s="21" t="s">
        <v>162</v>
      </c>
      <c r="C23" s="23">
        <v>46296</v>
      </c>
      <c r="D23" s="23"/>
      <c r="E23" s="162">
        <v>48000</v>
      </c>
      <c r="F23" s="227" t="s">
        <v>163</v>
      </c>
      <c r="G23" s="386">
        <v>39030</v>
      </c>
      <c r="H23" s="278" t="s">
        <v>560</v>
      </c>
      <c r="I23" s="284">
        <v>46000</v>
      </c>
      <c r="J23" s="284">
        <v>24438</v>
      </c>
      <c r="K23" s="359" t="s">
        <v>616</v>
      </c>
      <c r="L23" s="400">
        <v>48624</v>
      </c>
      <c r="M23" s="394" t="s">
        <v>678</v>
      </c>
    </row>
    <row r="24" spans="1:13" x14ac:dyDescent="0.3">
      <c r="A24" s="20" t="s">
        <v>164</v>
      </c>
      <c r="B24" s="21" t="s">
        <v>165</v>
      </c>
      <c r="C24" s="23">
        <v>1920</v>
      </c>
      <c r="D24" s="23"/>
      <c r="E24" s="162">
        <v>2000</v>
      </c>
      <c r="F24" s="224"/>
      <c r="G24" s="386">
        <v>1440</v>
      </c>
      <c r="H24" s="278"/>
      <c r="I24" s="284">
        <v>1700</v>
      </c>
      <c r="J24" s="284">
        <v>800</v>
      </c>
      <c r="K24" s="298"/>
      <c r="L24" s="399">
        <v>1700</v>
      </c>
      <c r="M24" s="393"/>
    </row>
    <row r="25" spans="1:13" x14ac:dyDescent="0.3">
      <c r="A25" s="20" t="s">
        <v>166</v>
      </c>
      <c r="B25" s="21" t="s">
        <v>167</v>
      </c>
      <c r="C25" s="23">
        <v>0</v>
      </c>
      <c r="D25" s="23"/>
      <c r="E25" s="162">
        <v>0</v>
      </c>
      <c r="F25" s="224"/>
      <c r="G25" s="386">
        <v>0</v>
      </c>
      <c r="H25" s="278"/>
      <c r="I25" s="284">
        <v>0</v>
      </c>
      <c r="J25" s="284"/>
      <c r="K25" s="298"/>
      <c r="L25" s="399"/>
      <c r="M25" s="393"/>
    </row>
    <row r="26" spans="1:13" x14ac:dyDescent="0.3">
      <c r="A26" s="31" t="s">
        <v>168</v>
      </c>
      <c r="B26" s="32" t="s">
        <v>169</v>
      </c>
      <c r="C26" s="23">
        <v>8000</v>
      </c>
      <c r="D26" s="23"/>
      <c r="E26" s="162">
        <v>8000</v>
      </c>
      <c r="F26" s="224" t="s">
        <v>170</v>
      </c>
      <c r="G26" s="386">
        <v>7131</v>
      </c>
      <c r="H26" s="278"/>
      <c r="I26" s="284">
        <v>7000</v>
      </c>
      <c r="J26" s="284">
        <v>2551</v>
      </c>
      <c r="K26" s="298" t="s">
        <v>170</v>
      </c>
      <c r="L26" s="399">
        <v>7000</v>
      </c>
      <c r="M26" s="393"/>
    </row>
    <row r="27" spans="1:13" ht="28.8" x14ac:dyDescent="0.3">
      <c r="A27" s="31" t="s">
        <v>171</v>
      </c>
      <c r="B27" s="32" t="s">
        <v>124</v>
      </c>
      <c r="C27" s="23">
        <v>0</v>
      </c>
      <c r="D27" s="23"/>
      <c r="E27" s="162">
        <v>0</v>
      </c>
      <c r="F27" s="224"/>
      <c r="G27" s="386">
        <v>171</v>
      </c>
      <c r="H27" s="278"/>
      <c r="I27" s="284">
        <v>0</v>
      </c>
      <c r="J27" s="284">
        <v>301</v>
      </c>
      <c r="K27" s="298"/>
      <c r="L27" s="399">
        <v>1634</v>
      </c>
      <c r="M27" s="424" t="s">
        <v>723</v>
      </c>
    </row>
    <row r="28" spans="1:13" x14ac:dyDescent="0.3">
      <c r="A28" s="138" t="s">
        <v>172</v>
      </c>
      <c r="B28" s="139" t="s">
        <v>173</v>
      </c>
      <c r="C28" s="140">
        <v>500</v>
      </c>
      <c r="D28" s="140"/>
      <c r="E28" s="164">
        <v>500</v>
      </c>
      <c r="F28" s="228"/>
      <c r="G28" s="386">
        <v>397</v>
      </c>
      <c r="H28" s="278"/>
      <c r="I28" s="284">
        <v>500</v>
      </c>
      <c r="J28" s="284">
        <v>135</v>
      </c>
      <c r="K28" s="298"/>
      <c r="L28" s="399">
        <v>500</v>
      </c>
      <c r="M28" s="393"/>
    </row>
    <row r="29" spans="1:13" x14ac:dyDescent="0.3">
      <c r="A29" s="135" t="s">
        <v>174</v>
      </c>
      <c r="B29" s="136" t="s">
        <v>175</v>
      </c>
      <c r="C29" s="137">
        <v>16800</v>
      </c>
      <c r="D29" s="137"/>
      <c r="E29" s="165">
        <v>17000</v>
      </c>
      <c r="F29" s="229"/>
      <c r="G29" s="386">
        <v>16850</v>
      </c>
      <c r="H29" s="278"/>
      <c r="I29" s="284">
        <v>17000</v>
      </c>
      <c r="J29" s="284">
        <v>8000</v>
      </c>
      <c r="K29" s="298"/>
      <c r="L29" s="399">
        <v>17000</v>
      </c>
      <c r="M29" s="393"/>
    </row>
    <row r="30" spans="1:13" ht="75.75" customHeight="1" x14ac:dyDescent="0.3">
      <c r="A30" s="135" t="s">
        <v>176</v>
      </c>
      <c r="B30" s="136" t="s">
        <v>134</v>
      </c>
      <c r="C30" s="137">
        <v>70264</v>
      </c>
      <c r="D30" s="137"/>
      <c r="E30" s="165">
        <v>78464</v>
      </c>
      <c r="F30" s="230" t="s">
        <v>469</v>
      </c>
      <c r="G30" s="386">
        <v>58056</v>
      </c>
      <c r="H30" s="278" t="s">
        <v>561</v>
      </c>
      <c r="I30" s="284">
        <v>79664</v>
      </c>
      <c r="J30" s="284">
        <v>52242</v>
      </c>
      <c r="K30" s="403" t="s">
        <v>627</v>
      </c>
      <c r="L30" s="399">
        <v>82000</v>
      </c>
      <c r="M30" s="393" t="s">
        <v>679</v>
      </c>
    </row>
    <row r="31" spans="1:13" ht="28.8" x14ac:dyDescent="0.3">
      <c r="A31" s="141" t="s">
        <v>177</v>
      </c>
      <c r="B31" s="142" t="s">
        <v>178</v>
      </c>
      <c r="C31" s="143">
        <v>14000</v>
      </c>
      <c r="D31" s="143"/>
      <c r="E31" s="166">
        <v>10000</v>
      </c>
      <c r="F31" s="231" t="s">
        <v>179</v>
      </c>
      <c r="G31" s="386">
        <v>8744</v>
      </c>
      <c r="H31" s="278"/>
      <c r="I31" s="284">
        <v>10000</v>
      </c>
      <c r="J31" s="284">
        <v>5185</v>
      </c>
      <c r="K31" s="227" t="s">
        <v>179</v>
      </c>
      <c r="L31" s="399">
        <v>10000</v>
      </c>
      <c r="M31" s="393"/>
    </row>
    <row r="32" spans="1:13" x14ac:dyDescent="0.3">
      <c r="A32" s="31" t="s">
        <v>180</v>
      </c>
      <c r="B32" s="32" t="s">
        <v>181</v>
      </c>
      <c r="C32" s="23">
        <v>1000</v>
      </c>
      <c r="D32" s="23"/>
      <c r="E32" s="162">
        <v>1000</v>
      </c>
      <c r="F32" s="224"/>
      <c r="G32" s="386">
        <v>471</v>
      </c>
      <c r="H32" s="278"/>
      <c r="I32" s="329">
        <v>1000</v>
      </c>
      <c r="J32" s="284">
        <v>212</v>
      </c>
      <c r="K32" s="298"/>
      <c r="L32" s="399">
        <v>1000</v>
      </c>
      <c r="M32" s="393"/>
    </row>
    <row r="33" spans="1:13" x14ac:dyDescent="0.3">
      <c r="A33" s="31" t="s">
        <v>182</v>
      </c>
      <c r="B33" s="32" t="s">
        <v>183</v>
      </c>
      <c r="C33" s="23">
        <v>1003</v>
      </c>
      <c r="D33" s="23"/>
      <c r="E33" s="162">
        <v>3000</v>
      </c>
      <c r="F33" s="224"/>
      <c r="G33" s="386">
        <v>1578</v>
      </c>
      <c r="H33" s="278"/>
      <c r="I33" s="284">
        <v>2435.96</v>
      </c>
      <c r="J33" s="284">
        <v>1218</v>
      </c>
      <c r="K33" s="298" t="s">
        <v>585</v>
      </c>
      <c r="L33" s="399">
        <v>2436</v>
      </c>
      <c r="M33" s="393"/>
    </row>
    <row r="34" spans="1:13" ht="57.6" x14ac:dyDescent="0.3">
      <c r="A34" s="31" t="s">
        <v>184</v>
      </c>
      <c r="B34" s="32" t="s">
        <v>185</v>
      </c>
      <c r="C34" s="23">
        <v>31000</v>
      </c>
      <c r="D34" s="23"/>
      <c r="E34" s="162">
        <v>35000</v>
      </c>
      <c r="F34" s="224"/>
      <c r="G34" s="386">
        <v>21314</v>
      </c>
      <c r="H34" s="278"/>
      <c r="I34" s="284">
        <v>31000</v>
      </c>
      <c r="J34" s="284">
        <v>20441</v>
      </c>
      <c r="K34" s="333" t="s">
        <v>640</v>
      </c>
      <c r="L34" s="399">
        <v>31000</v>
      </c>
      <c r="M34" s="393"/>
    </row>
    <row r="35" spans="1:13" x14ac:dyDescent="0.3">
      <c r="A35" s="31" t="s">
        <v>186</v>
      </c>
      <c r="B35" s="32" t="s">
        <v>187</v>
      </c>
      <c r="C35" s="23">
        <v>2000</v>
      </c>
      <c r="D35" s="23"/>
      <c r="E35" s="162">
        <v>4000</v>
      </c>
      <c r="F35" s="224"/>
      <c r="G35" s="386">
        <v>3172</v>
      </c>
      <c r="H35" s="278"/>
      <c r="I35" s="284">
        <v>4000</v>
      </c>
      <c r="J35" s="284">
        <v>1798</v>
      </c>
      <c r="K35" s="298"/>
      <c r="L35" s="399">
        <v>4000</v>
      </c>
      <c r="M35" s="393"/>
    </row>
    <row r="36" spans="1:13" ht="75.75" customHeight="1" x14ac:dyDescent="0.3">
      <c r="A36" s="38" t="s">
        <v>180</v>
      </c>
      <c r="B36" s="32" t="s">
        <v>188</v>
      </c>
      <c r="C36" s="23">
        <v>23716</v>
      </c>
      <c r="D36" s="23"/>
      <c r="E36" s="162">
        <v>19116</v>
      </c>
      <c r="F36" s="227" t="s">
        <v>475</v>
      </c>
      <c r="G36" s="386">
        <v>32989</v>
      </c>
      <c r="H36" s="278"/>
      <c r="I36" s="284">
        <v>21460</v>
      </c>
      <c r="J36" s="284">
        <v>12983</v>
      </c>
      <c r="K36" s="227" t="s">
        <v>656</v>
      </c>
      <c r="L36" s="399">
        <v>21500</v>
      </c>
      <c r="M36" s="393"/>
    </row>
    <row r="37" spans="1:13" x14ac:dyDescent="0.3">
      <c r="A37" s="31" t="s">
        <v>189</v>
      </c>
      <c r="B37" s="32" t="s">
        <v>190</v>
      </c>
      <c r="C37" s="23">
        <v>125</v>
      </c>
      <c r="D37" s="23"/>
      <c r="E37" s="167">
        <v>125</v>
      </c>
      <c r="F37" s="224"/>
      <c r="G37" s="386">
        <v>411</v>
      </c>
      <c r="H37" s="291" t="s">
        <v>569</v>
      </c>
      <c r="I37" s="284">
        <v>250</v>
      </c>
      <c r="J37" s="284">
        <v>5</v>
      </c>
      <c r="K37" s="475" t="s">
        <v>570</v>
      </c>
      <c r="L37" s="399">
        <v>5</v>
      </c>
      <c r="M37" s="476" t="s">
        <v>749</v>
      </c>
    </row>
    <row r="38" spans="1:13" x14ac:dyDescent="0.3">
      <c r="A38" s="51"/>
      <c r="B38" s="70" t="s">
        <v>138</v>
      </c>
      <c r="C38" s="26">
        <f>SUM(C13:C37)</f>
        <v>929094</v>
      </c>
      <c r="D38" s="26"/>
      <c r="E38" s="163">
        <f>SUM(E13:E37)</f>
        <v>1046997</v>
      </c>
      <c r="F38" s="224"/>
      <c r="G38" s="163">
        <f>SUM(G13:G37)</f>
        <v>800070</v>
      </c>
      <c r="H38" s="278"/>
      <c r="I38" s="285">
        <f>SUM(I13:I37)</f>
        <v>1073013.96</v>
      </c>
      <c r="J38" s="285">
        <f>SUM(J13:J37)</f>
        <v>535472</v>
      </c>
      <c r="K38" s="298"/>
      <c r="L38" s="282">
        <f>SUM(L13:L37)</f>
        <v>1085166</v>
      </c>
      <c r="M38" s="393"/>
    </row>
    <row r="39" spans="1:13" x14ac:dyDescent="0.3">
      <c r="A39" s="71"/>
      <c r="B39" s="21"/>
      <c r="C39" s="23"/>
      <c r="D39" s="23"/>
      <c r="E39" s="162"/>
      <c r="F39" s="224"/>
      <c r="G39" s="385"/>
      <c r="H39" s="278"/>
      <c r="I39" s="284"/>
      <c r="J39" s="284"/>
      <c r="K39" s="298"/>
      <c r="L39" s="399"/>
      <c r="M39" s="393"/>
    </row>
    <row r="40" spans="1:13" x14ac:dyDescent="0.3">
      <c r="A40" s="72" t="s">
        <v>191</v>
      </c>
      <c r="B40" s="73"/>
      <c r="C40" s="69"/>
      <c r="D40" s="69"/>
      <c r="E40" s="160"/>
      <c r="F40" s="222"/>
      <c r="G40" s="222"/>
      <c r="H40" s="277"/>
      <c r="I40" s="283"/>
      <c r="J40" s="283"/>
      <c r="K40" s="355"/>
      <c r="L40" s="398"/>
      <c r="M40" s="392"/>
    </row>
    <row r="41" spans="1:13" x14ac:dyDescent="0.3">
      <c r="A41" s="113" t="s">
        <v>509</v>
      </c>
      <c r="B41" s="114" t="s">
        <v>156</v>
      </c>
      <c r="C41" s="103">
        <v>200</v>
      </c>
      <c r="D41" s="103"/>
      <c r="E41" s="162">
        <v>200</v>
      </c>
      <c r="F41" s="224"/>
      <c r="G41" s="386"/>
      <c r="H41" s="278"/>
      <c r="I41" s="284">
        <v>0</v>
      </c>
      <c r="J41" s="284">
        <v>56</v>
      </c>
      <c r="K41" s="343" t="s">
        <v>631</v>
      </c>
      <c r="L41" s="399">
        <v>56</v>
      </c>
      <c r="M41" s="393"/>
    </row>
    <row r="42" spans="1:13" ht="33" customHeight="1" x14ac:dyDescent="0.3">
      <c r="A42" s="115" t="s">
        <v>192</v>
      </c>
      <c r="B42" s="116" t="s">
        <v>124</v>
      </c>
      <c r="C42" s="104">
        <v>500</v>
      </c>
      <c r="D42" s="104"/>
      <c r="E42" s="162">
        <v>500</v>
      </c>
      <c r="F42" s="224"/>
      <c r="G42" s="386"/>
      <c r="H42" s="278" t="s">
        <v>562</v>
      </c>
      <c r="I42" s="284">
        <v>500</v>
      </c>
      <c r="J42" s="284"/>
      <c r="K42" s="298" t="s">
        <v>571</v>
      </c>
      <c r="L42" s="399">
        <v>500</v>
      </c>
      <c r="M42" s="393" t="s">
        <v>680</v>
      </c>
    </row>
    <row r="43" spans="1:13" ht="57.6" x14ac:dyDescent="0.3">
      <c r="A43" s="115" t="s">
        <v>193</v>
      </c>
      <c r="B43" s="116" t="s">
        <v>194</v>
      </c>
      <c r="C43" s="104">
        <v>2400</v>
      </c>
      <c r="D43" s="104"/>
      <c r="E43" s="162">
        <v>2400</v>
      </c>
      <c r="F43" s="224" t="s">
        <v>195</v>
      </c>
      <c r="G43" s="386"/>
      <c r="H43" s="278" t="s">
        <v>563</v>
      </c>
      <c r="I43" s="284">
        <v>2500</v>
      </c>
      <c r="J43" s="284"/>
      <c r="K43" s="298"/>
      <c r="L43" s="399">
        <v>2500</v>
      </c>
      <c r="M43" s="393"/>
    </row>
    <row r="44" spans="1:13" x14ac:dyDescent="0.3">
      <c r="A44" s="115" t="s">
        <v>508</v>
      </c>
      <c r="B44" s="116" t="s">
        <v>196</v>
      </c>
      <c r="C44" s="104">
        <v>0</v>
      </c>
      <c r="D44" s="104"/>
      <c r="E44" s="162">
        <v>0</v>
      </c>
      <c r="F44" s="224"/>
      <c r="G44" s="386">
        <v>20</v>
      </c>
      <c r="H44" s="278"/>
      <c r="I44" s="284">
        <v>50</v>
      </c>
      <c r="J44" s="284"/>
      <c r="K44" s="298"/>
      <c r="L44" s="399">
        <v>50</v>
      </c>
      <c r="M44" s="393"/>
    </row>
    <row r="45" spans="1:13" ht="28.8" x14ac:dyDescent="0.3">
      <c r="A45" s="115" t="s">
        <v>197</v>
      </c>
      <c r="B45" s="172" t="s">
        <v>448</v>
      </c>
      <c r="C45" s="104">
        <v>1000</v>
      </c>
      <c r="D45" s="104"/>
      <c r="E45" s="162">
        <v>1100</v>
      </c>
      <c r="F45" s="224" t="s">
        <v>198</v>
      </c>
      <c r="G45" s="386">
        <v>1002</v>
      </c>
      <c r="H45" s="278"/>
      <c r="I45" s="284">
        <v>900</v>
      </c>
      <c r="J45" s="284">
        <v>1642</v>
      </c>
      <c r="K45" s="343" t="s">
        <v>630</v>
      </c>
      <c r="L45" s="399">
        <v>1573</v>
      </c>
      <c r="M45" s="393"/>
    </row>
    <row r="46" spans="1:13" ht="21" customHeight="1" x14ac:dyDescent="0.3">
      <c r="A46" s="20" t="s">
        <v>199</v>
      </c>
      <c r="B46" s="21" t="s">
        <v>200</v>
      </c>
      <c r="C46" s="23">
        <v>0</v>
      </c>
      <c r="D46" s="23"/>
      <c r="E46" s="162">
        <v>300</v>
      </c>
      <c r="F46" s="224" t="s">
        <v>201</v>
      </c>
      <c r="G46" s="386">
        <v>75</v>
      </c>
      <c r="H46" s="278"/>
      <c r="I46" s="284">
        <v>100</v>
      </c>
      <c r="J46" s="284"/>
      <c r="K46" s="298" t="s">
        <v>201</v>
      </c>
      <c r="L46" s="399">
        <v>355</v>
      </c>
      <c r="M46" s="393" t="s">
        <v>681</v>
      </c>
    </row>
    <row r="47" spans="1:13" x14ac:dyDescent="0.3">
      <c r="A47" s="71" t="s">
        <v>138</v>
      </c>
      <c r="B47" s="51"/>
      <c r="C47" s="26">
        <f>SUM(C41:C46)</f>
        <v>4100</v>
      </c>
      <c r="D47" s="26"/>
      <c r="E47" s="163">
        <f>SUM(E41:E46)</f>
        <v>4500</v>
      </c>
      <c r="F47" s="224"/>
      <c r="G47" s="163">
        <f>SUM(G45:G46)</f>
        <v>1077</v>
      </c>
      <c r="H47" s="278"/>
      <c r="I47" s="285">
        <f>SUM(I41:I46)</f>
        <v>4050</v>
      </c>
      <c r="J47" s="285">
        <f>SUM(J41:J46)</f>
        <v>1698</v>
      </c>
      <c r="K47" s="298"/>
      <c r="L47" s="282">
        <f>SUM(L41:L46)</f>
        <v>5034</v>
      </c>
      <c r="M47" s="393"/>
    </row>
    <row r="48" spans="1:13" x14ac:dyDescent="0.3">
      <c r="A48" s="71"/>
      <c r="B48" s="21"/>
      <c r="C48" s="9"/>
      <c r="D48" s="9"/>
      <c r="E48" s="162"/>
      <c r="F48" s="224"/>
      <c r="G48" s="386"/>
      <c r="H48" s="278"/>
      <c r="I48" s="284"/>
      <c r="J48" s="284"/>
      <c r="K48" s="298"/>
      <c r="L48" s="399"/>
      <c r="M48" s="393"/>
    </row>
    <row r="49" spans="1:13" x14ac:dyDescent="0.3">
      <c r="A49" s="60" t="s">
        <v>202</v>
      </c>
      <c r="B49" s="68"/>
      <c r="C49" s="69"/>
      <c r="D49" s="69"/>
      <c r="E49" s="160"/>
      <c r="F49" s="222"/>
      <c r="G49" s="222"/>
      <c r="H49" s="277"/>
      <c r="I49" s="283"/>
      <c r="J49" s="283"/>
      <c r="K49" s="355"/>
      <c r="L49" s="398"/>
      <c r="M49" s="392"/>
    </row>
    <row r="50" spans="1:13" x14ac:dyDescent="0.3">
      <c r="A50" s="31" t="s">
        <v>203</v>
      </c>
      <c r="B50" s="32" t="s">
        <v>154</v>
      </c>
      <c r="C50" s="23">
        <v>0</v>
      </c>
      <c r="D50" s="23"/>
      <c r="E50" s="162">
        <v>1500</v>
      </c>
      <c r="F50" s="224"/>
      <c r="G50" s="386">
        <v>650</v>
      </c>
      <c r="H50" s="278"/>
      <c r="I50" s="284">
        <v>1000</v>
      </c>
      <c r="J50" s="284">
        <v>2555</v>
      </c>
      <c r="K50" s="298"/>
      <c r="L50" s="399">
        <v>2555</v>
      </c>
      <c r="M50" s="393"/>
    </row>
    <row r="51" spans="1:13" ht="28.8" x14ac:dyDescent="0.3">
      <c r="A51" s="31" t="s">
        <v>204</v>
      </c>
      <c r="B51" s="32" t="s">
        <v>156</v>
      </c>
      <c r="C51" s="23">
        <v>0</v>
      </c>
      <c r="D51" s="23"/>
      <c r="E51" s="162"/>
      <c r="F51" s="224" t="s">
        <v>205</v>
      </c>
      <c r="G51" s="386">
        <v>300</v>
      </c>
      <c r="H51" s="278"/>
      <c r="I51" s="284">
        <v>3000</v>
      </c>
      <c r="J51" s="284">
        <v>3749.15</v>
      </c>
      <c r="K51" s="333" t="s">
        <v>641</v>
      </c>
      <c r="L51" s="399">
        <v>3479</v>
      </c>
      <c r="M51" s="393"/>
    </row>
    <row r="52" spans="1:13" ht="28.8" x14ac:dyDescent="0.3">
      <c r="A52" s="31" t="s">
        <v>206</v>
      </c>
      <c r="B52" s="32" t="s">
        <v>207</v>
      </c>
      <c r="C52" s="23">
        <v>7500</v>
      </c>
      <c r="D52" s="23"/>
      <c r="E52" s="162">
        <v>1500</v>
      </c>
      <c r="F52" s="224" t="s">
        <v>208</v>
      </c>
      <c r="G52" s="386">
        <v>775</v>
      </c>
      <c r="H52" s="278"/>
      <c r="I52" s="284">
        <v>400</v>
      </c>
      <c r="J52" s="284">
        <v>530</v>
      </c>
      <c r="K52" s="298"/>
      <c r="L52" s="399">
        <v>530</v>
      </c>
      <c r="M52" s="393"/>
    </row>
    <row r="53" spans="1:13" ht="28.8" x14ac:dyDescent="0.3">
      <c r="A53" s="31" t="s">
        <v>209</v>
      </c>
      <c r="B53" s="32" t="s">
        <v>124</v>
      </c>
      <c r="C53" s="23">
        <v>0</v>
      </c>
      <c r="D53" s="23"/>
      <c r="E53" s="162">
        <v>8000</v>
      </c>
      <c r="F53" s="232"/>
      <c r="G53" s="386">
        <v>3824</v>
      </c>
      <c r="H53" s="278"/>
      <c r="I53" s="284">
        <v>7000</v>
      </c>
      <c r="J53" s="284">
        <v>6152</v>
      </c>
      <c r="K53" s="356" t="s">
        <v>603</v>
      </c>
      <c r="L53" s="399">
        <v>6152</v>
      </c>
      <c r="M53" s="393"/>
    </row>
    <row r="54" spans="1:13" ht="28.8" x14ac:dyDescent="0.3">
      <c r="A54" s="31" t="s">
        <v>210</v>
      </c>
      <c r="B54" s="32" t="s">
        <v>211</v>
      </c>
      <c r="C54" s="23"/>
      <c r="D54" s="23"/>
      <c r="E54" s="162">
        <v>3600</v>
      </c>
      <c r="F54" s="224"/>
      <c r="G54" s="386">
        <v>1050</v>
      </c>
      <c r="H54" s="278"/>
      <c r="I54" s="284">
        <v>5000</v>
      </c>
      <c r="J54" s="284">
        <v>1920</v>
      </c>
      <c r="K54" s="333" t="s">
        <v>642</v>
      </c>
      <c r="L54" s="399">
        <v>2000</v>
      </c>
      <c r="M54" s="393"/>
    </row>
    <row r="55" spans="1:13" x14ac:dyDescent="0.3">
      <c r="A55" s="31" t="s">
        <v>212</v>
      </c>
      <c r="B55" s="32" t="s">
        <v>213</v>
      </c>
      <c r="C55" s="23">
        <v>0</v>
      </c>
      <c r="D55" s="23"/>
      <c r="E55" s="162">
        <v>1000</v>
      </c>
      <c r="F55" s="224"/>
      <c r="G55" s="386">
        <v>819</v>
      </c>
      <c r="H55" s="278"/>
      <c r="I55" s="284">
        <v>1200</v>
      </c>
      <c r="J55" s="284">
        <v>150.82</v>
      </c>
      <c r="K55" s="298"/>
      <c r="L55" s="399">
        <v>300</v>
      </c>
      <c r="M55" s="393"/>
    </row>
    <row r="56" spans="1:13" ht="30.75" customHeight="1" x14ac:dyDescent="0.3">
      <c r="A56" s="31" t="s">
        <v>214</v>
      </c>
      <c r="B56" s="32" t="s">
        <v>215</v>
      </c>
      <c r="C56" s="23">
        <v>10000</v>
      </c>
      <c r="D56" s="23"/>
      <c r="E56" s="162">
        <v>14000</v>
      </c>
      <c r="F56" s="224" t="s">
        <v>216</v>
      </c>
      <c r="G56" s="386">
        <v>12695</v>
      </c>
      <c r="H56" s="278"/>
      <c r="I56" s="284">
        <v>7500</v>
      </c>
      <c r="J56" s="284">
        <v>10373</v>
      </c>
      <c r="K56" s="343" t="s">
        <v>629</v>
      </c>
      <c r="L56" s="399">
        <v>10373</v>
      </c>
      <c r="M56" s="393"/>
    </row>
    <row r="57" spans="1:13" ht="28.8" x14ac:dyDescent="0.3">
      <c r="A57" s="31" t="s">
        <v>217</v>
      </c>
      <c r="B57" s="32" t="s">
        <v>218</v>
      </c>
      <c r="C57" s="23">
        <v>0</v>
      </c>
      <c r="D57" s="23"/>
      <c r="E57" s="162"/>
      <c r="F57" s="224"/>
      <c r="G57" s="386">
        <v>2078</v>
      </c>
      <c r="H57" s="278"/>
      <c r="I57" s="284">
        <v>2000</v>
      </c>
      <c r="J57" s="284">
        <v>5705</v>
      </c>
      <c r="K57" s="298"/>
      <c r="L57" s="399">
        <v>5705</v>
      </c>
      <c r="M57" s="415" t="s">
        <v>710</v>
      </c>
    </row>
    <row r="58" spans="1:13" ht="22.5" customHeight="1" x14ac:dyDescent="0.3">
      <c r="A58" s="31" t="s">
        <v>219</v>
      </c>
      <c r="B58" s="32" t="s">
        <v>220</v>
      </c>
      <c r="C58" s="23">
        <v>2000</v>
      </c>
      <c r="D58" s="23"/>
      <c r="E58" s="162">
        <v>20000</v>
      </c>
      <c r="F58" s="224" t="s">
        <v>221</v>
      </c>
      <c r="G58" s="386">
        <v>16386</v>
      </c>
      <c r="H58" s="278"/>
      <c r="I58" s="284">
        <v>22000</v>
      </c>
      <c r="J58" s="284">
        <v>24563</v>
      </c>
      <c r="K58" s="298"/>
      <c r="L58" s="399">
        <v>24563</v>
      </c>
      <c r="M58" s="393"/>
    </row>
    <row r="59" spans="1:13" x14ac:dyDescent="0.3">
      <c r="A59" s="31" t="s">
        <v>222</v>
      </c>
      <c r="B59" s="32" t="s">
        <v>134</v>
      </c>
      <c r="C59" s="23"/>
      <c r="D59" s="23"/>
      <c r="E59" s="162"/>
      <c r="F59" s="224"/>
      <c r="G59" s="386"/>
      <c r="H59" s="278"/>
      <c r="I59" s="284"/>
      <c r="J59" s="284"/>
      <c r="K59" s="298"/>
      <c r="L59" s="399"/>
      <c r="M59" s="393"/>
    </row>
    <row r="60" spans="1:13" x14ac:dyDescent="0.3">
      <c r="A60" s="31" t="s">
        <v>223</v>
      </c>
      <c r="B60" s="32" t="s">
        <v>224</v>
      </c>
      <c r="C60" s="23">
        <v>21330</v>
      </c>
      <c r="D60" s="23"/>
      <c r="E60" s="162">
        <v>22000</v>
      </c>
      <c r="F60" s="224" t="s">
        <v>225</v>
      </c>
      <c r="G60" s="386">
        <v>24200</v>
      </c>
      <c r="H60" s="278"/>
      <c r="I60" s="284">
        <v>24200</v>
      </c>
      <c r="J60" s="284">
        <v>22000</v>
      </c>
      <c r="K60" s="298" t="s">
        <v>225</v>
      </c>
      <c r="L60" s="399">
        <v>22000</v>
      </c>
      <c r="M60" s="393"/>
    </row>
    <row r="61" spans="1:13" ht="20.25" customHeight="1" x14ac:dyDescent="0.3">
      <c r="A61" s="31" t="s">
        <v>226</v>
      </c>
      <c r="B61" s="32" t="s">
        <v>227</v>
      </c>
      <c r="C61" s="23">
        <v>0</v>
      </c>
      <c r="D61" s="23"/>
      <c r="E61" s="162">
        <v>1200</v>
      </c>
      <c r="F61" s="224" t="s">
        <v>228</v>
      </c>
      <c r="G61" s="386">
        <v>198</v>
      </c>
      <c r="H61" s="278"/>
      <c r="I61" s="284">
        <v>1500</v>
      </c>
      <c r="J61" s="284">
        <v>1201</v>
      </c>
      <c r="K61" s="298"/>
      <c r="L61" s="399">
        <v>1201</v>
      </c>
      <c r="M61" s="393"/>
    </row>
    <row r="62" spans="1:13" ht="18" customHeight="1" x14ac:dyDescent="0.3">
      <c r="A62" s="31" t="s">
        <v>229</v>
      </c>
      <c r="B62" s="32" t="s">
        <v>230</v>
      </c>
      <c r="C62" s="23">
        <v>0</v>
      </c>
      <c r="D62" s="23"/>
      <c r="E62" s="162">
        <v>68096</v>
      </c>
      <c r="F62" s="232" t="s">
        <v>467</v>
      </c>
      <c r="G62" s="386">
        <v>14882</v>
      </c>
      <c r="H62" s="278"/>
      <c r="I62" s="287">
        <v>28168</v>
      </c>
      <c r="J62" s="287">
        <v>24597.95</v>
      </c>
      <c r="K62" s="298"/>
      <c r="L62" s="399">
        <v>24600</v>
      </c>
      <c r="M62" s="393"/>
    </row>
    <row r="63" spans="1:13" x14ac:dyDescent="0.3">
      <c r="A63" s="31" t="s">
        <v>231</v>
      </c>
      <c r="B63" s="32" t="s">
        <v>232</v>
      </c>
      <c r="C63" s="23">
        <v>0</v>
      </c>
      <c r="D63" s="23"/>
      <c r="E63" s="162"/>
      <c r="F63" s="224" t="s">
        <v>233</v>
      </c>
      <c r="G63" s="386">
        <v>27871</v>
      </c>
      <c r="H63" s="278"/>
      <c r="I63" s="294">
        <v>17650</v>
      </c>
      <c r="J63" s="294">
        <v>17752.48</v>
      </c>
      <c r="K63" s="298"/>
      <c r="L63" s="399">
        <v>17760</v>
      </c>
      <c r="M63" s="393"/>
    </row>
    <row r="64" spans="1:13" x14ac:dyDescent="0.3">
      <c r="A64" s="31" t="s">
        <v>234</v>
      </c>
      <c r="B64" s="32" t="s">
        <v>235</v>
      </c>
      <c r="C64" s="23">
        <v>0</v>
      </c>
      <c r="D64" s="23"/>
      <c r="E64" s="162">
        <v>2000</v>
      </c>
      <c r="F64" s="224" t="s">
        <v>236</v>
      </c>
      <c r="G64" s="386"/>
      <c r="H64" s="278"/>
      <c r="I64" s="284">
        <v>2000</v>
      </c>
      <c r="J64" s="351">
        <v>389.53</v>
      </c>
      <c r="K64" s="298" t="s">
        <v>236</v>
      </c>
      <c r="L64" s="399">
        <v>390</v>
      </c>
      <c r="M64" s="393"/>
    </row>
    <row r="65" spans="1:13" x14ac:dyDescent="0.3">
      <c r="A65" s="31" t="s">
        <v>237</v>
      </c>
      <c r="B65" s="32" t="s">
        <v>238</v>
      </c>
      <c r="C65" s="23">
        <v>0</v>
      </c>
      <c r="D65" s="23"/>
      <c r="E65" s="162">
        <v>45000</v>
      </c>
      <c r="F65" s="232" t="s">
        <v>466</v>
      </c>
      <c r="G65" s="386">
        <v>47698</v>
      </c>
      <c r="H65" s="278"/>
      <c r="I65" s="284">
        <v>50000</v>
      </c>
      <c r="J65" s="351">
        <v>43796</v>
      </c>
      <c r="K65" s="328" t="s">
        <v>466</v>
      </c>
      <c r="L65" s="399">
        <v>43796</v>
      </c>
      <c r="M65" s="393"/>
    </row>
    <row r="66" spans="1:13" x14ac:dyDescent="0.3">
      <c r="A66" s="31" t="s">
        <v>239</v>
      </c>
      <c r="B66" s="32" t="s">
        <v>240</v>
      </c>
      <c r="C66" s="23">
        <v>0</v>
      </c>
      <c r="D66" s="23"/>
      <c r="E66" s="162"/>
      <c r="F66" s="224" t="s">
        <v>233</v>
      </c>
      <c r="G66" s="386">
        <v>2349</v>
      </c>
      <c r="H66" s="278"/>
      <c r="I66" s="293">
        <v>3700</v>
      </c>
      <c r="J66" s="293">
        <v>3224.2</v>
      </c>
      <c r="K66" s="298"/>
      <c r="L66" s="399">
        <v>3230</v>
      </c>
      <c r="M66" s="393"/>
    </row>
    <row r="67" spans="1:13" x14ac:dyDescent="0.3">
      <c r="A67" s="31" t="s">
        <v>241</v>
      </c>
      <c r="B67" s="32" t="s">
        <v>242</v>
      </c>
      <c r="C67" s="23">
        <v>1425</v>
      </c>
      <c r="D67" s="23"/>
      <c r="E67" s="162">
        <v>2500</v>
      </c>
      <c r="F67" s="224"/>
      <c r="G67" s="386">
        <v>4435</v>
      </c>
      <c r="H67" s="278"/>
      <c r="I67" s="284">
        <v>5000</v>
      </c>
      <c r="J67" s="284">
        <v>5468.51</v>
      </c>
      <c r="K67" s="298"/>
      <c r="L67" s="399">
        <v>5470</v>
      </c>
      <c r="M67" s="393"/>
    </row>
    <row r="68" spans="1:13" x14ac:dyDescent="0.3">
      <c r="A68" s="31" t="s">
        <v>243</v>
      </c>
      <c r="B68" s="32" t="s">
        <v>244</v>
      </c>
      <c r="C68" s="23">
        <v>0</v>
      </c>
      <c r="D68" s="23"/>
      <c r="E68" s="162"/>
      <c r="F68" s="224" t="s">
        <v>233</v>
      </c>
      <c r="G68" s="386">
        <v>21989</v>
      </c>
      <c r="H68" s="278"/>
      <c r="I68" s="294">
        <v>84800</v>
      </c>
      <c r="J68" s="294">
        <v>24646.04</v>
      </c>
      <c r="K68" s="333" t="s">
        <v>643</v>
      </c>
      <c r="L68" s="399">
        <v>24646</v>
      </c>
      <c r="M68" s="393"/>
    </row>
    <row r="69" spans="1:13" ht="28.8" x14ac:dyDescent="0.3">
      <c r="A69" s="31" t="s">
        <v>245</v>
      </c>
      <c r="B69" s="32" t="s">
        <v>246</v>
      </c>
      <c r="C69" s="23">
        <v>0</v>
      </c>
      <c r="D69" s="23"/>
      <c r="E69" s="162">
        <v>0</v>
      </c>
      <c r="F69" s="224" t="s">
        <v>247</v>
      </c>
      <c r="G69" s="386"/>
      <c r="H69" s="278"/>
      <c r="I69" s="284">
        <v>500</v>
      </c>
      <c r="J69" s="284"/>
      <c r="K69" s="298" t="s">
        <v>592</v>
      </c>
      <c r="L69" s="399"/>
      <c r="M69" s="393"/>
    </row>
    <row r="70" spans="1:13" x14ac:dyDescent="0.3">
      <c r="A70" s="31" t="s">
        <v>248</v>
      </c>
      <c r="B70" s="32" t="s">
        <v>249</v>
      </c>
      <c r="C70" s="23">
        <v>0</v>
      </c>
      <c r="D70" s="23"/>
      <c r="E70" s="162">
        <v>11625</v>
      </c>
      <c r="F70" s="224"/>
      <c r="G70" s="386">
        <v>12448</v>
      </c>
      <c r="H70" s="278"/>
      <c r="I70" s="284">
        <v>5000</v>
      </c>
      <c r="J70" s="284">
        <v>461</v>
      </c>
      <c r="K70" s="298"/>
      <c r="L70" s="399">
        <v>961.35</v>
      </c>
      <c r="M70" s="393"/>
    </row>
    <row r="71" spans="1:13" x14ac:dyDescent="0.3">
      <c r="A71" s="31" t="s">
        <v>250</v>
      </c>
      <c r="B71" s="32" t="s">
        <v>251</v>
      </c>
      <c r="C71" s="23">
        <v>0</v>
      </c>
      <c r="D71" s="23"/>
      <c r="E71" s="162">
        <v>5000</v>
      </c>
      <c r="F71" s="224"/>
      <c r="G71" s="386">
        <v>6557</v>
      </c>
      <c r="H71" s="278"/>
      <c r="I71" s="284">
        <v>8500</v>
      </c>
      <c r="J71" s="284">
        <v>11813</v>
      </c>
      <c r="K71" s="298"/>
      <c r="L71" s="399">
        <v>11850</v>
      </c>
      <c r="M71" s="393"/>
    </row>
    <row r="72" spans="1:13" x14ac:dyDescent="0.3">
      <c r="A72" s="31" t="s">
        <v>252</v>
      </c>
      <c r="B72" s="32" t="s">
        <v>253</v>
      </c>
      <c r="C72" s="23"/>
      <c r="D72" s="23"/>
      <c r="E72" s="162">
        <v>2000</v>
      </c>
      <c r="F72" s="224" t="s">
        <v>254</v>
      </c>
      <c r="G72" s="386"/>
      <c r="H72" s="278"/>
      <c r="I72" s="284">
        <v>0</v>
      </c>
      <c r="J72" s="284"/>
      <c r="K72" s="298" t="s">
        <v>591</v>
      </c>
      <c r="L72" s="399"/>
      <c r="M72" s="393"/>
    </row>
    <row r="73" spans="1:13" x14ac:dyDescent="0.3">
      <c r="A73" s="31" t="s">
        <v>255</v>
      </c>
      <c r="B73" s="32" t="s">
        <v>256</v>
      </c>
      <c r="C73" s="23">
        <v>0</v>
      </c>
      <c r="D73" s="23"/>
      <c r="E73" s="162">
        <v>1000</v>
      </c>
      <c r="F73" s="224"/>
      <c r="G73" s="386">
        <v>1059</v>
      </c>
      <c r="H73" s="278"/>
      <c r="I73" s="284">
        <v>1500</v>
      </c>
      <c r="J73" s="284">
        <v>1701</v>
      </c>
      <c r="K73" s="298"/>
      <c r="L73" s="399">
        <v>1701</v>
      </c>
      <c r="M73" s="393"/>
    </row>
    <row r="74" spans="1:13" x14ac:dyDescent="0.3">
      <c r="A74" s="31" t="s">
        <v>257</v>
      </c>
      <c r="B74" s="32" t="s">
        <v>258</v>
      </c>
      <c r="C74" s="23">
        <v>35828</v>
      </c>
      <c r="D74" s="23"/>
      <c r="E74" s="162">
        <v>2589.41</v>
      </c>
      <c r="F74" s="224"/>
      <c r="G74" s="386"/>
      <c r="H74" s="278"/>
      <c r="I74" s="284">
        <v>2800</v>
      </c>
      <c r="J74" s="284">
        <v>2963</v>
      </c>
      <c r="K74" s="298"/>
      <c r="L74" s="399">
        <v>2963</v>
      </c>
      <c r="M74" s="410"/>
    </row>
    <row r="75" spans="1:13" x14ac:dyDescent="0.3">
      <c r="A75" s="31" t="s">
        <v>259</v>
      </c>
      <c r="B75" s="32" t="s">
        <v>260</v>
      </c>
      <c r="C75" s="23">
        <v>0</v>
      </c>
      <c r="D75" s="23"/>
      <c r="E75" s="162">
        <v>12000</v>
      </c>
      <c r="F75" s="224"/>
      <c r="G75" s="386">
        <v>4371</v>
      </c>
      <c r="H75" s="278"/>
      <c r="I75" s="284">
        <v>28000</v>
      </c>
      <c r="J75" s="284">
        <v>31657</v>
      </c>
      <c r="K75" s="298"/>
      <c r="L75" s="399">
        <v>31657</v>
      </c>
      <c r="M75" s="393"/>
    </row>
    <row r="76" spans="1:13" x14ac:dyDescent="0.3">
      <c r="A76" s="31" t="s">
        <v>261</v>
      </c>
      <c r="B76" s="32" t="s">
        <v>200</v>
      </c>
      <c r="C76" s="75">
        <v>0</v>
      </c>
      <c r="D76" s="75"/>
      <c r="E76" s="162">
        <v>3000</v>
      </c>
      <c r="F76" s="224"/>
      <c r="G76" s="386">
        <v>440</v>
      </c>
      <c r="H76" s="278"/>
      <c r="I76" s="284">
        <v>4500</v>
      </c>
      <c r="J76" s="284">
        <v>5213</v>
      </c>
      <c r="K76" s="298"/>
      <c r="L76" s="399">
        <v>5213</v>
      </c>
      <c r="M76" s="393"/>
    </row>
    <row r="77" spans="1:13" ht="28.8" x14ac:dyDescent="0.3">
      <c r="A77" s="31" t="s">
        <v>262</v>
      </c>
      <c r="B77" s="32" t="s">
        <v>44</v>
      </c>
      <c r="C77" s="75">
        <v>17000</v>
      </c>
      <c r="D77" s="75"/>
      <c r="E77" s="162">
        <v>23925</v>
      </c>
      <c r="F77" s="224" t="s">
        <v>263</v>
      </c>
      <c r="G77" s="386">
        <v>18990</v>
      </c>
      <c r="H77" s="278"/>
      <c r="I77" s="284">
        <v>24000</v>
      </c>
      <c r="J77" s="284">
        <v>10980</v>
      </c>
      <c r="K77" s="298" t="s">
        <v>598</v>
      </c>
      <c r="L77" s="399">
        <v>10980</v>
      </c>
      <c r="M77" s="410"/>
    </row>
    <row r="78" spans="1:13" x14ac:dyDescent="0.3">
      <c r="A78" s="31" t="s">
        <v>264</v>
      </c>
      <c r="B78" s="53" t="s">
        <v>265</v>
      </c>
      <c r="C78" s="23">
        <v>0</v>
      </c>
      <c r="D78" s="23"/>
      <c r="E78" s="162">
        <v>2000</v>
      </c>
      <c r="F78" s="224"/>
      <c r="G78" s="386">
        <v>354</v>
      </c>
      <c r="H78" s="278"/>
      <c r="I78" s="284">
        <v>2000</v>
      </c>
      <c r="J78" s="284">
        <v>1344</v>
      </c>
      <c r="K78" s="333"/>
      <c r="L78" s="399">
        <v>1344</v>
      </c>
      <c r="M78" s="393"/>
    </row>
    <row r="79" spans="1:13" ht="20.25" customHeight="1" x14ac:dyDescent="0.3">
      <c r="A79" s="38" t="s">
        <v>266</v>
      </c>
      <c r="B79" s="76" t="s">
        <v>267</v>
      </c>
      <c r="C79" s="40">
        <v>3500</v>
      </c>
      <c r="D79" s="40"/>
      <c r="E79" s="162">
        <v>3500</v>
      </c>
      <c r="F79" s="224"/>
      <c r="G79" s="386">
        <v>3255</v>
      </c>
      <c r="H79" s="278"/>
      <c r="I79" s="284">
        <v>3500</v>
      </c>
      <c r="J79" s="284">
        <v>1094</v>
      </c>
      <c r="K79" s="298"/>
      <c r="L79" s="399">
        <v>1094</v>
      </c>
      <c r="M79" s="415" t="s">
        <v>709</v>
      </c>
    </row>
    <row r="80" spans="1:13" x14ac:dyDescent="0.3">
      <c r="A80" s="31" t="s">
        <v>268</v>
      </c>
      <c r="B80" s="53" t="s">
        <v>269</v>
      </c>
      <c r="C80" s="23">
        <v>0</v>
      </c>
      <c r="D80" s="23"/>
      <c r="E80" s="162">
        <v>5000</v>
      </c>
      <c r="F80" s="224" t="s">
        <v>270</v>
      </c>
      <c r="G80" s="386">
        <v>2983</v>
      </c>
      <c r="H80" s="278"/>
      <c r="I80" s="284">
        <v>0</v>
      </c>
      <c r="J80" s="284"/>
      <c r="K80" s="298"/>
      <c r="L80" s="399"/>
      <c r="M80" s="393"/>
    </row>
    <row r="81" spans="1:13" x14ac:dyDescent="0.3">
      <c r="A81" s="330"/>
      <c r="B81" s="331"/>
      <c r="C81" s="103"/>
      <c r="D81" s="103"/>
      <c r="E81" s="332"/>
      <c r="F81" s="333"/>
      <c r="G81" s="387"/>
      <c r="H81" s="278"/>
      <c r="I81" s="284"/>
      <c r="J81" s="284"/>
      <c r="K81" s="360"/>
      <c r="L81" s="399"/>
      <c r="M81" s="393"/>
    </row>
    <row r="82" spans="1:13" x14ac:dyDescent="0.3">
      <c r="A82" s="77"/>
      <c r="B82" s="78" t="s">
        <v>138</v>
      </c>
      <c r="C82" s="79">
        <f>SUM(C50:C80)</f>
        <v>98583</v>
      </c>
      <c r="D82" s="79"/>
      <c r="E82" s="163">
        <f>SUM(E50:E80)</f>
        <v>262035.41</v>
      </c>
      <c r="F82" s="224"/>
      <c r="G82" s="163">
        <f>SUM(G50:G81)</f>
        <v>232656</v>
      </c>
      <c r="H82" s="278"/>
      <c r="I82" s="285">
        <f>SUM(I50:I80)</f>
        <v>346418</v>
      </c>
      <c r="J82" s="285">
        <f>SUM(J50:J81)</f>
        <v>265999.68000000005</v>
      </c>
      <c r="K82" s="298"/>
      <c r="L82" s="282">
        <f>SUM(L50:L81)</f>
        <v>266513.34999999998</v>
      </c>
      <c r="M82" s="393"/>
    </row>
    <row r="83" spans="1:13" x14ac:dyDescent="0.3">
      <c r="A83" s="51"/>
      <c r="B83" s="21"/>
      <c r="C83" s="9"/>
      <c r="D83" s="9"/>
      <c r="E83" s="162"/>
      <c r="F83" s="224"/>
      <c r="G83" s="386"/>
      <c r="H83" s="278"/>
      <c r="I83" s="284"/>
      <c r="J83" s="284"/>
      <c r="K83" s="298"/>
      <c r="L83" s="399"/>
      <c r="M83" s="393"/>
    </row>
    <row r="84" spans="1:13" x14ac:dyDescent="0.3">
      <c r="A84" s="72" t="s">
        <v>271</v>
      </c>
      <c r="B84" s="73"/>
      <c r="C84" s="69"/>
      <c r="D84" s="69"/>
      <c r="E84" s="160"/>
      <c r="F84" s="222"/>
      <c r="G84" s="222"/>
      <c r="H84" s="277"/>
      <c r="I84" s="283"/>
      <c r="J84" s="283"/>
      <c r="K84" s="355"/>
      <c r="L84" s="398"/>
      <c r="M84" s="392"/>
    </row>
    <row r="85" spans="1:13" ht="57.6" x14ac:dyDescent="0.3">
      <c r="A85" s="20" t="s">
        <v>272</v>
      </c>
      <c r="B85" s="21" t="s">
        <v>156</v>
      </c>
      <c r="C85" s="23">
        <v>1500</v>
      </c>
      <c r="D85" s="23"/>
      <c r="E85" s="162">
        <v>2500</v>
      </c>
      <c r="F85" s="233" t="s">
        <v>452</v>
      </c>
      <c r="G85" s="386"/>
      <c r="H85" s="278" t="s">
        <v>526</v>
      </c>
      <c r="I85" s="284">
        <v>1200</v>
      </c>
      <c r="J85" s="284"/>
      <c r="K85" s="298" t="s">
        <v>525</v>
      </c>
      <c r="L85" s="399">
        <v>1200</v>
      </c>
      <c r="M85" s="393"/>
    </row>
    <row r="86" spans="1:13" ht="33.75" customHeight="1" x14ac:dyDescent="0.3">
      <c r="A86" s="20" t="s">
        <v>273</v>
      </c>
      <c r="B86" s="173" t="s">
        <v>274</v>
      </c>
      <c r="C86" s="23"/>
      <c r="D86" s="23"/>
      <c r="E86" s="162">
        <v>8000</v>
      </c>
      <c r="F86" s="234" t="s">
        <v>494</v>
      </c>
      <c r="G86" s="386">
        <v>5213</v>
      </c>
      <c r="H86" s="278"/>
      <c r="I86" s="284">
        <v>5000</v>
      </c>
      <c r="J86" s="284">
        <v>3938</v>
      </c>
      <c r="K86" s="328" t="s">
        <v>572</v>
      </c>
      <c r="L86" s="399">
        <v>5000</v>
      </c>
      <c r="M86" s="393"/>
    </row>
    <row r="87" spans="1:13" x14ac:dyDescent="0.3">
      <c r="A87" s="20" t="s">
        <v>275</v>
      </c>
      <c r="B87" s="21" t="s">
        <v>276</v>
      </c>
      <c r="C87" s="23"/>
      <c r="D87" s="23"/>
      <c r="E87" s="162"/>
      <c r="F87" s="224"/>
      <c r="G87" s="386"/>
      <c r="I87" s="284"/>
      <c r="J87" s="284"/>
      <c r="K87" s="298"/>
      <c r="L87" s="399"/>
      <c r="M87" s="393"/>
    </row>
    <row r="88" spans="1:13" ht="57.6" x14ac:dyDescent="0.3">
      <c r="A88" s="20" t="s">
        <v>277</v>
      </c>
      <c r="B88" s="21" t="s">
        <v>246</v>
      </c>
      <c r="C88" s="23">
        <v>3000</v>
      </c>
      <c r="D88" s="23"/>
      <c r="E88" s="162">
        <v>3000</v>
      </c>
      <c r="F88" s="233" t="s">
        <v>452</v>
      </c>
      <c r="G88" s="386"/>
      <c r="H88" s="278" t="s">
        <v>526</v>
      </c>
      <c r="I88" s="284">
        <v>3200</v>
      </c>
      <c r="J88" s="284"/>
      <c r="K88" s="358" t="s">
        <v>646</v>
      </c>
      <c r="L88" s="399">
        <v>3200</v>
      </c>
      <c r="M88" s="393"/>
    </row>
    <row r="89" spans="1:13" x14ac:dyDescent="0.3">
      <c r="A89" s="20" t="s">
        <v>278</v>
      </c>
      <c r="B89" s="21" t="s">
        <v>279</v>
      </c>
      <c r="C89" s="23">
        <v>290</v>
      </c>
      <c r="D89" s="23"/>
      <c r="E89" s="162">
        <v>300</v>
      </c>
      <c r="F89" s="224"/>
      <c r="G89" s="386">
        <v>31</v>
      </c>
      <c r="H89" s="278"/>
      <c r="I89" s="284">
        <v>300</v>
      </c>
      <c r="J89" s="284"/>
      <c r="K89" s="298"/>
      <c r="L89" s="399">
        <v>300</v>
      </c>
      <c r="M89" s="393"/>
    </row>
    <row r="90" spans="1:13" ht="18.75" customHeight="1" x14ac:dyDescent="0.3">
      <c r="A90" s="20" t="s">
        <v>280</v>
      </c>
      <c r="B90" s="21" t="s">
        <v>200</v>
      </c>
      <c r="C90" s="23"/>
      <c r="D90" s="23"/>
      <c r="E90" s="162">
        <v>1000</v>
      </c>
      <c r="F90" s="232" t="s">
        <v>462</v>
      </c>
      <c r="G90" s="386"/>
      <c r="H90" s="278"/>
      <c r="I90" s="162">
        <v>1000</v>
      </c>
      <c r="J90" s="162"/>
      <c r="K90" s="358" t="s">
        <v>644</v>
      </c>
      <c r="L90" s="399">
        <v>1000</v>
      </c>
      <c r="M90" s="393"/>
    </row>
    <row r="91" spans="1:13" ht="18" customHeight="1" x14ac:dyDescent="0.3">
      <c r="A91" s="20" t="s">
        <v>281</v>
      </c>
      <c r="B91" s="21" t="s">
        <v>220</v>
      </c>
      <c r="C91" s="23"/>
      <c r="D91" s="23"/>
      <c r="E91" s="162">
        <v>1000</v>
      </c>
      <c r="F91" s="232" t="s">
        <v>463</v>
      </c>
      <c r="G91" s="386"/>
      <c r="H91" s="278"/>
      <c r="I91" s="162">
        <v>1000</v>
      </c>
      <c r="J91" s="162"/>
      <c r="K91" s="358" t="s">
        <v>645</v>
      </c>
      <c r="L91" s="399">
        <v>1000</v>
      </c>
      <c r="M91" s="393"/>
    </row>
    <row r="92" spans="1:13" x14ac:dyDescent="0.3">
      <c r="A92" s="20"/>
      <c r="B92" s="21" t="s">
        <v>282</v>
      </c>
      <c r="C92" s="23"/>
      <c r="D92" s="23"/>
      <c r="E92" s="162">
        <v>5000</v>
      </c>
      <c r="F92" s="232" t="s">
        <v>461</v>
      </c>
      <c r="G92" s="386"/>
      <c r="H92" s="301" t="s">
        <v>601</v>
      </c>
      <c r="I92" s="329"/>
      <c r="J92" s="329"/>
      <c r="K92" s="298"/>
      <c r="L92" s="399"/>
      <c r="M92" s="393"/>
    </row>
    <row r="93" spans="1:13" x14ac:dyDescent="0.3">
      <c r="A93" s="51"/>
      <c r="B93" s="65" t="s">
        <v>138</v>
      </c>
      <c r="C93" s="80">
        <f>SUM(C85:C92)</f>
        <v>4790</v>
      </c>
      <c r="D93" s="80"/>
      <c r="E93" s="163">
        <f>SUM(E85:E92)</f>
        <v>20800</v>
      </c>
      <c r="F93" s="224"/>
      <c r="G93" s="163">
        <f>SUM(G85:G92)</f>
        <v>5244</v>
      </c>
      <c r="H93" s="278"/>
      <c r="I93" s="285">
        <f>SUM(I85:I92)</f>
        <v>11700</v>
      </c>
      <c r="J93" s="285">
        <f>SUM(J85:J92)</f>
        <v>3938</v>
      </c>
      <c r="K93" s="298"/>
      <c r="L93" s="282">
        <f>SUM(L85:L92)</f>
        <v>11700</v>
      </c>
      <c r="M93" s="393"/>
    </row>
    <row r="94" spans="1:13" x14ac:dyDescent="0.3">
      <c r="A94" s="71"/>
      <c r="B94" s="21"/>
      <c r="C94" s="81"/>
      <c r="D94" s="81"/>
      <c r="E94" s="162"/>
      <c r="F94" s="224"/>
      <c r="G94" s="386"/>
      <c r="H94" s="278"/>
      <c r="I94" s="284"/>
      <c r="J94" s="284"/>
      <c r="K94" s="298"/>
      <c r="L94" s="399"/>
      <c r="M94" s="393"/>
    </row>
    <row r="95" spans="1:13" x14ac:dyDescent="0.3">
      <c r="A95" s="72" t="s">
        <v>283</v>
      </c>
      <c r="B95" s="73"/>
      <c r="C95" s="69"/>
      <c r="D95" s="69"/>
      <c r="E95" s="160"/>
      <c r="F95" s="222"/>
      <c r="G95" s="222"/>
      <c r="H95" s="277"/>
      <c r="I95" s="283"/>
      <c r="J95" s="283"/>
      <c r="K95" s="355"/>
      <c r="L95" s="398"/>
      <c r="M95" s="392"/>
    </row>
    <row r="96" spans="1:13" x14ac:dyDescent="0.3">
      <c r="A96" s="20" t="s">
        <v>284</v>
      </c>
      <c r="B96" s="21" t="s">
        <v>124</v>
      </c>
      <c r="C96" s="23">
        <v>1100</v>
      </c>
      <c r="D96" s="23"/>
      <c r="E96" s="162">
        <v>1500</v>
      </c>
      <c r="F96" s="224" t="s">
        <v>449</v>
      </c>
      <c r="G96" s="386">
        <v>732</v>
      </c>
      <c r="H96" s="278"/>
      <c r="I96" s="284">
        <v>750</v>
      </c>
      <c r="J96" s="284">
        <v>11</v>
      </c>
      <c r="K96" s="298"/>
      <c r="L96" s="399">
        <v>750</v>
      </c>
      <c r="M96" s="393"/>
    </row>
    <row r="97" spans="1:13" ht="28.8" x14ac:dyDescent="0.3">
      <c r="A97" s="20" t="s">
        <v>285</v>
      </c>
      <c r="B97" s="21" t="s">
        <v>286</v>
      </c>
      <c r="C97" s="23">
        <v>6500</v>
      </c>
      <c r="D97" s="23"/>
      <c r="E97" s="162">
        <v>6500</v>
      </c>
      <c r="F97" s="224"/>
      <c r="G97" s="386">
        <v>5067</v>
      </c>
      <c r="H97" s="278"/>
      <c r="I97" s="284">
        <v>6500</v>
      </c>
      <c r="J97" s="284">
        <v>7825</v>
      </c>
      <c r="K97" s="298"/>
      <c r="L97" s="399">
        <v>7825</v>
      </c>
      <c r="M97" s="393" t="s">
        <v>682</v>
      </c>
    </row>
    <row r="98" spans="1:13" x14ac:dyDescent="0.3">
      <c r="A98" s="51"/>
      <c r="B98" s="65" t="s">
        <v>138</v>
      </c>
      <c r="C98" s="80">
        <f>SUM(C96:C97)</f>
        <v>7600</v>
      </c>
      <c r="D98" s="80"/>
      <c r="E98" s="163">
        <f>SUM(E96:E97)</f>
        <v>8000</v>
      </c>
      <c r="F98" s="224"/>
      <c r="G98" s="163">
        <f>SUM(G96:G97)</f>
        <v>5799</v>
      </c>
      <c r="H98" s="278"/>
      <c r="I98" s="285">
        <f>SUM(I96:I97)</f>
        <v>7250</v>
      </c>
      <c r="J98" s="285">
        <f>SUM(J96:J97)</f>
        <v>7836</v>
      </c>
      <c r="K98" s="298"/>
      <c r="L98" s="282">
        <f>SUM(L96:L97)</f>
        <v>8575</v>
      </c>
      <c r="M98" s="393"/>
    </row>
    <row r="99" spans="1:13" x14ac:dyDescent="0.3">
      <c r="A99" s="71"/>
      <c r="B99" s="21"/>
      <c r="C99" s="9"/>
      <c r="D99" s="9"/>
      <c r="E99" s="162"/>
      <c r="F99" s="224"/>
      <c r="G99" s="386"/>
      <c r="H99" s="278"/>
      <c r="I99" s="284"/>
      <c r="J99" s="284"/>
      <c r="K99" s="298"/>
      <c r="L99" s="399"/>
      <c r="M99" s="393"/>
    </row>
    <row r="100" spans="1:13" x14ac:dyDescent="0.3">
      <c r="A100" s="72" t="s">
        <v>287</v>
      </c>
      <c r="B100" s="73"/>
      <c r="C100" s="69"/>
      <c r="D100" s="69"/>
      <c r="E100" s="160"/>
      <c r="F100" s="222"/>
      <c r="G100" s="222"/>
      <c r="H100" s="277"/>
      <c r="I100" s="283"/>
      <c r="J100" s="283"/>
      <c r="K100" s="355"/>
      <c r="L100" s="398"/>
      <c r="M100" s="392"/>
    </row>
    <row r="101" spans="1:13" x14ac:dyDescent="0.3">
      <c r="A101" s="92" t="s">
        <v>288</v>
      </c>
      <c r="B101" s="74" t="s">
        <v>220</v>
      </c>
      <c r="C101" s="103"/>
      <c r="D101" s="103"/>
      <c r="E101" s="162"/>
      <c r="F101" s="224"/>
      <c r="G101" s="386"/>
      <c r="H101" s="278"/>
      <c r="I101" s="284"/>
      <c r="J101" s="284"/>
      <c r="K101" s="298"/>
      <c r="L101" s="399"/>
      <c r="M101" s="393"/>
    </row>
    <row r="102" spans="1:13" x14ac:dyDescent="0.3">
      <c r="A102" s="20" t="s">
        <v>289</v>
      </c>
      <c r="B102" s="21" t="s">
        <v>124</v>
      </c>
      <c r="C102" s="104">
        <v>0</v>
      </c>
      <c r="D102" s="104"/>
      <c r="E102" s="162"/>
      <c r="F102" s="224"/>
      <c r="G102" s="386"/>
      <c r="H102" s="278"/>
      <c r="I102" s="284"/>
      <c r="J102" s="284"/>
      <c r="K102" s="298"/>
      <c r="L102" s="399"/>
      <c r="M102" s="393"/>
    </row>
    <row r="103" spans="1:13" x14ac:dyDescent="0.3">
      <c r="A103" s="92" t="s">
        <v>290</v>
      </c>
      <c r="B103" s="74" t="s">
        <v>291</v>
      </c>
      <c r="C103" s="103"/>
      <c r="D103" s="103"/>
      <c r="E103" s="162"/>
      <c r="F103" s="224"/>
      <c r="G103" s="386"/>
      <c r="H103" s="278"/>
      <c r="I103" s="284"/>
      <c r="J103" s="284"/>
      <c r="K103" s="298"/>
      <c r="L103" s="399"/>
      <c r="M103" s="393"/>
    </row>
    <row r="104" spans="1:13" x14ac:dyDescent="0.3">
      <c r="A104" s="20" t="s">
        <v>292</v>
      </c>
      <c r="B104" s="21" t="s">
        <v>293</v>
      </c>
      <c r="C104" s="104">
        <v>0</v>
      </c>
      <c r="D104" s="104"/>
      <c r="E104" s="162"/>
      <c r="F104" s="224"/>
      <c r="G104" s="386"/>
      <c r="H104" s="278"/>
      <c r="I104" s="284"/>
      <c r="J104" s="284"/>
      <c r="K104" s="298"/>
      <c r="L104" s="399"/>
      <c r="M104" s="393"/>
    </row>
    <row r="105" spans="1:13" ht="86.4" x14ac:dyDescent="0.3">
      <c r="A105" s="20" t="s">
        <v>294</v>
      </c>
      <c r="B105" s="21" t="s">
        <v>295</v>
      </c>
      <c r="C105" s="102">
        <v>21045</v>
      </c>
      <c r="D105" s="102"/>
      <c r="E105" s="162">
        <v>17205</v>
      </c>
      <c r="F105" s="235" t="s">
        <v>296</v>
      </c>
      <c r="G105" s="386">
        <v>7702</v>
      </c>
      <c r="H105" s="278"/>
      <c r="I105" s="284"/>
      <c r="J105" s="284">
        <v>1776.5</v>
      </c>
      <c r="K105" s="343" t="s">
        <v>623</v>
      </c>
      <c r="L105" s="399">
        <v>1777</v>
      </c>
      <c r="M105" s="393"/>
    </row>
    <row r="106" spans="1:13" x14ac:dyDescent="0.3">
      <c r="A106" s="92" t="s">
        <v>297</v>
      </c>
      <c r="B106" s="74" t="s">
        <v>200</v>
      </c>
      <c r="C106" s="103"/>
      <c r="D106" s="103"/>
      <c r="E106" s="162"/>
      <c r="F106" s="224"/>
      <c r="G106" s="386"/>
      <c r="H106" s="278"/>
      <c r="I106" s="284"/>
      <c r="J106" s="284"/>
      <c r="K106" s="298"/>
      <c r="L106" s="399"/>
      <c r="M106" s="393"/>
    </row>
    <row r="107" spans="1:13" x14ac:dyDescent="0.3">
      <c r="A107" s="51"/>
      <c r="B107" s="65" t="s">
        <v>138</v>
      </c>
      <c r="C107" s="105">
        <f>SUM(C101:C106)</f>
        <v>21045</v>
      </c>
      <c r="D107" s="105"/>
      <c r="E107" s="163">
        <f>SUM(E101:E106)</f>
        <v>17205</v>
      </c>
      <c r="F107" s="224"/>
      <c r="G107" s="163">
        <f>SUM(G101:G106)</f>
        <v>7702</v>
      </c>
      <c r="H107" s="278"/>
      <c r="I107" s="285">
        <f>SUM(I101:I106)</f>
        <v>0</v>
      </c>
      <c r="J107" s="285">
        <f>SUM(J101:J106)</f>
        <v>1776.5</v>
      </c>
      <c r="K107" s="298"/>
      <c r="L107" s="282">
        <f>SUM(L101:L106)</f>
        <v>1777</v>
      </c>
      <c r="M107" s="393"/>
    </row>
    <row r="108" spans="1:13" x14ac:dyDescent="0.3">
      <c r="A108" s="71"/>
      <c r="B108" s="21"/>
      <c r="C108" s="106"/>
      <c r="D108" s="106"/>
      <c r="E108" s="162"/>
      <c r="F108" s="224"/>
      <c r="G108" s="386"/>
      <c r="H108" s="278"/>
      <c r="I108" s="284"/>
      <c r="J108" s="284"/>
      <c r="K108" s="298"/>
      <c r="L108" s="399"/>
      <c r="M108" s="393"/>
    </row>
    <row r="109" spans="1:13" x14ac:dyDescent="0.3">
      <c r="A109" s="72" t="s">
        <v>450</v>
      </c>
      <c r="B109" s="73"/>
      <c r="C109" s="69"/>
      <c r="D109" s="69"/>
      <c r="E109" s="160"/>
      <c r="F109" s="222"/>
      <c r="G109" s="222"/>
      <c r="H109" s="277"/>
      <c r="I109" s="283"/>
      <c r="J109" s="283"/>
      <c r="K109" s="355"/>
      <c r="L109" s="398"/>
      <c r="M109" s="392"/>
    </row>
    <row r="110" spans="1:13" x14ac:dyDescent="0.3">
      <c r="A110" s="20" t="s">
        <v>298</v>
      </c>
      <c r="B110" s="21" t="s">
        <v>156</v>
      </c>
      <c r="C110" s="104"/>
      <c r="D110" s="104"/>
      <c r="E110" s="162"/>
      <c r="F110" s="224"/>
      <c r="G110" s="386"/>
      <c r="H110" s="272"/>
      <c r="I110" s="287"/>
      <c r="J110" s="287"/>
      <c r="K110" s="345"/>
      <c r="L110" s="399"/>
      <c r="M110" s="393"/>
    </row>
    <row r="111" spans="1:13" ht="22.5" customHeight="1" x14ac:dyDescent="0.3">
      <c r="A111" s="92" t="s">
        <v>299</v>
      </c>
      <c r="B111" s="74" t="s">
        <v>300</v>
      </c>
      <c r="C111" s="103">
        <v>1000</v>
      </c>
      <c r="D111" s="103"/>
      <c r="E111" s="162">
        <v>3000</v>
      </c>
      <c r="F111" s="225" t="s">
        <v>476</v>
      </c>
      <c r="G111" s="386">
        <v>0</v>
      </c>
      <c r="H111" s="272"/>
      <c r="I111" s="287">
        <v>3000</v>
      </c>
      <c r="J111" s="287"/>
      <c r="K111" s="345" t="s">
        <v>540</v>
      </c>
      <c r="L111" s="399">
        <v>0</v>
      </c>
      <c r="M111" s="393" t="s">
        <v>691</v>
      </c>
    </row>
    <row r="112" spans="1:13" x14ac:dyDescent="0.3">
      <c r="A112" s="20" t="s">
        <v>301</v>
      </c>
      <c r="B112" s="21" t="s">
        <v>124</v>
      </c>
      <c r="C112" s="104">
        <v>0</v>
      </c>
      <c r="D112" s="104"/>
      <c r="E112" s="162"/>
      <c r="F112" s="224"/>
      <c r="G112" s="386"/>
      <c r="H112" s="272"/>
      <c r="I112" s="287">
        <v>0</v>
      </c>
      <c r="J112" s="287"/>
      <c r="K112" s="345" t="s">
        <v>541</v>
      </c>
      <c r="L112" s="399"/>
      <c r="M112" s="409" t="s">
        <v>541</v>
      </c>
    </row>
    <row r="113" spans="1:13" x14ac:dyDescent="0.3">
      <c r="A113" s="92" t="s">
        <v>302</v>
      </c>
      <c r="B113" s="74" t="s">
        <v>303</v>
      </c>
      <c r="C113" s="103">
        <v>0</v>
      </c>
      <c r="D113" s="103"/>
      <c r="E113" s="162"/>
      <c r="F113" s="224"/>
      <c r="G113" s="386"/>
      <c r="H113" s="272"/>
      <c r="I113" s="287">
        <v>0</v>
      </c>
      <c r="J113" s="287"/>
      <c r="K113" s="345"/>
      <c r="L113" s="399"/>
      <c r="M113" s="409"/>
    </row>
    <row r="114" spans="1:13" ht="46.5" customHeight="1" x14ac:dyDescent="0.3">
      <c r="A114" s="92" t="s">
        <v>304</v>
      </c>
      <c r="B114" s="74" t="s">
        <v>200</v>
      </c>
      <c r="C114" s="107">
        <v>0</v>
      </c>
      <c r="D114" s="107"/>
      <c r="E114" s="162">
        <v>2300</v>
      </c>
      <c r="F114" s="224" t="s">
        <v>305</v>
      </c>
      <c r="G114" s="386">
        <v>0</v>
      </c>
      <c r="H114" s="272" t="s">
        <v>542</v>
      </c>
      <c r="I114" s="287">
        <v>4300</v>
      </c>
      <c r="J114" s="287"/>
      <c r="K114" s="345" t="s">
        <v>617</v>
      </c>
      <c r="L114" s="399">
        <v>1800</v>
      </c>
      <c r="M114" s="410" t="s">
        <v>696</v>
      </c>
    </row>
    <row r="115" spans="1:13" ht="28.8" x14ac:dyDescent="0.3">
      <c r="A115" s="92" t="s">
        <v>306</v>
      </c>
      <c r="B115" s="74" t="s">
        <v>307</v>
      </c>
      <c r="C115" s="103">
        <v>0</v>
      </c>
      <c r="D115" s="103"/>
      <c r="E115" s="162">
        <v>500</v>
      </c>
      <c r="F115" s="224" t="s">
        <v>305</v>
      </c>
      <c r="G115" s="386">
        <v>0</v>
      </c>
      <c r="H115" s="272" t="s">
        <v>543</v>
      </c>
      <c r="I115" s="287">
        <v>500</v>
      </c>
      <c r="J115" s="287">
        <v>1800</v>
      </c>
      <c r="K115" s="345" t="s">
        <v>544</v>
      </c>
      <c r="L115" s="399">
        <v>1800</v>
      </c>
      <c r="M115" s="393" t="s">
        <v>692</v>
      </c>
    </row>
    <row r="116" spans="1:13" x14ac:dyDescent="0.3">
      <c r="A116" s="20" t="s">
        <v>308</v>
      </c>
      <c r="B116" s="21" t="s">
        <v>451</v>
      </c>
      <c r="C116" s="108"/>
      <c r="D116" s="108"/>
      <c r="E116" s="162"/>
      <c r="F116" s="224"/>
      <c r="G116" s="386"/>
      <c r="H116" s="272" t="s">
        <v>545</v>
      </c>
      <c r="I116" s="287">
        <v>0</v>
      </c>
      <c r="J116" s="287"/>
      <c r="K116" s="345" t="s">
        <v>545</v>
      </c>
      <c r="L116" s="399"/>
      <c r="M116" s="406"/>
    </row>
    <row r="117" spans="1:13" x14ac:dyDescent="0.3">
      <c r="A117" s="91"/>
      <c r="B117" s="65" t="s">
        <v>138</v>
      </c>
      <c r="C117" s="109">
        <f>SUM(C110:C116)</f>
        <v>1000</v>
      </c>
      <c r="D117" s="109"/>
      <c r="E117" s="163">
        <f>SUM(E110:E116)</f>
        <v>5800</v>
      </c>
      <c r="F117" s="224"/>
      <c r="G117" s="163">
        <f>SUM(G110:G116)</f>
        <v>0</v>
      </c>
      <c r="H117" s="272"/>
      <c r="I117" s="288">
        <f>SUM(I110:I116)</f>
        <v>7800</v>
      </c>
      <c r="J117" s="288">
        <f>SUM(J110:J116)</f>
        <v>1800</v>
      </c>
      <c r="K117" s="345"/>
      <c r="L117" s="282">
        <f>SUM(L110:L116)</f>
        <v>3600</v>
      </c>
      <c r="M117" s="393"/>
    </row>
    <row r="118" spans="1:13" x14ac:dyDescent="0.3">
      <c r="A118" s="71"/>
      <c r="B118" s="21"/>
      <c r="C118" s="106"/>
      <c r="D118" s="106"/>
      <c r="E118" s="162"/>
      <c r="F118" s="224"/>
      <c r="G118" s="386"/>
      <c r="H118" s="272"/>
      <c r="I118" s="287"/>
      <c r="J118" s="287"/>
      <c r="K118" s="345"/>
      <c r="L118" s="399"/>
      <c r="M118" s="393"/>
    </row>
    <row r="119" spans="1:13" x14ac:dyDescent="0.3">
      <c r="A119" s="72" t="s">
        <v>309</v>
      </c>
      <c r="B119" s="73"/>
      <c r="C119" s="69"/>
      <c r="D119" s="69"/>
      <c r="E119" s="160"/>
      <c r="F119" s="222"/>
      <c r="G119" s="222"/>
      <c r="H119" s="277"/>
      <c r="I119" s="283"/>
      <c r="J119" s="283"/>
      <c r="K119" s="355"/>
      <c r="L119" s="398"/>
      <c r="M119" s="392"/>
    </row>
    <row r="120" spans="1:13" x14ac:dyDescent="0.3">
      <c r="A120" s="20" t="s">
        <v>310</v>
      </c>
      <c r="B120" s="21" t="s">
        <v>134</v>
      </c>
      <c r="C120" s="23"/>
      <c r="D120" s="23"/>
      <c r="E120" s="162">
        <v>500</v>
      </c>
      <c r="F120" s="224"/>
      <c r="G120" s="386">
        <v>0</v>
      </c>
      <c r="H120" s="278"/>
      <c r="I120" s="284"/>
      <c r="J120" s="284"/>
      <c r="K120" s="298"/>
      <c r="L120" s="399"/>
      <c r="M120" s="393"/>
    </row>
    <row r="121" spans="1:13" ht="28.8" x14ac:dyDescent="0.3">
      <c r="A121" s="20" t="s">
        <v>311</v>
      </c>
      <c r="B121" s="21" t="s">
        <v>124</v>
      </c>
      <c r="C121" s="23">
        <v>1200</v>
      </c>
      <c r="D121" s="23"/>
      <c r="E121" s="162">
        <v>1200</v>
      </c>
      <c r="F121" s="224" t="s">
        <v>312</v>
      </c>
      <c r="G121" s="386">
        <v>0</v>
      </c>
      <c r="H121" s="278" t="s">
        <v>564</v>
      </c>
      <c r="I121" s="284"/>
      <c r="J121" s="284"/>
      <c r="K121" s="298" t="s">
        <v>564</v>
      </c>
      <c r="L121" s="399"/>
      <c r="M121" s="393"/>
    </row>
    <row r="122" spans="1:13" x14ac:dyDescent="0.3">
      <c r="A122" s="51"/>
      <c r="B122" s="65" t="s">
        <v>138</v>
      </c>
      <c r="C122" s="26">
        <f>SUM(C120:C121)</f>
        <v>1200</v>
      </c>
      <c r="D122" s="26"/>
      <c r="E122" s="163">
        <f>SUM(E120:E121)</f>
        <v>1700</v>
      </c>
      <c r="F122" s="224"/>
      <c r="G122" s="163">
        <f>SUM(G120:G121)</f>
        <v>0</v>
      </c>
      <c r="H122" s="278"/>
      <c r="I122" s="285">
        <f>SUM(I120:I121)</f>
        <v>0</v>
      </c>
      <c r="J122" s="285">
        <v>0</v>
      </c>
      <c r="K122" s="333"/>
      <c r="L122" s="282">
        <f>SUM(L120:L121)</f>
        <v>0</v>
      </c>
      <c r="M122" s="393"/>
    </row>
    <row r="123" spans="1:13" x14ac:dyDescent="0.3">
      <c r="A123" s="51"/>
      <c r="B123" s="65"/>
      <c r="C123" s="26"/>
      <c r="D123" s="26"/>
      <c r="E123" s="162"/>
      <c r="F123" s="224"/>
      <c r="G123" s="386"/>
      <c r="H123" s="278"/>
      <c r="I123" s="284"/>
      <c r="J123" s="284"/>
      <c r="K123" s="298"/>
      <c r="L123" s="399"/>
      <c r="M123" s="393"/>
    </row>
    <row r="124" spans="1:13" x14ac:dyDescent="0.3">
      <c r="A124" s="60" t="s">
        <v>314</v>
      </c>
      <c r="B124" s="68"/>
      <c r="C124" s="69"/>
      <c r="D124" s="69"/>
      <c r="E124" s="160"/>
      <c r="F124" s="222"/>
      <c r="G124" s="222"/>
      <c r="H124" s="277"/>
      <c r="I124" s="283"/>
      <c r="J124" s="283"/>
      <c r="K124" s="355"/>
      <c r="L124" s="398"/>
      <c r="M124" s="392"/>
    </row>
    <row r="125" spans="1:13" ht="35.25" customHeight="1" x14ac:dyDescent="0.3">
      <c r="A125" s="38" t="s">
        <v>315</v>
      </c>
      <c r="B125" s="39" t="s">
        <v>154</v>
      </c>
      <c r="C125" s="36"/>
      <c r="D125" s="211"/>
      <c r="E125" s="168">
        <v>400</v>
      </c>
      <c r="F125" s="193" t="s">
        <v>477</v>
      </c>
      <c r="G125" s="386"/>
      <c r="H125" s="272" t="s">
        <v>536</v>
      </c>
      <c r="I125" s="287">
        <v>150</v>
      </c>
      <c r="J125" s="287"/>
      <c r="K125" s="345" t="s">
        <v>546</v>
      </c>
      <c r="L125" s="399">
        <v>150</v>
      </c>
      <c r="M125" s="393"/>
    </row>
    <row r="126" spans="1:13" ht="73.5" customHeight="1" x14ac:dyDescent="0.3">
      <c r="A126" s="31" t="s">
        <v>316</v>
      </c>
      <c r="B126" s="32" t="s">
        <v>124</v>
      </c>
      <c r="C126" s="23">
        <v>2200</v>
      </c>
      <c r="D126" s="212"/>
      <c r="E126" s="168">
        <v>8800</v>
      </c>
      <c r="F126" s="193" t="s">
        <v>478</v>
      </c>
      <c r="G126" s="386"/>
      <c r="H126" s="272" t="s">
        <v>536</v>
      </c>
      <c r="I126" s="287">
        <v>2400</v>
      </c>
      <c r="J126" s="287"/>
      <c r="K126" s="345" t="s">
        <v>593</v>
      </c>
      <c r="L126" s="399">
        <v>5400</v>
      </c>
      <c r="M126" s="393" t="s">
        <v>693</v>
      </c>
    </row>
    <row r="127" spans="1:13" ht="103.5" customHeight="1" x14ac:dyDescent="0.3">
      <c r="A127" s="31" t="s">
        <v>317</v>
      </c>
      <c r="B127" s="32" t="s">
        <v>313</v>
      </c>
      <c r="C127" s="23">
        <v>5000</v>
      </c>
      <c r="D127" s="212"/>
      <c r="E127" s="168">
        <v>16000</v>
      </c>
      <c r="F127" s="193" t="s">
        <v>445</v>
      </c>
      <c r="G127" s="386">
        <v>0</v>
      </c>
      <c r="H127" s="272" t="s">
        <v>536</v>
      </c>
      <c r="I127" s="287">
        <v>5000</v>
      </c>
      <c r="J127" s="287"/>
      <c r="K127" s="333" t="s">
        <v>647</v>
      </c>
      <c r="L127" s="399">
        <v>5000</v>
      </c>
      <c r="M127" s="407" t="s">
        <v>694</v>
      </c>
    </row>
    <row r="128" spans="1:13" ht="91.5" customHeight="1" x14ac:dyDescent="0.3">
      <c r="A128" s="31" t="s">
        <v>318</v>
      </c>
      <c r="B128" s="32" t="s">
        <v>319</v>
      </c>
      <c r="C128" s="23">
        <v>3000</v>
      </c>
      <c r="D128" s="212"/>
      <c r="E128" s="168">
        <v>8000</v>
      </c>
      <c r="F128" s="236" t="s">
        <v>320</v>
      </c>
      <c r="G128" s="386">
        <v>0</v>
      </c>
      <c r="H128" s="272" t="s">
        <v>536</v>
      </c>
      <c r="I128" s="287">
        <v>4000</v>
      </c>
      <c r="J128" s="287"/>
      <c r="K128" s="346" t="s">
        <v>648</v>
      </c>
      <c r="L128" s="399">
        <v>4000</v>
      </c>
      <c r="M128" s="408" t="s">
        <v>695</v>
      </c>
    </row>
    <row r="129" spans="1:13" ht="33.75" customHeight="1" x14ac:dyDescent="0.3">
      <c r="A129" s="31" t="s">
        <v>321</v>
      </c>
      <c r="B129" s="32" t="s">
        <v>227</v>
      </c>
      <c r="C129" s="23">
        <v>100</v>
      </c>
      <c r="D129" s="212"/>
      <c r="E129" s="168">
        <v>400</v>
      </c>
      <c r="F129" s="235" t="s">
        <v>322</v>
      </c>
      <c r="G129" s="386"/>
      <c r="H129" s="272" t="s">
        <v>536</v>
      </c>
      <c r="I129" s="287">
        <v>150</v>
      </c>
      <c r="J129" s="287"/>
      <c r="K129" s="345" t="s">
        <v>546</v>
      </c>
      <c r="L129" s="399">
        <v>150</v>
      </c>
      <c r="M129" s="393" t="s">
        <v>546</v>
      </c>
    </row>
    <row r="130" spans="1:13" ht="31.5" customHeight="1" x14ac:dyDescent="0.3">
      <c r="A130" s="31" t="s">
        <v>323</v>
      </c>
      <c r="B130" s="32" t="s">
        <v>324</v>
      </c>
      <c r="C130" s="23">
        <v>250</v>
      </c>
      <c r="D130" s="212"/>
      <c r="E130" s="168">
        <v>400</v>
      </c>
      <c r="F130" s="236" t="s">
        <v>325</v>
      </c>
      <c r="G130" s="386"/>
      <c r="H130" s="272" t="s">
        <v>536</v>
      </c>
      <c r="I130" s="287">
        <v>300</v>
      </c>
      <c r="J130" s="287"/>
      <c r="K130" s="345" t="s">
        <v>594</v>
      </c>
      <c r="L130" s="399">
        <v>300</v>
      </c>
      <c r="M130" s="272" t="s">
        <v>594</v>
      </c>
    </row>
    <row r="131" spans="1:13" x14ac:dyDescent="0.3">
      <c r="A131" s="53"/>
      <c r="B131" s="53"/>
      <c r="C131" s="23"/>
      <c r="D131" s="23"/>
      <c r="E131" s="162"/>
      <c r="F131" s="224"/>
      <c r="G131" s="386"/>
      <c r="H131" s="278"/>
      <c r="I131" s="284"/>
      <c r="J131" s="284"/>
      <c r="K131" s="298"/>
      <c r="L131" s="399"/>
      <c r="M131" s="393"/>
    </row>
    <row r="132" spans="1:13" x14ac:dyDescent="0.3">
      <c r="A132" s="77"/>
      <c r="B132" s="78" t="s">
        <v>138</v>
      </c>
      <c r="C132" s="26">
        <f>SUM(C125:C130)</f>
        <v>10550</v>
      </c>
      <c r="D132" s="26"/>
      <c r="E132" s="163">
        <f>SUM(E125:E130)</f>
        <v>34000</v>
      </c>
      <c r="F132" s="224"/>
      <c r="G132" s="163">
        <f>SUM(G125:G131)</f>
        <v>0</v>
      </c>
      <c r="H132" s="278"/>
      <c r="I132" s="285">
        <f>SUM(I125:I131)</f>
        <v>12000</v>
      </c>
      <c r="J132" s="285">
        <f>SUM(J125:J131)</f>
        <v>0</v>
      </c>
      <c r="K132" s="298"/>
      <c r="L132" s="282">
        <f>SUM(L125:L131)</f>
        <v>15000</v>
      </c>
      <c r="M132" s="393"/>
    </row>
    <row r="133" spans="1:13" x14ac:dyDescent="0.3">
      <c r="A133" s="77"/>
      <c r="B133" s="78"/>
      <c r="C133" s="26"/>
      <c r="D133" s="26"/>
      <c r="E133" s="162"/>
      <c r="F133" s="224"/>
      <c r="G133" s="386"/>
      <c r="H133" s="278"/>
      <c r="I133" s="284"/>
      <c r="J133" s="284"/>
      <c r="K133" s="298"/>
      <c r="L133" s="399"/>
      <c r="M133" s="393"/>
    </row>
    <row r="134" spans="1:13" x14ac:dyDescent="0.3">
      <c r="A134" s="60" t="s">
        <v>326</v>
      </c>
      <c r="B134" s="68"/>
      <c r="C134" s="59"/>
      <c r="D134" s="59"/>
      <c r="E134" s="160"/>
      <c r="F134" s="222"/>
      <c r="G134" s="222"/>
      <c r="H134" s="277"/>
      <c r="I134" s="283"/>
      <c r="J134" s="283"/>
      <c r="K134" s="355"/>
      <c r="L134" s="398"/>
      <c r="M134" s="392"/>
    </row>
    <row r="135" spans="1:13" ht="16.5" customHeight="1" x14ac:dyDescent="0.3">
      <c r="A135" s="31" t="s">
        <v>327</v>
      </c>
      <c r="B135" s="32" t="s">
        <v>124</v>
      </c>
      <c r="C135" s="102">
        <v>1500</v>
      </c>
      <c r="D135" s="102"/>
      <c r="E135" s="162">
        <v>1500</v>
      </c>
      <c r="F135" s="236" t="s">
        <v>328</v>
      </c>
      <c r="G135" s="386"/>
      <c r="H135" s="272" t="s">
        <v>618</v>
      </c>
      <c r="I135" s="287">
        <v>700</v>
      </c>
      <c r="J135" s="287"/>
      <c r="K135" s="345" t="s">
        <v>618</v>
      </c>
      <c r="L135" s="399">
        <v>2000</v>
      </c>
      <c r="M135" s="393" t="s">
        <v>697</v>
      </c>
    </row>
    <row r="136" spans="1:13" ht="28.8" x14ac:dyDescent="0.3">
      <c r="A136" s="31" t="s">
        <v>329</v>
      </c>
      <c r="B136" s="32" t="s">
        <v>330</v>
      </c>
      <c r="C136" s="102">
        <v>2500</v>
      </c>
      <c r="D136" s="102"/>
      <c r="E136" s="162">
        <v>4500</v>
      </c>
      <c r="F136" s="236" t="s">
        <v>331</v>
      </c>
      <c r="G136" s="386"/>
      <c r="H136" s="272" t="s">
        <v>547</v>
      </c>
      <c r="I136" s="287">
        <v>4500</v>
      </c>
      <c r="J136" s="352">
        <v>4387</v>
      </c>
      <c r="K136" s="273" t="s">
        <v>331</v>
      </c>
      <c r="L136" s="399">
        <v>9000</v>
      </c>
      <c r="M136" s="393" t="s">
        <v>698</v>
      </c>
    </row>
    <row r="137" spans="1:13" x14ac:dyDescent="0.3">
      <c r="A137" s="31" t="s">
        <v>332</v>
      </c>
      <c r="B137" s="32" t="s">
        <v>333</v>
      </c>
      <c r="C137" s="102">
        <v>7000</v>
      </c>
      <c r="D137" s="102"/>
      <c r="E137" s="162">
        <v>4000</v>
      </c>
      <c r="F137" s="224"/>
      <c r="G137" s="386"/>
      <c r="H137" s="272" t="s">
        <v>547</v>
      </c>
      <c r="I137" s="287">
        <v>4000</v>
      </c>
      <c r="J137" s="287"/>
      <c r="K137" s="345"/>
      <c r="L137" s="399">
        <v>4000</v>
      </c>
      <c r="M137" s="393"/>
    </row>
    <row r="138" spans="1:13" x14ac:dyDescent="0.3">
      <c r="A138" s="31" t="s">
        <v>334</v>
      </c>
      <c r="B138" s="32" t="s">
        <v>335</v>
      </c>
      <c r="C138" s="102">
        <v>28000</v>
      </c>
      <c r="D138" s="102"/>
      <c r="E138" s="162">
        <v>24000</v>
      </c>
      <c r="F138" s="224"/>
      <c r="G138" s="386">
        <v>12000</v>
      </c>
      <c r="H138" s="272" t="s">
        <v>547</v>
      </c>
      <c r="I138" s="287">
        <v>24000</v>
      </c>
      <c r="J138" s="287">
        <v>6000</v>
      </c>
      <c r="K138" s="345"/>
      <c r="L138" s="399">
        <v>24000</v>
      </c>
      <c r="M138" s="393"/>
    </row>
    <row r="139" spans="1:13" x14ac:dyDescent="0.3">
      <c r="A139" s="31" t="s">
        <v>336</v>
      </c>
      <c r="B139" s="32" t="s">
        <v>313</v>
      </c>
      <c r="C139" s="102">
        <v>10000</v>
      </c>
      <c r="D139" s="102"/>
      <c r="E139" s="162">
        <v>10000</v>
      </c>
      <c r="F139" s="224"/>
      <c r="G139" s="386"/>
      <c r="H139" s="272" t="s">
        <v>547</v>
      </c>
      <c r="I139" s="287">
        <v>12000</v>
      </c>
      <c r="J139" s="287">
        <v>4387</v>
      </c>
      <c r="K139" s="298"/>
      <c r="L139" s="399">
        <v>12000</v>
      </c>
      <c r="M139" s="393"/>
    </row>
    <row r="140" spans="1:13" ht="29.25" customHeight="1" x14ac:dyDescent="0.3">
      <c r="A140" s="31" t="s">
        <v>337</v>
      </c>
      <c r="B140" s="32" t="s">
        <v>338</v>
      </c>
      <c r="C140" s="102">
        <v>22500</v>
      </c>
      <c r="D140" s="102"/>
      <c r="E140" s="162">
        <v>40320</v>
      </c>
      <c r="F140" s="236" t="s">
        <v>339</v>
      </c>
      <c r="G140" s="386"/>
      <c r="H140" s="272" t="s">
        <v>548</v>
      </c>
      <c r="I140" s="287">
        <v>42120</v>
      </c>
      <c r="J140" s="352">
        <v>42120</v>
      </c>
      <c r="K140" s="273" t="s">
        <v>549</v>
      </c>
      <c r="L140" s="399">
        <v>84240</v>
      </c>
      <c r="M140" s="393" t="s">
        <v>699</v>
      </c>
    </row>
    <row r="141" spans="1:13" x14ac:dyDescent="0.3">
      <c r="A141" s="31" t="s">
        <v>340</v>
      </c>
      <c r="B141" s="32" t="s">
        <v>341</v>
      </c>
      <c r="C141" s="102">
        <v>0</v>
      </c>
      <c r="D141" s="102"/>
      <c r="E141" s="162">
        <v>1000</v>
      </c>
      <c r="F141" s="236" t="s">
        <v>342</v>
      </c>
      <c r="G141" s="386"/>
      <c r="H141" s="278"/>
      <c r="I141" s="284">
        <v>0</v>
      </c>
      <c r="J141" s="284"/>
      <c r="K141" s="298"/>
      <c r="L141" s="399"/>
      <c r="M141" s="393"/>
    </row>
    <row r="142" spans="1:13" x14ac:dyDescent="0.3">
      <c r="A142" s="38" t="s">
        <v>343</v>
      </c>
      <c r="B142" s="39" t="s">
        <v>344</v>
      </c>
      <c r="C142" s="102"/>
      <c r="D142" s="102"/>
      <c r="E142" s="162"/>
      <c r="F142" s="224"/>
      <c r="G142" s="386"/>
      <c r="H142" s="278"/>
      <c r="I142" s="284"/>
      <c r="J142" s="284"/>
      <c r="K142" s="298"/>
      <c r="L142" s="399"/>
      <c r="M142" s="393"/>
    </row>
    <row r="143" spans="1:13" x14ac:dyDescent="0.3">
      <c r="A143" s="38" t="s">
        <v>345</v>
      </c>
      <c r="B143" s="39" t="s">
        <v>346</v>
      </c>
      <c r="C143" s="102">
        <v>0</v>
      </c>
      <c r="D143" s="102"/>
      <c r="E143" s="162"/>
      <c r="F143" s="224"/>
      <c r="G143" s="386"/>
      <c r="H143" s="278"/>
      <c r="I143" s="284"/>
      <c r="J143" s="284"/>
      <c r="K143" s="298"/>
      <c r="L143" s="399"/>
      <c r="M143" s="393"/>
    </row>
    <row r="144" spans="1:13" ht="28.8" x14ac:dyDescent="0.3">
      <c r="A144" s="38" t="s">
        <v>347</v>
      </c>
      <c r="B144" s="39" t="s">
        <v>348</v>
      </c>
      <c r="C144" s="102">
        <v>2000</v>
      </c>
      <c r="D144" s="102"/>
      <c r="E144" s="162">
        <v>2000</v>
      </c>
      <c r="F144" s="236" t="s">
        <v>349</v>
      </c>
      <c r="G144" s="386"/>
      <c r="H144" s="272" t="s">
        <v>550</v>
      </c>
      <c r="I144" s="287">
        <v>2000</v>
      </c>
      <c r="J144" s="352"/>
      <c r="K144" s="273" t="s">
        <v>551</v>
      </c>
      <c r="L144" s="399">
        <v>0</v>
      </c>
      <c r="M144" s="393"/>
    </row>
    <row r="145" spans="1:13" x14ac:dyDescent="0.3">
      <c r="A145" s="38" t="s">
        <v>350</v>
      </c>
      <c r="B145" s="39" t="s">
        <v>351</v>
      </c>
      <c r="C145" s="102"/>
      <c r="D145" s="102"/>
      <c r="E145" s="162"/>
      <c r="F145" s="224"/>
      <c r="G145" s="386"/>
      <c r="H145" s="278"/>
      <c r="I145" s="284"/>
      <c r="J145" s="284"/>
      <c r="K145" s="298"/>
      <c r="L145" s="399"/>
      <c r="M145" s="393"/>
    </row>
    <row r="146" spans="1:13" ht="61.5" customHeight="1" x14ac:dyDescent="0.3">
      <c r="A146" s="38" t="s">
        <v>352</v>
      </c>
      <c r="B146" s="39" t="s">
        <v>319</v>
      </c>
      <c r="C146" s="102">
        <v>12000</v>
      </c>
      <c r="D146" s="102"/>
      <c r="E146" s="162">
        <v>12000</v>
      </c>
      <c r="F146" s="236" t="s">
        <v>353</v>
      </c>
      <c r="G146" s="386"/>
      <c r="H146" s="278" t="s">
        <v>565</v>
      </c>
      <c r="I146" s="284">
        <v>12000</v>
      </c>
      <c r="J146" s="284"/>
      <c r="K146" s="298" t="s">
        <v>353</v>
      </c>
      <c r="L146" s="399">
        <v>12000</v>
      </c>
      <c r="M146" s="393"/>
    </row>
    <row r="147" spans="1:13" ht="51" customHeight="1" x14ac:dyDescent="0.3">
      <c r="A147" s="38" t="s">
        <v>354</v>
      </c>
      <c r="B147" s="39" t="s">
        <v>134</v>
      </c>
      <c r="C147" s="102"/>
      <c r="D147" s="102"/>
      <c r="E147" s="161">
        <v>7500</v>
      </c>
      <c r="F147" s="237" t="s">
        <v>472</v>
      </c>
      <c r="G147" s="386"/>
      <c r="H147" s="275" t="s">
        <v>552</v>
      </c>
      <c r="I147" s="287">
        <v>7000</v>
      </c>
      <c r="J147" s="287"/>
      <c r="K147" s="275" t="s">
        <v>553</v>
      </c>
      <c r="L147" s="399">
        <v>7000</v>
      </c>
      <c r="M147" s="393"/>
    </row>
    <row r="148" spans="1:13" x14ac:dyDescent="0.3">
      <c r="A148" s="77"/>
      <c r="B148" s="78" t="s">
        <v>138</v>
      </c>
      <c r="C148" s="110">
        <f>SUM(C135:C146)</f>
        <v>85500</v>
      </c>
      <c r="D148" s="110"/>
      <c r="E148" s="163">
        <f>SUM(E135:E147)</f>
        <v>106820</v>
      </c>
      <c r="F148" s="224"/>
      <c r="G148" s="163">
        <f>SUM(G135:G147)</f>
        <v>12000</v>
      </c>
      <c r="H148" s="278"/>
      <c r="I148" s="285">
        <f>SUM(I135:I147)</f>
        <v>108320</v>
      </c>
      <c r="J148" s="285">
        <f>SUM(J135:J147)</f>
        <v>56894</v>
      </c>
      <c r="K148" s="298"/>
      <c r="L148" s="282">
        <f>SUM(L135:L147)</f>
        <v>154240</v>
      </c>
      <c r="M148" s="393"/>
    </row>
    <row r="149" spans="1:13" x14ac:dyDescent="0.3">
      <c r="A149" s="71"/>
      <c r="B149" s="51"/>
      <c r="C149" s="106"/>
      <c r="D149" s="106"/>
      <c r="E149" s="162"/>
      <c r="F149" s="224"/>
      <c r="G149" s="386"/>
      <c r="H149" s="278"/>
      <c r="I149" s="284"/>
      <c r="J149" s="284"/>
      <c r="K149" s="298"/>
      <c r="L149" s="399"/>
      <c r="M149" s="393"/>
    </row>
    <row r="150" spans="1:13" x14ac:dyDescent="0.3">
      <c r="A150" s="72" t="s">
        <v>355</v>
      </c>
      <c r="B150" s="73"/>
      <c r="C150" s="69"/>
      <c r="D150" s="69"/>
      <c r="E150" s="160"/>
      <c r="F150" s="222"/>
      <c r="G150" s="222"/>
      <c r="H150" s="277"/>
      <c r="I150" s="283"/>
      <c r="J150" s="283"/>
      <c r="K150" s="355"/>
      <c r="L150" s="398"/>
      <c r="M150" s="392"/>
    </row>
    <row r="151" spans="1:13" ht="121.5" customHeight="1" x14ac:dyDescent="0.3">
      <c r="A151" s="20" t="s">
        <v>356</v>
      </c>
      <c r="B151" s="21" t="s">
        <v>319</v>
      </c>
      <c r="C151" s="102">
        <v>39380</v>
      </c>
      <c r="D151" s="102"/>
      <c r="E151" s="162">
        <v>52270</v>
      </c>
      <c r="F151" s="193" t="s">
        <v>455</v>
      </c>
      <c r="G151" s="386">
        <v>22655</v>
      </c>
      <c r="H151" s="272" t="s">
        <v>537</v>
      </c>
      <c r="I151" s="287">
        <v>48250</v>
      </c>
      <c r="J151" s="287">
        <v>11285</v>
      </c>
      <c r="K151" s="345" t="s">
        <v>619</v>
      </c>
      <c r="L151" s="399">
        <v>43550</v>
      </c>
      <c r="M151" s="393" t="s">
        <v>703</v>
      </c>
    </row>
    <row r="152" spans="1:13" ht="86.4" x14ac:dyDescent="0.3">
      <c r="A152" s="20" t="s">
        <v>357</v>
      </c>
      <c r="B152" s="21" t="s">
        <v>358</v>
      </c>
      <c r="C152" s="104">
        <v>0</v>
      </c>
      <c r="D152" s="104"/>
      <c r="E152" s="162">
        <v>5000</v>
      </c>
      <c r="F152" s="236" t="s">
        <v>359</v>
      </c>
      <c r="G152" s="386">
        <v>1800</v>
      </c>
      <c r="H152" s="272" t="s">
        <v>554</v>
      </c>
      <c r="I152" s="287">
        <v>16600</v>
      </c>
      <c r="J152" s="287">
        <v>6000</v>
      </c>
      <c r="K152" s="345" t="s">
        <v>555</v>
      </c>
      <c r="L152" s="411">
        <v>18600</v>
      </c>
      <c r="M152" s="431" t="s">
        <v>739</v>
      </c>
    </row>
    <row r="153" spans="1:13" ht="125.25" customHeight="1" x14ac:dyDescent="0.3">
      <c r="A153" s="20" t="s">
        <v>360</v>
      </c>
      <c r="B153" s="21" t="s">
        <v>361</v>
      </c>
      <c r="C153" s="104">
        <v>24049</v>
      </c>
      <c r="D153" s="104"/>
      <c r="E153" s="162">
        <v>35400</v>
      </c>
      <c r="F153" s="193" t="s">
        <v>446</v>
      </c>
      <c r="G153" s="386">
        <v>28238</v>
      </c>
      <c r="H153" s="272" t="s">
        <v>556</v>
      </c>
      <c r="I153" s="287">
        <v>23896</v>
      </c>
      <c r="J153" s="287">
        <v>12545</v>
      </c>
      <c r="K153" s="345" t="s">
        <v>557</v>
      </c>
      <c r="L153" s="411">
        <v>23896</v>
      </c>
      <c r="M153" s="393" t="s">
        <v>557</v>
      </c>
    </row>
    <row r="154" spans="1:13" x14ac:dyDescent="0.3">
      <c r="A154" s="21"/>
      <c r="B154" s="21"/>
      <c r="C154" s="104"/>
      <c r="D154" s="104"/>
      <c r="E154" s="162"/>
      <c r="F154" s="224"/>
      <c r="G154" s="386"/>
      <c r="H154" s="278"/>
      <c r="I154" s="284"/>
      <c r="J154" s="284"/>
      <c r="K154" s="298"/>
      <c r="L154" s="399"/>
      <c r="M154" s="393"/>
    </row>
    <row r="155" spans="1:13" x14ac:dyDescent="0.3">
      <c r="A155" s="51"/>
      <c r="B155" s="65" t="s">
        <v>138</v>
      </c>
      <c r="C155" s="111">
        <f>SUM(C151:C154)</f>
        <v>63429</v>
      </c>
      <c r="D155" s="111"/>
      <c r="E155" s="163">
        <f>SUM(E151:E153)</f>
        <v>92670</v>
      </c>
      <c r="F155" s="224"/>
      <c r="G155" s="163">
        <f>SUM(G151:G154)</f>
        <v>52693</v>
      </c>
      <c r="H155" s="278"/>
      <c r="I155" s="285">
        <f>SUM(I151:I154)</f>
        <v>88746</v>
      </c>
      <c r="J155" s="285">
        <f>SUM(J151:J154)</f>
        <v>29830</v>
      </c>
      <c r="K155" s="298"/>
      <c r="L155" s="282">
        <f>SUM(L151:L154)</f>
        <v>86046</v>
      </c>
      <c r="M155" s="393"/>
    </row>
    <row r="156" spans="1:13" x14ac:dyDescent="0.3">
      <c r="A156" s="71"/>
      <c r="B156" s="51"/>
      <c r="C156" s="106"/>
      <c r="D156" s="106"/>
      <c r="E156" s="162"/>
      <c r="F156" s="224"/>
      <c r="G156" s="388"/>
      <c r="H156" s="278"/>
      <c r="I156" s="284"/>
      <c r="J156" s="284"/>
      <c r="K156" s="298"/>
      <c r="L156" s="399"/>
      <c r="M156" s="393"/>
    </row>
    <row r="157" spans="1:13" x14ac:dyDescent="0.3">
      <c r="A157" s="72" t="s">
        <v>362</v>
      </c>
      <c r="B157" s="82"/>
      <c r="C157" s="69"/>
      <c r="D157" s="69"/>
      <c r="E157" s="160"/>
      <c r="F157" s="222"/>
      <c r="G157" s="245"/>
      <c r="H157" s="277"/>
      <c r="I157" s="283"/>
      <c r="J157" s="283"/>
      <c r="K157" s="355"/>
      <c r="L157" s="398"/>
      <c r="M157" s="392"/>
    </row>
    <row r="158" spans="1:13" ht="93.75" customHeight="1" x14ac:dyDescent="0.3">
      <c r="A158" s="20" t="s">
        <v>363</v>
      </c>
      <c r="B158" s="21" t="s">
        <v>156</v>
      </c>
      <c r="C158" s="104">
        <v>2000</v>
      </c>
      <c r="D158" s="104"/>
      <c r="E158" s="162">
        <v>2600</v>
      </c>
      <c r="F158" s="238" t="s">
        <v>365</v>
      </c>
      <c r="G158" s="386">
        <v>3489</v>
      </c>
      <c r="H158" s="278" t="s">
        <v>527</v>
      </c>
      <c r="I158" s="284">
        <v>5080</v>
      </c>
      <c r="J158" s="284">
        <v>4985</v>
      </c>
      <c r="K158" s="298" t="s">
        <v>528</v>
      </c>
      <c r="L158" s="399">
        <v>6000</v>
      </c>
      <c r="M158" s="393"/>
    </row>
    <row r="159" spans="1:13" ht="92.25" customHeight="1" x14ac:dyDescent="0.3">
      <c r="A159" s="20" t="s">
        <v>366</v>
      </c>
      <c r="B159" s="21" t="s">
        <v>367</v>
      </c>
      <c r="C159" s="104">
        <v>4000</v>
      </c>
      <c r="D159" s="104"/>
      <c r="E159" s="162">
        <v>4000</v>
      </c>
      <c r="F159" s="238" t="s">
        <v>364</v>
      </c>
      <c r="G159" s="386">
        <v>3215</v>
      </c>
      <c r="H159" s="278" t="s">
        <v>527</v>
      </c>
      <c r="I159" s="284">
        <v>11600</v>
      </c>
      <c r="J159" s="284"/>
      <c r="K159" s="298" t="s">
        <v>529</v>
      </c>
      <c r="L159" s="399">
        <v>31600</v>
      </c>
      <c r="M159" s="429" t="s">
        <v>733</v>
      </c>
    </row>
    <row r="160" spans="1:13" ht="46.5" customHeight="1" x14ac:dyDescent="0.3">
      <c r="A160" s="20" t="s">
        <v>368</v>
      </c>
      <c r="B160" s="21" t="s">
        <v>200</v>
      </c>
      <c r="C160" s="102">
        <v>1600</v>
      </c>
      <c r="D160" s="102"/>
      <c r="E160" s="162">
        <v>3750</v>
      </c>
      <c r="F160" s="192" t="s">
        <v>457</v>
      </c>
      <c r="G160" s="386">
        <v>9729</v>
      </c>
      <c r="H160" s="278" t="s">
        <v>531</v>
      </c>
      <c r="I160" s="284">
        <v>3000</v>
      </c>
      <c r="J160" s="284"/>
      <c r="K160" s="298" t="s">
        <v>530</v>
      </c>
      <c r="L160" s="399">
        <v>3000</v>
      </c>
      <c r="M160" s="393"/>
    </row>
    <row r="161" spans="1:13" x14ac:dyDescent="0.3">
      <c r="A161" s="20" t="s">
        <v>369</v>
      </c>
      <c r="B161" s="21" t="s">
        <v>341</v>
      </c>
      <c r="C161" s="104"/>
      <c r="D161" s="104"/>
      <c r="E161" s="162"/>
      <c r="F161" s="224"/>
      <c r="G161" s="386"/>
      <c r="H161" s="278"/>
      <c r="I161" s="284"/>
      <c r="J161" s="284"/>
      <c r="K161" s="298"/>
      <c r="L161" s="399">
        <v>500</v>
      </c>
      <c r="M161" s="393"/>
    </row>
    <row r="162" spans="1:13" x14ac:dyDescent="0.3">
      <c r="A162" s="51"/>
      <c r="B162" s="65" t="s">
        <v>138</v>
      </c>
      <c r="C162" s="111">
        <f>SUM(C158:C161)</f>
        <v>7600</v>
      </c>
      <c r="D162" s="111"/>
      <c r="E162" s="163">
        <f>SUM(E158:E161)</f>
        <v>10350</v>
      </c>
      <c r="F162" s="224"/>
      <c r="G162" s="163">
        <f>SUM(G158:G161)</f>
        <v>16433</v>
      </c>
      <c r="H162" s="278"/>
      <c r="I162" s="285">
        <f>SUM(I158:I161)</f>
        <v>19680</v>
      </c>
      <c r="J162" s="285">
        <f>SUM(J158:J161)</f>
        <v>4985</v>
      </c>
      <c r="K162" s="298"/>
      <c r="L162" s="282">
        <f>SUM(L158:L161)</f>
        <v>41100</v>
      </c>
      <c r="M162" s="393"/>
    </row>
    <row r="163" spans="1:13" x14ac:dyDescent="0.3">
      <c r="A163" s="71"/>
      <c r="B163" s="51"/>
      <c r="C163" s="106"/>
      <c r="D163" s="106"/>
      <c r="E163" s="162"/>
      <c r="F163" s="224"/>
      <c r="G163" s="386"/>
      <c r="H163" s="278"/>
      <c r="I163" s="284"/>
      <c r="J163" s="284"/>
      <c r="K163" s="298"/>
      <c r="L163" s="399"/>
      <c r="M163" s="393"/>
    </row>
    <row r="164" spans="1:13" x14ac:dyDescent="0.3">
      <c r="A164" s="72" t="s">
        <v>370</v>
      </c>
      <c r="B164" s="82"/>
      <c r="C164" s="69"/>
      <c r="D164" s="69"/>
      <c r="E164" s="160"/>
      <c r="F164" s="222"/>
      <c r="G164" s="245"/>
      <c r="H164" s="277"/>
      <c r="I164" s="283"/>
      <c r="J164" s="283"/>
      <c r="K164" s="355"/>
      <c r="L164" s="398"/>
      <c r="M164" s="392"/>
    </row>
    <row r="165" spans="1:13" x14ac:dyDescent="0.3">
      <c r="A165" s="115" t="s">
        <v>371</v>
      </c>
      <c r="B165" s="116" t="s">
        <v>156</v>
      </c>
      <c r="C165" s="23">
        <v>1000</v>
      </c>
      <c r="D165" s="23"/>
      <c r="E165" s="162">
        <v>1000</v>
      </c>
      <c r="F165" s="224"/>
      <c r="G165" s="386">
        <v>245</v>
      </c>
      <c r="H165" s="278"/>
      <c r="I165" s="284">
        <v>1000</v>
      </c>
      <c r="J165" s="284"/>
      <c r="K165" s="298"/>
      <c r="L165" s="399">
        <v>1000</v>
      </c>
      <c r="M165" s="393"/>
    </row>
    <row r="166" spans="1:13" x14ac:dyDescent="0.3">
      <c r="A166" s="115" t="s">
        <v>372</v>
      </c>
      <c r="B166" s="116" t="s">
        <v>220</v>
      </c>
      <c r="C166" s="23"/>
      <c r="D166" s="23"/>
      <c r="E166" s="162"/>
      <c r="F166" s="224"/>
      <c r="G166" s="386"/>
      <c r="H166" s="278"/>
      <c r="I166" s="284"/>
      <c r="J166" s="284"/>
      <c r="K166" s="298"/>
      <c r="L166" s="399"/>
      <c r="M166" s="393"/>
    </row>
    <row r="167" spans="1:13" x14ac:dyDescent="0.3">
      <c r="A167" s="115" t="s">
        <v>373</v>
      </c>
      <c r="B167" s="116" t="s">
        <v>367</v>
      </c>
      <c r="C167" s="23"/>
      <c r="D167" s="23"/>
      <c r="E167" s="162"/>
      <c r="F167" s="224"/>
      <c r="G167" s="386"/>
      <c r="H167" s="278"/>
      <c r="I167" s="284"/>
      <c r="J167" s="284"/>
      <c r="K167" s="298"/>
      <c r="L167" s="399"/>
      <c r="M167" s="393"/>
    </row>
    <row r="168" spans="1:13" ht="19.5" customHeight="1" x14ac:dyDescent="0.3">
      <c r="A168" s="20" t="s">
        <v>374</v>
      </c>
      <c r="B168" s="21" t="s">
        <v>375</v>
      </c>
      <c r="C168" s="23"/>
      <c r="D168" s="23"/>
      <c r="E168" s="162">
        <v>25000</v>
      </c>
      <c r="F168" s="232" t="s">
        <v>465</v>
      </c>
      <c r="G168" s="386">
        <v>25000</v>
      </c>
      <c r="H168" s="278"/>
      <c r="I168" s="284"/>
      <c r="J168" s="284"/>
      <c r="K168" s="298"/>
      <c r="L168" s="399"/>
      <c r="M168" s="393"/>
    </row>
    <row r="169" spans="1:13" ht="45.75" customHeight="1" x14ac:dyDescent="0.3">
      <c r="A169" s="20" t="s">
        <v>368</v>
      </c>
      <c r="B169" s="21" t="s">
        <v>200</v>
      </c>
      <c r="C169" s="23"/>
      <c r="D169" s="23"/>
      <c r="E169" s="162">
        <v>6000</v>
      </c>
      <c r="F169" s="239" t="s">
        <v>456</v>
      </c>
      <c r="G169" s="386"/>
      <c r="H169" s="278"/>
      <c r="I169" s="284">
        <v>5000</v>
      </c>
      <c r="J169" s="284"/>
      <c r="K169" s="356" t="s">
        <v>604</v>
      </c>
      <c r="L169" s="399">
        <v>5000</v>
      </c>
      <c r="M169" s="393"/>
    </row>
    <row r="170" spans="1:13" x14ac:dyDescent="0.3">
      <c r="A170" s="51"/>
      <c r="B170" s="65" t="s">
        <v>138</v>
      </c>
      <c r="C170" s="79">
        <f>SUM(C165:C169)</f>
        <v>1000</v>
      </c>
      <c r="D170" s="79"/>
      <c r="E170" s="163">
        <f>SUM(E165:E169)</f>
        <v>32000</v>
      </c>
      <c r="F170" s="224"/>
      <c r="G170" s="163">
        <f>SUM(G165:G169)</f>
        <v>25245</v>
      </c>
      <c r="H170" s="278"/>
      <c r="I170" s="285">
        <f>SUM(I165:I169)</f>
        <v>6000</v>
      </c>
      <c r="J170" s="285">
        <f>SUM(J165:J169)</f>
        <v>0</v>
      </c>
      <c r="K170" s="298"/>
      <c r="L170" s="282">
        <f>SUM(L165:L169)</f>
        <v>6000</v>
      </c>
      <c r="M170" s="393"/>
    </row>
    <row r="171" spans="1:13" x14ac:dyDescent="0.3">
      <c r="A171" s="72" t="s">
        <v>376</v>
      </c>
      <c r="B171" s="82"/>
      <c r="C171" s="69"/>
      <c r="D171" s="69"/>
      <c r="E171" s="160"/>
      <c r="F171" s="222"/>
      <c r="G171" s="245"/>
      <c r="H171" s="277"/>
      <c r="I171" s="283"/>
      <c r="J171" s="283"/>
      <c r="K171" s="355"/>
      <c r="L171" s="398"/>
      <c r="M171" s="392"/>
    </row>
    <row r="172" spans="1:13" x14ac:dyDescent="0.3">
      <c r="A172" s="20" t="s">
        <v>377</v>
      </c>
      <c r="B172" s="21" t="s">
        <v>156</v>
      </c>
      <c r="C172" s="104">
        <v>150</v>
      </c>
      <c r="D172" s="104"/>
      <c r="E172" s="162"/>
      <c r="F172" s="224"/>
      <c r="G172" s="386">
        <v>637</v>
      </c>
      <c r="H172" s="278"/>
      <c r="I172" s="284"/>
      <c r="J172" s="284"/>
      <c r="K172" s="298"/>
      <c r="L172" s="399"/>
      <c r="M172" s="393"/>
    </row>
    <row r="173" spans="1:13" ht="86.4" x14ac:dyDescent="0.3">
      <c r="A173" s="31" t="s">
        <v>378</v>
      </c>
      <c r="B173" s="32" t="s">
        <v>124</v>
      </c>
      <c r="C173" s="104"/>
      <c r="D173" s="104"/>
      <c r="E173" s="162">
        <v>1220</v>
      </c>
      <c r="F173" s="233" t="s">
        <v>481</v>
      </c>
      <c r="G173" s="386">
        <v>516</v>
      </c>
      <c r="H173" s="278"/>
      <c r="I173" s="284">
        <v>7000</v>
      </c>
      <c r="J173" s="284">
        <v>2124</v>
      </c>
      <c r="K173" s="357" t="s">
        <v>649</v>
      </c>
      <c r="L173" s="399">
        <v>6000</v>
      </c>
      <c r="M173" s="416" t="s">
        <v>711</v>
      </c>
    </row>
    <row r="174" spans="1:13" x14ac:dyDescent="0.3">
      <c r="A174" s="20" t="s">
        <v>379</v>
      </c>
      <c r="B174" s="21" t="s">
        <v>134</v>
      </c>
      <c r="C174" s="104"/>
      <c r="D174" s="104"/>
      <c r="E174" s="162"/>
      <c r="F174" s="192"/>
      <c r="G174" s="386">
        <v>534</v>
      </c>
      <c r="H174" s="278"/>
      <c r="I174" s="284"/>
      <c r="J174" s="284"/>
      <c r="K174" s="298"/>
      <c r="L174" s="399"/>
      <c r="M174" s="393"/>
    </row>
    <row r="175" spans="1:13" ht="57.6" x14ac:dyDescent="0.3">
      <c r="A175" s="20" t="s">
        <v>380</v>
      </c>
      <c r="B175" s="21" t="s">
        <v>188</v>
      </c>
      <c r="C175" s="102">
        <v>7500</v>
      </c>
      <c r="D175" s="102"/>
      <c r="E175" s="161">
        <v>4075.35</v>
      </c>
      <c r="G175" s="386">
        <v>7683</v>
      </c>
      <c r="H175" s="278" t="s">
        <v>566</v>
      </c>
      <c r="I175" s="284">
        <v>2374</v>
      </c>
      <c r="J175" s="284">
        <v>342</v>
      </c>
      <c r="K175" s="361" t="s">
        <v>596</v>
      </c>
      <c r="L175" s="399">
        <v>2374</v>
      </c>
      <c r="M175" s="393"/>
    </row>
    <row r="176" spans="1:13" x14ac:dyDescent="0.3">
      <c r="A176" s="20" t="s">
        <v>381</v>
      </c>
      <c r="B176" s="21" t="s">
        <v>382</v>
      </c>
      <c r="C176" s="102">
        <v>6000</v>
      </c>
      <c r="D176" s="102"/>
      <c r="E176" s="162">
        <v>7000</v>
      </c>
      <c r="F176" s="240" t="s">
        <v>493</v>
      </c>
      <c r="G176" s="386">
        <v>4676</v>
      </c>
      <c r="H176" s="297" t="s">
        <v>595</v>
      </c>
      <c r="I176" s="284">
        <v>7000</v>
      </c>
      <c r="J176" s="284">
        <v>3414</v>
      </c>
      <c r="K176" s="359" t="s">
        <v>620</v>
      </c>
      <c r="L176" s="399">
        <v>7000</v>
      </c>
      <c r="M176" s="393"/>
    </row>
    <row r="177" spans="1:13" ht="72" x14ac:dyDescent="0.3">
      <c r="A177" s="20" t="s">
        <v>383</v>
      </c>
      <c r="B177" s="21" t="s">
        <v>341</v>
      </c>
      <c r="C177" s="104">
        <v>3000</v>
      </c>
      <c r="D177" s="104"/>
      <c r="E177" s="162">
        <v>2500</v>
      </c>
      <c r="F177" s="238"/>
      <c r="G177" s="386">
        <v>1347</v>
      </c>
      <c r="H177" s="278" t="s">
        <v>520</v>
      </c>
      <c r="I177" s="284">
        <v>2500</v>
      </c>
      <c r="J177" s="284">
        <v>632</v>
      </c>
      <c r="K177" s="328" t="s">
        <v>521</v>
      </c>
      <c r="L177" s="404">
        <v>2500</v>
      </c>
      <c r="M177" s="395"/>
    </row>
    <row r="178" spans="1:13" ht="72" x14ac:dyDescent="0.3">
      <c r="A178" s="20" t="s">
        <v>384</v>
      </c>
      <c r="B178" s="21" t="s">
        <v>385</v>
      </c>
      <c r="C178" s="104">
        <v>550</v>
      </c>
      <c r="D178" s="104"/>
      <c r="E178" s="162">
        <v>1500</v>
      </c>
      <c r="F178" s="238" t="s">
        <v>454</v>
      </c>
      <c r="G178" s="386">
        <v>1895</v>
      </c>
      <c r="H178" s="278"/>
      <c r="I178" s="284">
        <v>1500</v>
      </c>
      <c r="J178" s="284"/>
      <c r="K178" s="298" t="s">
        <v>522</v>
      </c>
      <c r="L178" s="404">
        <v>0</v>
      </c>
      <c r="M178" s="412" t="s">
        <v>712</v>
      </c>
    </row>
    <row r="179" spans="1:13" ht="57.6" x14ac:dyDescent="0.3">
      <c r="A179" s="20" t="s">
        <v>386</v>
      </c>
      <c r="B179" s="21" t="s">
        <v>200</v>
      </c>
      <c r="C179" s="104">
        <v>1500</v>
      </c>
      <c r="D179" s="104"/>
      <c r="E179" s="162">
        <v>1500</v>
      </c>
      <c r="F179" s="238"/>
      <c r="G179" s="386"/>
      <c r="H179" s="278"/>
      <c r="I179" s="284">
        <v>1500</v>
      </c>
      <c r="J179" s="284"/>
      <c r="K179" s="298" t="s">
        <v>523</v>
      </c>
      <c r="L179" s="404">
        <v>0</v>
      </c>
      <c r="M179" s="412" t="s">
        <v>712</v>
      </c>
    </row>
    <row r="180" spans="1:13" ht="61.5" customHeight="1" x14ac:dyDescent="0.3">
      <c r="A180" s="20" t="s">
        <v>387</v>
      </c>
      <c r="B180" s="21" t="s">
        <v>388</v>
      </c>
      <c r="C180" s="104">
        <v>0</v>
      </c>
      <c r="D180" s="104"/>
      <c r="E180" s="161">
        <v>2000</v>
      </c>
      <c r="F180" s="238" t="s">
        <v>453</v>
      </c>
      <c r="G180" s="386">
        <v>500</v>
      </c>
      <c r="H180" s="278"/>
      <c r="I180" s="284">
        <v>2000</v>
      </c>
      <c r="J180" s="284">
        <v>515.98</v>
      </c>
      <c r="K180" s="298" t="s">
        <v>524</v>
      </c>
      <c r="L180" s="404">
        <v>1500</v>
      </c>
      <c r="M180" s="412" t="s">
        <v>704</v>
      </c>
    </row>
    <row r="181" spans="1:13" ht="28.8" x14ac:dyDescent="0.3">
      <c r="A181" s="20" t="s">
        <v>606</v>
      </c>
      <c r="B181" s="21" t="s">
        <v>607</v>
      </c>
      <c r="C181" s="104"/>
      <c r="D181" s="104"/>
      <c r="E181" s="161"/>
      <c r="F181" s="238"/>
      <c r="G181" s="386">
        <v>5247</v>
      </c>
      <c r="H181" s="302" t="s">
        <v>608</v>
      </c>
      <c r="I181" s="284"/>
      <c r="J181" s="284"/>
      <c r="K181" s="298"/>
      <c r="L181" s="404"/>
      <c r="M181" s="417" t="s">
        <v>713</v>
      </c>
    </row>
    <row r="182" spans="1:13" ht="28.8" x14ac:dyDescent="0.3">
      <c r="A182" s="31" t="s">
        <v>389</v>
      </c>
      <c r="B182" s="32" t="s">
        <v>390</v>
      </c>
      <c r="C182" s="104">
        <v>0</v>
      </c>
      <c r="D182" s="104"/>
      <c r="E182" s="162">
        <v>1000</v>
      </c>
      <c r="F182" s="239" t="s">
        <v>458</v>
      </c>
      <c r="G182" s="386">
        <v>400</v>
      </c>
      <c r="H182" s="278"/>
      <c r="I182" s="284">
        <v>1800</v>
      </c>
      <c r="J182" s="284">
        <v>591.03</v>
      </c>
      <c r="K182" s="298" t="s">
        <v>573</v>
      </c>
      <c r="L182" s="404">
        <v>1800</v>
      </c>
      <c r="M182" s="393"/>
    </row>
    <row r="183" spans="1:13" x14ac:dyDescent="0.3">
      <c r="A183" s="51"/>
      <c r="B183" s="65" t="s">
        <v>138</v>
      </c>
      <c r="C183" s="111">
        <f>SUM(C172:C182)</f>
        <v>18700</v>
      </c>
      <c r="D183" s="111"/>
      <c r="E183" s="163">
        <f>SUM(E172:E182)</f>
        <v>20795.349999999999</v>
      </c>
      <c r="F183" s="224"/>
      <c r="G183" s="163">
        <f>SUM(G172:G182)</f>
        <v>23435</v>
      </c>
      <c r="H183" s="278"/>
      <c r="I183" s="285">
        <f>SUM(I172:I182)</f>
        <v>25674</v>
      </c>
      <c r="J183" s="285">
        <f>SUM(J172:J182)</f>
        <v>7619.0099999999993</v>
      </c>
      <c r="K183" s="298"/>
      <c r="L183" s="282">
        <f>SUM(L172:L182)</f>
        <v>21174</v>
      </c>
      <c r="M183" s="393"/>
    </row>
    <row r="184" spans="1:13" x14ac:dyDescent="0.3">
      <c r="A184" s="72" t="s">
        <v>391</v>
      </c>
      <c r="B184" s="73"/>
      <c r="C184" s="69"/>
      <c r="D184" s="69"/>
      <c r="E184" s="160"/>
      <c r="F184" s="222"/>
      <c r="G184" s="245"/>
      <c r="H184" s="277"/>
      <c r="I184" s="283"/>
      <c r="J184" s="283"/>
      <c r="K184" s="355"/>
      <c r="L184" s="398"/>
      <c r="M184" s="392"/>
    </row>
    <row r="185" spans="1:13" x14ac:dyDescent="0.3">
      <c r="A185" s="20" t="s">
        <v>392</v>
      </c>
      <c r="B185" s="21" t="s">
        <v>156</v>
      </c>
      <c r="C185" s="88">
        <v>12000</v>
      </c>
      <c r="D185" s="88"/>
      <c r="E185" s="162">
        <v>11000</v>
      </c>
      <c r="F185" s="224" t="s">
        <v>393</v>
      </c>
      <c r="G185" s="389">
        <v>9939</v>
      </c>
      <c r="H185" s="278" t="s">
        <v>510</v>
      </c>
      <c r="I185" s="284">
        <v>13000</v>
      </c>
      <c r="J185" s="284">
        <v>6120</v>
      </c>
      <c r="K185" s="298" t="s">
        <v>510</v>
      </c>
      <c r="L185" s="399">
        <v>13000</v>
      </c>
      <c r="M185" s="393"/>
    </row>
    <row r="186" spans="1:13" ht="28.8" x14ac:dyDescent="0.3">
      <c r="A186" s="20" t="s">
        <v>394</v>
      </c>
      <c r="B186" s="21" t="s">
        <v>220</v>
      </c>
      <c r="C186" s="23">
        <v>20000</v>
      </c>
      <c r="D186" s="23"/>
      <c r="E186" s="162">
        <v>18000</v>
      </c>
      <c r="F186" s="224" t="s">
        <v>395</v>
      </c>
      <c r="G186" s="389">
        <v>11050</v>
      </c>
      <c r="H186" s="278" t="s">
        <v>511</v>
      </c>
      <c r="I186" s="284">
        <v>21000</v>
      </c>
      <c r="J186" s="284">
        <v>2850</v>
      </c>
      <c r="K186" s="298" t="s">
        <v>511</v>
      </c>
      <c r="L186" s="399">
        <v>21000</v>
      </c>
      <c r="M186" s="393"/>
    </row>
    <row r="187" spans="1:13" ht="43.2" x14ac:dyDescent="0.3">
      <c r="A187" s="20" t="s">
        <v>396</v>
      </c>
      <c r="B187" s="21" t="s">
        <v>367</v>
      </c>
      <c r="C187" s="88">
        <v>1740</v>
      </c>
      <c r="D187" s="88"/>
      <c r="E187" s="162">
        <v>2240</v>
      </c>
      <c r="F187" s="224" t="s">
        <v>397</v>
      </c>
      <c r="G187" s="389">
        <v>1582</v>
      </c>
      <c r="H187" s="278" t="s">
        <v>512</v>
      </c>
      <c r="I187" s="284">
        <v>2000</v>
      </c>
      <c r="J187" s="284">
        <v>711.86</v>
      </c>
      <c r="K187" s="298" t="s">
        <v>512</v>
      </c>
      <c r="L187" s="399">
        <v>2000</v>
      </c>
      <c r="M187" s="393"/>
    </row>
    <row r="188" spans="1:13" x14ac:dyDescent="0.3">
      <c r="A188" s="20" t="s">
        <v>398</v>
      </c>
      <c r="B188" s="21" t="s">
        <v>200</v>
      </c>
      <c r="C188" s="23">
        <v>26000</v>
      </c>
      <c r="D188" s="23"/>
      <c r="E188" s="162">
        <v>25200</v>
      </c>
      <c r="F188" s="224" t="s">
        <v>399</v>
      </c>
      <c r="G188" s="389">
        <v>23430</v>
      </c>
      <c r="H188" s="278" t="s">
        <v>513</v>
      </c>
      <c r="I188" s="284">
        <v>27600</v>
      </c>
      <c r="J188" s="284">
        <v>8480</v>
      </c>
      <c r="K188" s="298" t="s">
        <v>513</v>
      </c>
      <c r="L188" s="399">
        <v>27600</v>
      </c>
      <c r="M188" s="393"/>
    </row>
    <row r="189" spans="1:13" ht="28.8" x14ac:dyDescent="0.3">
      <c r="A189" s="20" t="s">
        <v>400</v>
      </c>
      <c r="B189" s="21" t="s">
        <v>401</v>
      </c>
      <c r="C189" s="23">
        <v>2850</v>
      </c>
      <c r="D189" s="213"/>
      <c r="E189" s="169">
        <v>1800</v>
      </c>
      <c r="F189" s="224" t="s">
        <v>402</v>
      </c>
      <c r="G189" s="389">
        <v>1200</v>
      </c>
      <c r="H189" s="278" t="s">
        <v>514</v>
      </c>
      <c r="I189" s="284">
        <v>2000</v>
      </c>
      <c r="J189" s="284">
        <v>650</v>
      </c>
      <c r="K189" s="298" t="s">
        <v>514</v>
      </c>
      <c r="L189" s="399">
        <v>2000</v>
      </c>
      <c r="M189" s="393"/>
    </row>
    <row r="190" spans="1:13" x14ac:dyDescent="0.3">
      <c r="A190" s="20" t="s">
        <v>403</v>
      </c>
      <c r="B190" s="21" t="s">
        <v>404</v>
      </c>
      <c r="C190" s="23">
        <v>300</v>
      </c>
      <c r="D190" s="23"/>
      <c r="E190" s="162">
        <v>300</v>
      </c>
      <c r="F190" s="224"/>
      <c r="G190" s="389"/>
      <c r="H190" s="278"/>
      <c r="I190" s="284">
        <v>300</v>
      </c>
      <c r="J190" s="284"/>
      <c r="K190" s="298"/>
      <c r="L190" s="399">
        <v>300</v>
      </c>
      <c r="M190" s="393"/>
    </row>
    <row r="191" spans="1:13" x14ac:dyDescent="0.3">
      <c r="A191" s="51"/>
      <c r="B191" s="65" t="s">
        <v>138</v>
      </c>
      <c r="C191" s="26">
        <f>SUM(C185:C190)</f>
        <v>62890</v>
      </c>
      <c r="D191" s="26"/>
      <c r="E191" s="163">
        <f>SUM(E185:E190)</f>
        <v>58540</v>
      </c>
      <c r="F191" s="224"/>
      <c r="G191" s="390">
        <f>SUM(G185:G190)</f>
        <v>47201</v>
      </c>
      <c r="H191" s="278"/>
      <c r="I191" s="285">
        <f>SUM(I185:I190)</f>
        <v>65900</v>
      </c>
      <c r="J191" s="285">
        <f>SUM(J185:J190)</f>
        <v>18811.86</v>
      </c>
      <c r="K191" s="298"/>
      <c r="L191" s="282">
        <f>SUM(L185:L190)</f>
        <v>65900</v>
      </c>
      <c r="M191" s="393"/>
    </row>
    <row r="192" spans="1:13" x14ac:dyDescent="0.3">
      <c r="A192" s="51"/>
      <c r="B192" s="65"/>
      <c r="C192" s="26"/>
      <c r="D192" s="26"/>
      <c r="E192" s="162"/>
      <c r="F192" s="224"/>
      <c r="G192" s="389"/>
      <c r="H192" s="278"/>
      <c r="I192" s="284"/>
      <c r="J192" s="284"/>
      <c r="K192" s="298"/>
      <c r="L192" s="399"/>
      <c r="M192" s="393"/>
    </row>
    <row r="193" spans="1:13" ht="28.8" x14ac:dyDescent="0.3">
      <c r="A193" s="91" t="s">
        <v>405</v>
      </c>
      <c r="B193" s="24" t="s">
        <v>406</v>
      </c>
      <c r="C193" s="45">
        <v>500</v>
      </c>
      <c r="D193" s="45"/>
      <c r="E193" s="163">
        <v>500</v>
      </c>
      <c r="F193" s="224" t="s">
        <v>407</v>
      </c>
      <c r="G193" s="390">
        <v>0</v>
      </c>
      <c r="H193" s="278"/>
      <c r="I193" s="285">
        <v>500</v>
      </c>
      <c r="J193" s="285">
        <v>0</v>
      </c>
      <c r="K193" s="298"/>
      <c r="L193" s="282">
        <v>500</v>
      </c>
      <c r="M193" s="393"/>
    </row>
    <row r="194" spans="1:13" x14ac:dyDescent="0.3">
      <c r="A194" s="72" t="s">
        <v>97</v>
      </c>
      <c r="B194" s="83"/>
      <c r="C194" s="84"/>
      <c r="D194" s="84"/>
      <c r="E194" s="160"/>
      <c r="F194" s="222"/>
      <c r="G194" s="245"/>
      <c r="H194" s="277"/>
      <c r="I194" s="283"/>
      <c r="J194" s="283"/>
      <c r="K194" s="355"/>
      <c r="L194" s="398"/>
      <c r="M194" s="392"/>
    </row>
    <row r="195" spans="1:13" x14ac:dyDescent="0.3">
      <c r="A195" s="180" t="s">
        <v>496</v>
      </c>
      <c r="B195" s="179" t="s">
        <v>497</v>
      </c>
      <c r="C195" s="177"/>
      <c r="D195" s="214"/>
      <c r="E195" s="178"/>
      <c r="F195" s="241"/>
      <c r="G195" s="386"/>
      <c r="H195" s="278"/>
      <c r="I195" s="284"/>
      <c r="J195" s="284"/>
      <c r="K195" s="362" t="s">
        <v>613</v>
      </c>
      <c r="L195" s="399"/>
      <c r="M195" s="393"/>
    </row>
    <row r="196" spans="1:13" ht="63.75" customHeight="1" x14ac:dyDescent="0.3">
      <c r="A196" s="432" t="s">
        <v>408</v>
      </c>
      <c r="B196" s="433" t="s">
        <v>409</v>
      </c>
      <c r="C196" s="23">
        <v>68000</v>
      </c>
      <c r="D196" s="212"/>
      <c r="E196" s="131">
        <v>137250</v>
      </c>
      <c r="F196" s="235" t="s">
        <v>411</v>
      </c>
      <c r="G196" s="434">
        <v>121506</v>
      </c>
      <c r="H196" s="431" t="s">
        <v>574</v>
      </c>
      <c r="I196" s="435">
        <v>12000</v>
      </c>
      <c r="J196" s="435">
        <v>192</v>
      </c>
      <c r="K196" s="430" t="s">
        <v>583</v>
      </c>
      <c r="L196" s="399">
        <v>12000</v>
      </c>
      <c r="M196" s="431" t="s">
        <v>583</v>
      </c>
    </row>
    <row r="197" spans="1:13" ht="19.5" customHeight="1" x14ac:dyDescent="0.3">
      <c r="A197" s="432" t="s">
        <v>412</v>
      </c>
      <c r="B197" s="433" t="s">
        <v>413</v>
      </c>
      <c r="C197" s="40">
        <v>7800</v>
      </c>
      <c r="D197" s="215"/>
      <c r="E197" s="144">
        <v>10300</v>
      </c>
      <c r="F197" s="154" t="s">
        <v>414</v>
      </c>
      <c r="G197" s="434">
        <v>1396</v>
      </c>
      <c r="H197" s="305" t="s">
        <v>624</v>
      </c>
      <c r="I197" s="435"/>
      <c r="J197" s="435"/>
      <c r="K197" s="298"/>
      <c r="L197" s="399"/>
      <c r="M197" s="393"/>
    </row>
    <row r="198" spans="1:13" ht="30.75" customHeight="1" x14ac:dyDescent="0.3">
      <c r="A198" s="432" t="s">
        <v>415</v>
      </c>
      <c r="B198" s="433" t="s">
        <v>416</v>
      </c>
      <c r="C198" s="40">
        <v>29050</v>
      </c>
      <c r="D198" s="215"/>
      <c r="E198" s="144">
        <v>16400</v>
      </c>
      <c r="F198" s="242" t="s">
        <v>418</v>
      </c>
      <c r="G198" s="434">
        <v>1896</v>
      </c>
      <c r="H198" s="278"/>
      <c r="I198" s="435">
        <v>1500</v>
      </c>
      <c r="J198" s="435"/>
      <c r="K198" s="298" t="s">
        <v>580</v>
      </c>
      <c r="L198" s="399">
        <v>1500</v>
      </c>
      <c r="M198" s="393"/>
    </row>
    <row r="199" spans="1:13" ht="90.75" customHeight="1" x14ac:dyDescent="0.3">
      <c r="A199" s="432" t="s">
        <v>419</v>
      </c>
      <c r="B199" s="433" t="s">
        <v>420</v>
      </c>
      <c r="C199" s="40">
        <v>7000</v>
      </c>
      <c r="D199" s="215"/>
      <c r="E199" s="144">
        <v>26250</v>
      </c>
      <c r="F199" s="154" t="s">
        <v>421</v>
      </c>
      <c r="G199" s="434">
        <v>26174</v>
      </c>
      <c r="H199" s="295" t="s">
        <v>584</v>
      </c>
      <c r="I199" s="435">
        <v>9072</v>
      </c>
      <c r="J199" s="435">
        <v>1100</v>
      </c>
      <c r="K199" s="298" t="s">
        <v>597</v>
      </c>
      <c r="L199" s="399">
        <v>9072</v>
      </c>
      <c r="M199" s="393"/>
    </row>
    <row r="200" spans="1:13" x14ac:dyDescent="0.3">
      <c r="A200" s="432" t="s">
        <v>422</v>
      </c>
      <c r="B200" s="433" t="s">
        <v>410</v>
      </c>
      <c r="C200" s="40">
        <v>500</v>
      </c>
      <c r="D200" s="215"/>
      <c r="E200" s="144" t="s">
        <v>417</v>
      </c>
      <c r="F200" s="154" t="s">
        <v>417</v>
      </c>
      <c r="G200" s="434"/>
      <c r="H200" s="278"/>
      <c r="I200" s="435"/>
      <c r="J200" s="435"/>
      <c r="K200" s="298"/>
      <c r="L200" s="399"/>
      <c r="M200" s="393"/>
    </row>
    <row r="201" spans="1:13" ht="103.5" customHeight="1" x14ac:dyDescent="0.3">
      <c r="A201" s="436"/>
      <c r="B201" s="437" t="s">
        <v>138</v>
      </c>
      <c r="C201" s="45">
        <f>SUM(C196:C200)</f>
        <v>112350</v>
      </c>
      <c r="D201" s="45"/>
      <c r="E201" s="145">
        <f t="shared" ref="E201" si="0">SUM(E196:E200)</f>
        <v>190200</v>
      </c>
      <c r="F201" s="243"/>
      <c r="G201" s="438">
        <f>SUM(G195:G200)</f>
        <v>150972</v>
      </c>
      <c r="H201" s="278"/>
      <c r="I201" s="282">
        <f>SUM(I195:I200)</f>
        <v>22572</v>
      </c>
      <c r="J201" s="282">
        <f>SUM(J195:J200)</f>
        <v>1292</v>
      </c>
      <c r="K201" s="362" t="s">
        <v>614</v>
      </c>
      <c r="L201" s="282">
        <f>SUM(L195:L200)</f>
        <v>22572</v>
      </c>
      <c r="M201" s="393"/>
    </row>
    <row r="202" spans="1:13" x14ac:dyDescent="0.3">
      <c r="A202" s="35"/>
      <c r="B202" s="85"/>
      <c r="C202" s="86"/>
      <c r="D202" s="86"/>
      <c r="E202" s="162"/>
      <c r="F202" s="224"/>
      <c r="G202" s="388"/>
      <c r="H202" s="278"/>
      <c r="I202" s="284"/>
      <c r="J202" s="284"/>
      <c r="K202" s="298"/>
      <c r="L202" s="399"/>
      <c r="M202" s="393"/>
    </row>
    <row r="203" spans="1:13" x14ac:dyDescent="0.3">
      <c r="A203" s="89" t="s">
        <v>423</v>
      </c>
      <c r="B203" s="90"/>
      <c r="C203" s="87"/>
      <c r="D203" s="87"/>
      <c r="E203" s="160"/>
      <c r="F203" s="222"/>
      <c r="G203" s="222"/>
      <c r="H203" s="277"/>
      <c r="I203" s="283"/>
      <c r="J203" s="283"/>
      <c r="K203" s="355"/>
      <c r="L203" s="398"/>
      <c r="M203" s="392"/>
    </row>
    <row r="204" spans="1:13" x14ac:dyDescent="0.3">
      <c r="A204" s="182" t="s">
        <v>498</v>
      </c>
      <c r="B204" s="183" t="s">
        <v>497</v>
      </c>
      <c r="C204" s="181"/>
      <c r="D204" s="216"/>
      <c r="E204" s="178"/>
      <c r="F204" s="244"/>
      <c r="G204" s="386"/>
      <c r="H204" s="278"/>
      <c r="I204" s="284"/>
      <c r="J204" s="284"/>
      <c r="K204" s="298"/>
      <c r="L204" s="399"/>
      <c r="M204" s="393"/>
    </row>
    <row r="205" spans="1:13" ht="28.8" x14ac:dyDescent="0.3">
      <c r="A205" s="91" t="s">
        <v>424</v>
      </c>
      <c r="B205" s="51" t="s">
        <v>413</v>
      </c>
      <c r="C205" s="117">
        <v>6700</v>
      </c>
      <c r="D205" s="217"/>
      <c r="E205" s="131" t="s">
        <v>417</v>
      </c>
      <c r="F205" s="120" t="s">
        <v>417</v>
      </c>
      <c r="G205" s="386">
        <v>325</v>
      </c>
      <c r="H205" s="278"/>
      <c r="I205" s="284"/>
      <c r="J205" s="284">
        <v>405</v>
      </c>
      <c r="K205" s="298" t="s">
        <v>589</v>
      </c>
      <c r="L205" s="399">
        <v>4800</v>
      </c>
      <c r="M205" s="421" t="s">
        <v>716</v>
      </c>
    </row>
    <row r="206" spans="1:13" ht="72" x14ac:dyDescent="0.3">
      <c r="A206" s="91" t="s">
        <v>425</v>
      </c>
      <c r="B206" s="77" t="s">
        <v>420</v>
      </c>
      <c r="C206" s="117">
        <v>12000</v>
      </c>
      <c r="D206" s="218"/>
      <c r="E206" s="144">
        <v>1500</v>
      </c>
      <c r="F206" s="121" t="s">
        <v>426</v>
      </c>
      <c r="G206" s="386"/>
      <c r="H206" s="291" t="s">
        <v>577</v>
      </c>
      <c r="I206" s="284">
        <v>1500</v>
      </c>
      <c r="J206" s="284"/>
      <c r="K206" s="298" t="s">
        <v>426</v>
      </c>
      <c r="L206" s="399">
        <v>34500</v>
      </c>
      <c r="M206" s="431" t="s">
        <v>740</v>
      </c>
    </row>
    <row r="207" spans="1:13" ht="28.8" x14ac:dyDescent="0.3">
      <c r="A207" s="91" t="s">
        <v>427</v>
      </c>
      <c r="B207" s="51" t="s">
        <v>196</v>
      </c>
      <c r="C207" s="117">
        <v>11000</v>
      </c>
      <c r="D207" s="218"/>
      <c r="E207" s="144" t="s">
        <v>417</v>
      </c>
      <c r="F207" s="121" t="s">
        <v>417</v>
      </c>
      <c r="G207" s="386">
        <v>3905</v>
      </c>
      <c r="H207" s="304" t="s">
        <v>575</v>
      </c>
      <c r="I207" s="284">
        <v>1000</v>
      </c>
      <c r="J207" s="284"/>
      <c r="K207" s="298" t="s">
        <v>575</v>
      </c>
      <c r="L207" s="399">
        <v>3000</v>
      </c>
      <c r="M207" s="393"/>
    </row>
    <row r="208" spans="1:13" x14ac:dyDescent="0.3">
      <c r="A208" s="91" t="s">
        <v>428</v>
      </c>
      <c r="B208" s="51" t="s">
        <v>429</v>
      </c>
      <c r="C208" s="117">
        <v>6500</v>
      </c>
      <c r="D208" s="218"/>
      <c r="E208" s="144">
        <v>5500</v>
      </c>
      <c r="F208" s="121" t="s">
        <v>430</v>
      </c>
      <c r="G208" s="386">
        <v>9578</v>
      </c>
      <c r="H208" s="278"/>
      <c r="I208" s="284"/>
      <c r="J208" s="284"/>
      <c r="K208" s="298"/>
      <c r="L208" s="399"/>
      <c r="M208" s="393"/>
    </row>
    <row r="209" spans="1:13" ht="28.8" x14ac:dyDescent="0.3">
      <c r="A209" s="91" t="s">
        <v>431</v>
      </c>
      <c r="B209" s="51" t="s">
        <v>432</v>
      </c>
      <c r="C209" s="117">
        <v>25000</v>
      </c>
      <c r="D209" s="218"/>
      <c r="E209" s="144">
        <v>25000</v>
      </c>
      <c r="F209" s="121" t="s">
        <v>433</v>
      </c>
      <c r="G209" s="386">
        <v>25190</v>
      </c>
      <c r="H209" s="291" t="s">
        <v>576</v>
      </c>
      <c r="I209" s="284"/>
      <c r="J209" s="284"/>
      <c r="K209" s="298"/>
      <c r="L209" s="399"/>
      <c r="M209" s="393"/>
    </row>
    <row r="210" spans="1:13" ht="43.2" x14ac:dyDescent="0.3">
      <c r="A210" s="91" t="s">
        <v>434</v>
      </c>
      <c r="B210" s="51" t="s">
        <v>416</v>
      </c>
      <c r="C210" s="117">
        <v>28000</v>
      </c>
      <c r="D210" s="218"/>
      <c r="E210" s="144" t="s">
        <v>417</v>
      </c>
      <c r="F210" s="121" t="s">
        <v>417</v>
      </c>
      <c r="G210" s="386"/>
      <c r="H210" s="278"/>
      <c r="I210" s="284"/>
      <c r="J210" s="284"/>
      <c r="K210" s="298"/>
      <c r="L210" s="399">
        <v>3800</v>
      </c>
      <c r="M210" s="421" t="s">
        <v>720</v>
      </c>
    </row>
    <row r="211" spans="1:13" x14ac:dyDescent="0.3">
      <c r="A211" s="91" t="s">
        <v>657</v>
      </c>
      <c r="B211" s="51" t="s">
        <v>435</v>
      </c>
      <c r="C211" s="117">
        <v>4900</v>
      </c>
      <c r="D211" s="218"/>
      <c r="E211" s="144" t="s">
        <v>417</v>
      </c>
      <c r="F211" s="121" t="s">
        <v>417</v>
      </c>
      <c r="G211" s="386"/>
      <c r="H211" s="278"/>
      <c r="I211" s="284"/>
      <c r="J211" s="284"/>
      <c r="K211" s="298"/>
      <c r="L211" s="399">
        <v>0</v>
      </c>
      <c r="M211" s="421" t="s">
        <v>717</v>
      </c>
    </row>
    <row r="212" spans="1:13" x14ac:dyDescent="0.3">
      <c r="A212" s="463"/>
      <c r="B212" s="51" t="s">
        <v>718</v>
      </c>
      <c r="C212" s="117"/>
      <c r="D212" s="218"/>
      <c r="E212" s="144"/>
      <c r="F212" s="121"/>
      <c r="G212" s="386"/>
      <c r="H212" s="278"/>
      <c r="I212" s="284"/>
      <c r="J212" s="284"/>
      <c r="K212" s="298"/>
      <c r="L212" s="399">
        <v>4000</v>
      </c>
      <c r="M212" s="421" t="s">
        <v>719</v>
      </c>
    </row>
    <row r="213" spans="1:13" x14ac:dyDescent="0.3">
      <c r="A213" s="463"/>
      <c r="B213" s="51" t="s">
        <v>376</v>
      </c>
      <c r="C213" s="117"/>
      <c r="D213" s="218"/>
      <c r="E213" s="144"/>
      <c r="F213" s="121"/>
      <c r="G213" s="386"/>
      <c r="H213" s="278"/>
      <c r="I213" s="284"/>
      <c r="J213" s="284"/>
      <c r="K213" s="298"/>
      <c r="L213" s="399">
        <v>1000</v>
      </c>
      <c r="M213" s="429" t="s">
        <v>730</v>
      </c>
    </row>
    <row r="214" spans="1:13" ht="26.25" customHeight="1" x14ac:dyDescent="0.3">
      <c r="A214" s="93" t="s">
        <v>436</v>
      </c>
      <c r="B214" s="51" t="s">
        <v>437</v>
      </c>
      <c r="C214" s="117">
        <v>4250</v>
      </c>
      <c r="D214" s="218"/>
      <c r="E214" s="144">
        <v>4250</v>
      </c>
      <c r="F214" s="121" t="s">
        <v>438</v>
      </c>
      <c r="G214" s="386">
        <v>2895</v>
      </c>
      <c r="H214" s="291" t="s">
        <v>578</v>
      </c>
      <c r="I214" s="284"/>
      <c r="J214" s="284"/>
      <c r="K214" s="298"/>
      <c r="L214" s="399"/>
      <c r="M214" s="393"/>
    </row>
    <row r="215" spans="1:13" x14ac:dyDescent="0.3">
      <c r="A215" s="51"/>
      <c r="B215" s="65" t="s">
        <v>138</v>
      </c>
      <c r="C215" s="118">
        <f>SUM(C205:C214)</f>
        <v>98350</v>
      </c>
      <c r="D215" s="118"/>
      <c r="E215" s="134">
        <f>SUM(E205:E214)</f>
        <v>36250</v>
      </c>
      <c r="F215" s="224"/>
      <c r="G215" s="163">
        <f>SUM(G204:G214)</f>
        <v>41893</v>
      </c>
      <c r="H215" s="278"/>
      <c r="I215" s="285">
        <f>SUM(I204:I214)</f>
        <v>2500</v>
      </c>
      <c r="J215" s="285"/>
      <c r="K215" s="298"/>
      <c r="L215" s="282">
        <f>SUM(L204:L214)</f>
        <v>51100</v>
      </c>
      <c r="M215" s="393"/>
    </row>
    <row r="216" spans="1:13" ht="7.5" customHeight="1" x14ac:dyDescent="0.3">
      <c r="A216" s="51"/>
      <c r="B216" s="65"/>
      <c r="C216" s="118"/>
      <c r="D216" s="118"/>
      <c r="E216" s="250"/>
      <c r="F216" s="224"/>
      <c r="G216" s="386"/>
      <c r="H216" s="278"/>
      <c r="I216" s="284"/>
      <c r="J216" s="284"/>
      <c r="K216" s="298"/>
      <c r="L216" s="399"/>
      <c r="M216" s="393"/>
    </row>
    <row r="217" spans="1:13" x14ac:dyDescent="0.3">
      <c r="A217" s="89" t="s">
        <v>439</v>
      </c>
      <c r="B217" s="156"/>
      <c r="C217" s="87"/>
      <c r="D217" s="87"/>
      <c r="E217" s="251"/>
      <c r="F217" s="245"/>
      <c r="G217" s="245"/>
      <c r="H217" s="277"/>
      <c r="I217" s="283"/>
      <c r="J217" s="283"/>
      <c r="K217" s="355"/>
      <c r="L217" s="398"/>
      <c r="M217" s="392"/>
    </row>
    <row r="218" spans="1:13" ht="104.25" customHeight="1" x14ac:dyDescent="0.3">
      <c r="A218" s="153" t="s">
        <v>502</v>
      </c>
      <c r="B218" s="152" t="s">
        <v>432</v>
      </c>
      <c r="C218" s="117"/>
      <c r="D218" s="117"/>
      <c r="E218" s="252">
        <v>2000</v>
      </c>
      <c r="F218" s="246" t="s">
        <v>440</v>
      </c>
      <c r="G218" s="386">
        <v>3500</v>
      </c>
      <c r="H218" s="291" t="s">
        <v>579</v>
      </c>
      <c r="I218" s="284">
        <v>5500</v>
      </c>
      <c r="J218" s="284"/>
      <c r="K218" s="298" t="s">
        <v>586</v>
      </c>
      <c r="L218" s="399">
        <v>5500</v>
      </c>
      <c r="M218" s="393"/>
    </row>
    <row r="219" spans="1:13" ht="75" customHeight="1" x14ac:dyDescent="0.3">
      <c r="A219" s="154" t="s">
        <v>503</v>
      </c>
      <c r="B219" s="119" t="s">
        <v>307</v>
      </c>
      <c r="C219" s="117"/>
      <c r="D219" s="117"/>
      <c r="E219" s="253">
        <v>5000</v>
      </c>
      <c r="F219" s="246" t="s">
        <v>479</v>
      </c>
      <c r="G219" s="386"/>
      <c r="H219" s="474" t="s">
        <v>745</v>
      </c>
      <c r="I219" s="284">
        <v>1000</v>
      </c>
      <c r="J219" s="284"/>
      <c r="K219" s="298" t="s">
        <v>581</v>
      </c>
      <c r="L219" s="399">
        <v>1000</v>
      </c>
      <c r="M219" s="393"/>
    </row>
    <row r="220" spans="1:13" ht="31.5" customHeight="1" x14ac:dyDescent="0.3">
      <c r="A220" s="155" t="s">
        <v>504</v>
      </c>
      <c r="B220" s="119" t="s">
        <v>420</v>
      </c>
      <c r="C220" s="117"/>
      <c r="D220" s="117"/>
      <c r="E220" s="252">
        <v>2500</v>
      </c>
      <c r="F220" s="246" t="s">
        <v>441</v>
      </c>
      <c r="G220" s="386">
        <v>100</v>
      </c>
      <c r="H220" s="278"/>
      <c r="I220" s="284">
        <v>1500</v>
      </c>
      <c r="J220" s="284"/>
      <c r="K220" s="298" t="s">
        <v>582</v>
      </c>
      <c r="L220" s="399">
        <v>1500</v>
      </c>
      <c r="M220" s="393"/>
    </row>
    <row r="221" spans="1:13" x14ac:dyDescent="0.3">
      <c r="A221" s="51"/>
      <c r="B221" s="157" t="s">
        <v>138</v>
      </c>
      <c r="C221" s="51"/>
      <c r="D221" s="219"/>
      <c r="E221" s="146">
        <v>10500</v>
      </c>
      <c r="F221" s="247" t="s">
        <v>417</v>
      </c>
      <c r="G221" s="163">
        <f>SUM(G218:G220)</f>
        <v>3600</v>
      </c>
      <c r="H221" s="278"/>
      <c r="I221" s="285">
        <f>SUM(I218:I220)</f>
        <v>8000</v>
      </c>
      <c r="J221" s="285"/>
      <c r="K221" s="298"/>
      <c r="L221" s="282">
        <f>SUM(L218:L220)</f>
        <v>8000</v>
      </c>
      <c r="M221" s="393"/>
    </row>
    <row r="222" spans="1:13" x14ac:dyDescent="0.3">
      <c r="A222" s="51"/>
      <c r="B222" s="334"/>
      <c r="C222" s="51"/>
      <c r="D222" s="219"/>
      <c r="E222" s="335"/>
      <c r="F222" s="336"/>
      <c r="G222" s="163"/>
      <c r="H222" s="278"/>
      <c r="I222" s="285"/>
      <c r="J222" s="285"/>
      <c r="K222" s="298"/>
      <c r="L222" s="399"/>
      <c r="M222" s="393"/>
    </row>
    <row r="223" spans="1:13" x14ac:dyDescent="0.3">
      <c r="A223" s="89" t="s">
        <v>659</v>
      </c>
      <c r="B223" s="156"/>
      <c r="C223" s="87"/>
      <c r="D223" s="87"/>
      <c r="E223" s="251"/>
      <c r="F223" s="245"/>
      <c r="G223" s="245"/>
      <c r="H223" s="277"/>
      <c r="I223" s="283"/>
      <c r="J223" s="283"/>
      <c r="K223" s="355"/>
      <c r="L223" s="398"/>
      <c r="M223" s="392"/>
    </row>
    <row r="224" spans="1:13" x14ac:dyDescent="0.3">
      <c r="A224" s="153" t="s">
        <v>658</v>
      </c>
      <c r="B224" s="152" t="s">
        <v>437</v>
      </c>
      <c r="C224" s="117"/>
      <c r="D224" s="117"/>
      <c r="E224" s="252">
        <v>0</v>
      </c>
      <c r="F224" s="246"/>
      <c r="G224" s="386">
        <v>119</v>
      </c>
      <c r="H224" s="291"/>
      <c r="I224" s="284"/>
      <c r="J224" s="284"/>
      <c r="K224" s="363" t="s">
        <v>660</v>
      </c>
      <c r="L224" s="399"/>
      <c r="M224" s="393"/>
    </row>
    <row r="225" spans="1:13" x14ac:dyDescent="0.3">
      <c r="A225" s="51" t="s">
        <v>661</v>
      </c>
      <c r="B225" s="51" t="s">
        <v>429</v>
      </c>
      <c r="C225" s="51"/>
      <c r="D225" s="220"/>
      <c r="E225" s="147">
        <v>0</v>
      </c>
      <c r="F225" s="248"/>
      <c r="G225" s="388">
        <v>12540</v>
      </c>
      <c r="H225" s="291"/>
      <c r="I225" s="284"/>
      <c r="J225" s="284"/>
      <c r="K225" s="363"/>
      <c r="L225" s="399"/>
      <c r="M225" s="393"/>
    </row>
    <row r="226" spans="1:13" x14ac:dyDescent="0.3">
      <c r="A226" s="51"/>
      <c r="B226" s="51"/>
      <c r="C226" s="51"/>
      <c r="D226" s="220"/>
      <c r="E226" s="147">
        <f>SUM(E224:E225)</f>
        <v>0</v>
      </c>
      <c r="F226" s="248"/>
      <c r="G226" s="163">
        <f>SUM(G224:G225)</f>
        <v>12659</v>
      </c>
      <c r="H226" s="291"/>
      <c r="I226" s="284"/>
      <c r="J226" s="284"/>
      <c r="K226" s="363"/>
      <c r="L226" s="399"/>
      <c r="M226" s="393"/>
    </row>
    <row r="227" spans="1:13" ht="5.25" customHeight="1" x14ac:dyDescent="0.3">
      <c r="A227" s="51"/>
      <c r="B227" s="51"/>
      <c r="C227" s="51"/>
      <c r="D227" s="220"/>
      <c r="E227" s="147"/>
      <c r="F227" s="248"/>
      <c r="G227" s="388"/>
      <c r="H227" s="278"/>
      <c r="I227" s="284"/>
      <c r="J227" s="284"/>
      <c r="K227" s="298"/>
      <c r="L227" s="399"/>
      <c r="M227" s="393"/>
    </row>
    <row r="228" spans="1:13" ht="43.2" x14ac:dyDescent="0.3">
      <c r="A228" s="54"/>
      <c r="B228" s="49" t="s">
        <v>442</v>
      </c>
      <c r="C228" s="112">
        <f>+C11+C38+C47+C82+C93+C98+C107+C117+C122+C132+C148+C155+C162+C170+C183+C191+C193+C201+C215+C221</f>
        <v>1543446</v>
      </c>
      <c r="D228" s="112"/>
      <c r="E228" s="170">
        <f>+E11+E38+E47+E82+E93+E107+E117+E122+E132+E148+E155+E162+E170+E183+E191+E193+E201+E215+E221+E226</f>
        <v>1973697.76</v>
      </c>
      <c r="F228" s="249"/>
      <c r="G228" s="170">
        <f>+G11+G38+G47+G82+G93+G107+G117+G122+G132+G148+G155+G162+G170+G183+G191+G193+G201+G215+G221+G226</f>
        <v>1451591</v>
      </c>
      <c r="H228" s="280"/>
      <c r="I228" s="289">
        <f>+I11+I38+I47+I82+I93+I98+I107+I117+I122+I132+I148+I155+I162+I170+I183+I191+I193+I201+I215+I221</f>
        <v>1825978.96</v>
      </c>
      <c r="J228" s="289">
        <f>+J11+J38+J47+J82+J93+J98+J107+J117+J122+J132+J148+J155+J162+J170+J183+J191+J193+J201+J215+J221</f>
        <v>951451.05</v>
      </c>
      <c r="K228" s="364"/>
      <c r="L228" s="405">
        <f>+L11+L38+L47+L82+L93+L98+L107+L117+L122+L132+L148+L155+L162+L170+L183+L191+L193+L201+L215+L221</f>
        <v>1873352.35</v>
      </c>
      <c r="M228" s="423" t="s">
        <v>751</v>
      </c>
    </row>
    <row r="229" spans="1:13" x14ac:dyDescent="0.3">
      <c r="G229" s="391"/>
    </row>
    <row r="230" spans="1:13" x14ac:dyDescent="0.3">
      <c r="A230" s="464"/>
      <c r="B230" s="465" t="s">
        <v>743</v>
      </c>
      <c r="C230" s="466"/>
      <c r="D230" s="466"/>
      <c r="E230" s="467"/>
      <c r="F230" s="468"/>
      <c r="G230" s="464"/>
      <c r="H230" s="469"/>
      <c r="I230" s="470">
        <v>1829958</v>
      </c>
      <c r="J230" s="470">
        <v>1271512</v>
      </c>
      <c r="K230" s="471"/>
      <c r="L230" s="472">
        <v>1945745</v>
      </c>
      <c r="M230" s="473"/>
    </row>
    <row r="231" spans="1:13" ht="30.75" customHeight="1" x14ac:dyDescent="0.3">
      <c r="A231" s="455"/>
      <c r="B231" s="456" t="s">
        <v>744</v>
      </c>
      <c r="C231" s="457"/>
      <c r="D231" s="457"/>
      <c r="E231" s="458"/>
      <c r="F231" s="459"/>
      <c r="G231" s="455"/>
      <c r="H231" s="460"/>
      <c r="I231" s="461">
        <f>I230-I228</f>
        <v>3979.0400000000373</v>
      </c>
      <c r="J231" s="461">
        <f t="shared" ref="J231:L231" si="1">J230-J228</f>
        <v>320060.94999999995</v>
      </c>
      <c r="K231" s="461"/>
      <c r="L231" s="461">
        <f t="shared" si="1"/>
        <v>72392.649999999907</v>
      </c>
      <c r="M231" s="462"/>
    </row>
  </sheetData>
  <pageMargins left="0.7" right="0.7" top="0.75" bottom="0.75" header="0.3" footer="0.3"/>
  <pageSetup paperSize="5" scale="8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15C67-2E23-4598-A16D-5F16AD2213F0}">
  <dimension ref="A1"/>
  <sheetViews>
    <sheetView topLeftCell="A2" workbookViewId="0">
      <selection activeCell="C26" sqref="C26"/>
    </sheetView>
  </sheetViews>
  <sheetFormatPr defaultRowHeight="15.6"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Revenue</vt:lpstr>
      <vt:lpstr>Expense</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Bethany Hawkins</cp:lastModifiedBy>
  <cp:revision/>
  <cp:lastPrinted>2022-12-20T19:12:05Z</cp:lastPrinted>
  <dcterms:created xsi:type="dcterms:W3CDTF">2021-02-10T21:29:24Z</dcterms:created>
  <dcterms:modified xsi:type="dcterms:W3CDTF">2023-03-07T19:43:58Z</dcterms:modified>
  <cp:category/>
  <cp:contentStatus/>
</cp:coreProperties>
</file>