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il\Desktop\"/>
    </mc:Choice>
  </mc:AlternateContent>
  <xr:revisionPtr revIDLastSave="0" documentId="8_{FC4120FD-C0F3-4C45-B259-A7191DFC4729}" xr6:coauthVersionLast="47" xr6:coauthVersionMax="47" xr10:uidLastSave="{00000000-0000-0000-0000-000000000000}"/>
  <bookViews>
    <workbookView xWindow="-120" yWindow="-120" windowWidth="20730" windowHeight="11160" xr2:uid="{C8C12302-DEB6-4D07-8104-B73B16B4B2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B12" i="1"/>
  <c r="B15" i="1" s="1"/>
  <c r="C12" i="1"/>
  <c r="C15" i="1" s="1"/>
  <c r="D12" i="1"/>
  <c r="D15" i="1" s="1"/>
  <c r="E12" i="1"/>
  <c r="E15" i="1" s="1"/>
  <c r="F12" i="1"/>
  <c r="F15" i="1" s="1"/>
  <c r="G12" i="1"/>
  <c r="G15" i="1" s="1"/>
  <c r="H12" i="1"/>
  <c r="H15" i="1" s="1"/>
  <c r="I12" i="1"/>
  <c r="I15" i="1" s="1"/>
  <c r="J12" i="1"/>
  <c r="J15" i="1" s="1"/>
  <c r="K12" i="1"/>
  <c r="K15" i="1" s="1"/>
  <c r="L12" i="1"/>
  <c r="L15" i="1" s="1"/>
  <c r="M12" i="1"/>
  <c r="M15" i="1" s="1"/>
  <c r="N214" i="1"/>
  <c r="N208" i="1"/>
  <c r="N207" i="1"/>
  <c r="N206" i="1"/>
  <c r="N205" i="1"/>
  <c r="N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N202" i="1"/>
  <c r="N201" i="1"/>
  <c r="N200" i="1"/>
  <c r="N199" i="1"/>
  <c r="N198" i="1"/>
  <c r="N197" i="1"/>
  <c r="N196" i="1"/>
  <c r="N194" i="1"/>
  <c r="N193" i="1"/>
  <c r="N192" i="1"/>
  <c r="M191" i="1"/>
  <c r="M195" i="1" s="1"/>
  <c r="L191" i="1"/>
  <c r="L195" i="1" s="1"/>
  <c r="K191" i="1"/>
  <c r="K195" i="1" s="1"/>
  <c r="J191" i="1"/>
  <c r="J195" i="1" s="1"/>
  <c r="I191" i="1"/>
  <c r="I195" i="1" s="1"/>
  <c r="H191" i="1"/>
  <c r="H195" i="1" s="1"/>
  <c r="G191" i="1"/>
  <c r="G195" i="1" s="1"/>
  <c r="F191" i="1"/>
  <c r="F195" i="1" s="1"/>
  <c r="E191" i="1"/>
  <c r="E195" i="1" s="1"/>
  <c r="D191" i="1"/>
  <c r="D195" i="1" s="1"/>
  <c r="C191" i="1"/>
  <c r="C195" i="1" s="1"/>
  <c r="B191" i="1"/>
  <c r="B195" i="1" s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6" i="1"/>
  <c r="N175" i="1"/>
  <c r="N174" i="1"/>
  <c r="N172" i="1"/>
  <c r="N171" i="1"/>
  <c r="M170" i="1"/>
  <c r="M173" i="1" s="1"/>
  <c r="L170" i="1"/>
  <c r="L173" i="1" s="1"/>
  <c r="K170" i="1"/>
  <c r="K173" i="1" s="1"/>
  <c r="J170" i="1"/>
  <c r="J173" i="1" s="1"/>
  <c r="I170" i="1"/>
  <c r="I173" i="1" s="1"/>
  <c r="H170" i="1"/>
  <c r="H173" i="1" s="1"/>
  <c r="G170" i="1"/>
  <c r="G173" i="1" s="1"/>
  <c r="F170" i="1"/>
  <c r="F173" i="1" s="1"/>
  <c r="E170" i="1"/>
  <c r="E173" i="1" s="1"/>
  <c r="D170" i="1"/>
  <c r="D173" i="1" s="1"/>
  <c r="C170" i="1"/>
  <c r="C173" i="1" s="1"/>
  <c r="B170" i="1"/>
  <c r="B173" i="1" s="1"/>
  <c r="N169" i="1"/>
  <c r="N168" i="1"/>
  <c r="N167" i="1"/>
  <c r="M166" i="1"/>
  <c r="M177" i="1" s="1"/>
  <c r="L166" i="1"/>
  <c r="K166" i="1"/>
  <c r="K177" i="1" s="1"/>
  <c r="J166" i="1"/>
  <c r="I166" i="1"/>
  <c r="I177" i="1" s="1"/>
  <c r="H166" i="1"/>
  <c r="G166" i="1"/>
  <c r="G177" i="1" s="1"/>
  <c r="F166" i="1"/>
  <c r="E166" i="1"/>
  <c r="E177" i="1" s="1"/>
  <c r="D166" i="1"/>
  <c r="C166" i="1"/>
  <c r="C177" i="1" s="1"/>
  <c r="B166" i="1"/>
  <c r="N165" i="1"/>
  <c r="N164" i="1"/>
  <c r="N163" i="1"/>
  <c r="N162" i="1"/>
  <c r="N161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58" i="1"/>
  <c r="N157" i="1"/>
  <c r="N156" i="1"/>
  <c r="N155" i="1"/>
  <c r="N152" i="1"/>
  <c r="N151" i="1"/>
  <c r="N150" i="1"/>
  <c r="N149" i="1"/>
  <c r="N148" i="1"/>
  <c r="N146" i="1"/>
  <c r="N145" i="1"/>
  <c r="M144" i="1"/>
  <c r="M147" i="1" s="1"/>
  <c r="L144" i="1"/>
  <c r="L147" i="1" s="1"/>
  <c r="K144" i="1"/>
  <c r="K147" i="1" s="1"/>
  <c r="J144" i="1"/>
  <c r="J147" i="1" s="1"/>
  <c r="I144" i="1"/>
  <c r="I147" i="1" s="1"/>
  <c r="H144" i="1"/>
  <c r="H147" i="1" s="1"/>
  <c r="G144" i="1"/>
  <c r="G147" i="1" s="1"/>
  <c r="F144" i="1"/>
  <c r="F147" i="1" s="1"/>
  <c r="E144" i="1"/>
  <c r="E147" i="1" s="1"/>
  <c r="D144" i="1"/>
  <c r="D147" i="1" s="1"/>
  <c r="C144" i="1"/>
  <c r="C147" i="1" s="1"/>
  <c r="B144" i="1"/>
  <c r="B147" i="1" s="1"/>
  <c r="N143" i="1"/>
  <c r="N142" i="1"/>
  <c r="N141" i="1"/>
  <c r="N140" i="1"/>
  <c r="N139" i="1"/>
  <c r="N136" i="1"/>
  <c r="N135" i="1"/>
  <c r="N134" i="1"/>
  <c r="N132" i="1"/>
  <c r="N131" i="1"/>
  <c r="M130" i="1"/>
  <c r="M133" i="1" s="1"/>
  <c r="M137" i="1" s="1"/>
  <c r="L130" i="1"/>
  <c r="L133" i="1" s="1"/>
  <c r="L137" i="1" s="1"/>
  <c r="K130" i="1"/>
  <c r="K133" i="1" s="1"/>
  <c r="K137" i="1" s="1"/>
  <c r="J130" i="1"/>
  <c r="J133" i="1" s="1"/>
  <c r="J137" i="1" s="1"/>
  <c r="I130" i="1"/>
  <c r="I133" i="1" s="1"/>
  <c r="I137" i="1" s="1"/>
  <c r="H130" i="1"/>
  <c r="H133" i="1" s="1"/>
  <c r="H137" i="1" s="1"/>
  <c r="G130" i="1"/>
  <c r="G133" i="1" s="1"/>
  <c r="G137" i="1" s="1"/>
  <c r="F130" i="1"/>
  <c r="F133" i="1" s="1"/>
  <c r="F137" i="1" s="1"/>
  <c r="E130" i="1"/>
  <c r="E133" i="1" s="1"/>
  <c r="E137" i="1" s="1"/>
  <c r="D130" i="1"/>
  <c r="D133" i="1" s="1"/>
  <c r="D137" i="1" s="1"/>
  <c r="C130" i="1"/>
  <c r="C133" i="1" s="1"/>
  <c r="C137" i="1" s="1"/>
  <c r="B130" i="1"/>
  <c r="B133" i="1" s="1"/>
  <c r="N129" i="1"/>
  <c r="N128" i="1"/>
  <c r="N127" i="1"/>
  <c r="N126" i="1"/>
  <c r="N125" i="1"/>
  <c r="N124" i="1"/>
  <c r="N123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N120" i="1"/>
  <c r="N119" i="1"/>
  <c r="N118" i="1"/>
  <c r="N117" i="1"/>
  <c r="N116" i="1"/>
  <c r="N115" i="1"/>
  <c r="N114" i="1"/>
  <c r="N113" i="1"/>
  <c r="N111" i="1"/>
  <c r="N110" i="1"/>
  <c r="N109" i="1"/>
  <c r="N108" i="1"/>
  <c r="N107" i="1"/>
  <c r="N106" i="1"/>
  <c r="N105" i="1"/>
  <c r="N104" i="1"/>
  <c r="N102" i="1"/>
  <c r="N101" i="1"/>
  <c r="M100" i="1"/>
  <c r="M103" i="1" s="1"/>
  <c r="L100" i="1"/>
  <c r="L103" i="1" s="1"/>
  <c r="K100" i="1"/>
  <c r="K103" i="1" s="1"/>
  <c r="J100" i="1"/>
  <c r="J103" i="1" s="1"/>
  <c r="I100" i="1"/>
  <c r="I103" i="1" s="1"/>
  <c r="H100" i="1"/>
  <c r="H103" i="1" s="1"/>
  <c r="G100" i="1"/>
  <c r="G103" i="1" s="1"/>
  <c r="F100" i="1"/>
  <c r="F103" i="1" s="1"/>
  <c r="E100" i="1"/>
  <c r="E103" i="1" s="1"/>
  <c r="D100" i="1"/>
  <c r="D103" i="1" s="1"/>
  <c r="C100" i="1"/>
  <c r="C103" i="1" s="1"/>
  <c r="B100" i="1"/>
  <c r="N99" i="1"/>
  <c r="N98" i="1"/>
  <c r="M97" i="1"/>
  <c r="L97" i="1"/>
  <c r="K97" i="1"/>
  <c r="J97" i="1"/>
  <c r="I97" i="1"/>
  <c r="H97" i="1"/>
  <c r="G97" i="1"/>
  <c r="F97" i="1"/>
  <c r="E97" i="1"/>
  <c r="D97" i="1"/>
  <c r="C97" i="1"/>
  <c r="B97" i="1"/>
  <c r="N96" i="1"/>
  <c r="N95" i="1"/>
  <c r="N94" i="1"/>
  <c r="N93" i="1"/>
  <c r="N92" i="1"/>
  <c r="N91" i="1"/>
  <c r="N90" i="1"/>
  <c r="N89" i="1"/>
  <c r="N86" i="1"/>
  <c r="M85" i="1"/>
  <c r="L85" i="1"/>
  <c r="K85" i="1"/>
  <c r="J85" i="1"/>
  <c r="I85" i="1"/>
  <c r="H85" i="1"/>
  <c r="G85" i="1"/>
  <c r="F85" i="1"/>
  <c r="E85" i="1"/>
  <c r="D85" i="1"/>
  <c r="C85" i="1"/>
  <c r="B85" i="1"/>
  <c r="N84" i="1"/>
  <c r="N83" i="1"/>
  <c r="N82" i="1"/>
  <c r="N81" i="1"/>
  <c r="N80" i="1"/>
  <c r="N79" i="1"/>
  <c r="N78" i="1"/>
  <c r="N77" i="1"/>
  <c r="N76" i="1"/>
  <c r="N74" i="1"/>
  <c r="N73" i="1"/>
  <c r="M72" i="1"/>
  <c r="M75" i="1" s="1"/>
  <c r="L72" i="1"/>
  <c r="L75" i="1" s="1"/>
  <c r="K72" i="1"/>
  <c r="K75" i="1" s="1"/>
  <c r="J72" i="1"/>
  <c r="J75" i="1" s="1"/>
  <c r="I72" i="1"/>
  <c r="I75" i="1" s="1"/>
  <c r="H72" i="1"/>
  <c r="H75" i="1" s="1"/>
  <c r="G72" i="1"/>
  <c r="G75" i="1" s="1"/>
  <c r="F72" i="1"/>
  <c r="F75" i="1" s="1"/>
  <c r="E72" i="1"/>
  <c r="E75" i="1" s="1"/>
  <c r="D72" i="1"/>
  <c r="D75" i="1" s="1"/>
  <c r="C72" i="1"/>
  <c r="C75" i="1" s="1"/>
  <c r="B72" i="1"/>
  <c r="B75" i="1" s="1"/>
  <c r="N71" i="1"/>
  <c r="N70" i="1"/>
  <c r="M69" i="1"/>
  <c r="L69" i="1"/>
  <c r="K69" i="1"/>
  <c r="J69" i="1"/>
  <c r="I69" i="1"/>
  <c r="H69" i="1"/>
  <c r="G69" i="1"/>
  <c r="F69" i="1"/>
  <c r="E69" i="1"/>
  <c r="D69" i="1"/>
  <c r="C69" i="1"/>
  <c r="B69" i="1"/>
  <c r="N68" i="1"/>
  <c r="N67" i="1"/>
  <c r="N66" i="1"/>
  <c r="N65" i="1"/>
  <c r="N64" i="1"/>
  <c r="N61" i="1"/>
  <c r="N60" i="1"/>
  <c r="N59" i="1"/>
  <c r="N58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N55" i="1"/>
  <c r="N54" i="1"/>
  <c r="N53" i="1"/>
  <c r="N52" i="1"/>
  <c r="N51" i="1"/>
  <c r="N50" i="1"/>
  <c r="N49" i="1"/>
  <c r="N48" i="1"/>
  <c r="N47" i="1"/>
  <c r="N45" i="1"/>
  <c r="N44" i="1"/>
  <c r="M43" i="1"/>
  <c r="M46" i="1" s="1"/>
  <c r="L43" i="1"/>
  <c r="L46" i="1" s="1"/>
  <c r="K43" i="1"/>
  <c r="K46" i="1" s="1"/>
  <c r="K62" i="1" s="1"/>
  <c r="J43" i="1"/>
  <c r="J46" i="1" s="1"/>
  <c r="J62" i="1" s="1"/>
  <c r="I43" i="1"/>
  <c r="I46" i="1" s="1"/>
  <c r="H43" i="1"/>
  <c r="H46" i="1" s="1"/>
  <c r="G43" i="1"/>
  <c r="G46" i="1" s="1"/>
  <c r="F43" i="1"/>
  <c r="F46" i="1" s="1"/>
  <c r="E43" i="1"/>
  <c r="E46" i="1" s="1"/>
  <c r="D43" i="1"/>
  <c r="D46" i="1" s="1"/>
  <c r="C43" i="1"/>
  <c r="C46" i="1" s="1"/>
  <c r="C62" i="1" s="1"/>
  <c r="B43" i="1"/>
  <c r="B46" i="1" s="1"/>
  <c r="N42" i="1"/>
  <c r="N41" i="1"/>
  <c r="N40" i="1"/>
  <c r="N39" i="1"/>
  <c r="N38" i="1"/>
  <c r="N37" i="1"/>
  <c r="N36" i="1"/>
  <c r="N35" i="1"/>
  <c r="N34" i="1"/>
  <c r="N33" i="1"/>
  <c r="N32" i="1"/>
  <c r="N31" i="1"/>
  <c r="N28" i="1"/>
  <c r="N27" i="1"/>
  <c r="N25" i="1"/>
  <c r="N24" i="1"/>
  <c r="M23" i="1"/>
  <c r="M26" i="1" s="1"/>
  <c r="M29" i="1" s="1"/>
  <c r="L23" i="1"/>
  <c r="L26" i="1" s="1"/>
  <c r="L29" i="1" s="1"/>
  <c r="K23" i="1"/>
  <c r="K26" i="1" s="1"/>
  <c r="K29" i="1" s="1"/>
  <c r="J23" i="1"/>
  <c r="J26" i="1" s="1"/>
  <c r="J29" i="1" s="1"/>
  <c r="I23" i="1"/>
  <c r="I26" i="1" s="1"/>
  <c r="I29" i="1" s="1"/>
  <c r="H23" i="1"/>
  <c r="H26" i="1" s="1"/>
  <c r="H29" i="1" s="1"/>
  <c r="G23" i="1"/>
  <c r="G26" i="1" s="1"/>
  <c r="G29" i="1" s="1"/>
  <c r="F23" i="1"/>
  <c r="F26" i="1" s="1"/>
  <c r="F29" i="1" s="1"/>
  <c r="E23" i="1"/>
  <c r="E26" i="1" s="1"/>
  <c r="E29" i="1" s="1"/>
  <c r="D23" i="1"/>
  <c r="D26" i="1" s="1"/>
  <c r="D29" i="1" s="1"/>
  <c r="C23" i="1"/>
  <c r="C26" i="1" s="1"/>
  <c r="C29" i="1" s="1"/>
  <c r="B23" i="1"/>
  <c r="B26" i="1" s="1"/>
  <c r="B29" i="1" s="1"/>
  <c r="N22" i="1"/>
  <c r="N21" i="1"/>
  <c r="N20" i="1"/>
  <c r="N19" i="1"/>
  <c r="N18" i="1"/>
  <c r="N17" i="1"/>
  <c r="N10" i="1"/>
  <c r="N9" i="1"/>
  <c r="N8" i="1"/>
  <c r="N7" i="1"/>
  <c r="N6" i="1"/>
  <c r="N5" i="1"/>
  <c r="N4" i="1"/>
  <c r="N3" i="1"/>
  <c r="D177" i="1" l="1"/>
  <c r="H177" i="1"/>
  <c r="L177" i="1"/>
  <c r="B177" i="1"/>
  <c r="F177" i="1"/>
  <c r="J177" i="1"/>
  <c r="N12" i="1"/>
  <c r="N15" i="1" s="1"/>
  <c r="E87" i="1"/>
  <c r="E112" i="1"/>
  <c r="E153" i="1"/>
  <c r="M153" i="1"/>
  <c r="B153" i="1"/>
  <c r="F153" i="1"/>
  <c r="J153" i="1"/>
  <c r="E209" i="1"/>
  <c r="I209" i="1"/>
  <c r="M209" i="1"/>
  <c r="I153" i="1"/>
  <c r="F209" i="1"/>
  <c r="J209" i="1"/>
  <c r="H153" i="1"/>
  <c r="L153" i="1"/>
  <c r="D62" i="1"/>
  <c r="H62" i="1"/>
  <c r="L62" i="1"/>
  <c r="F215" i="1"/>
  <c r="J215" i="1"/>
  <c r="F62" i="1"/>
  <c r="I215" i="1"/>
  <c r="D209" i="1"/>
  <c r="H209" i="1"/>
  <c r="L209" i="1"/>
  <c r="D112" i="1"/>
  <c r="H112" i="1"/>
  <c r="L112" i="1"/>
  <c r="C153" i="1"/>
  <c r="G153" i="1"/>
  <c r="K153" i="1"/>
  <c r="G62" i="1"/>
  <c r="N100" i="1"/>
  <c r="F112" i="1"/>
  <c r="J112" i="1"/>
  <c r="N159" i="1"/>
  <c r="N147" i="1"/>
  <c r="N57" i="1"/>
  <c r="D87" i="1"/>
  <c r="H87" i="1"/>
  <c r="L87" i="1"/>
  <c r="C112" i="1"/>
  <c r="B103" i="1"/>
  <c r="B112" i="1" s="1"/>
  <c r="E215" i="1"/>
  <c r="M215" i="1"/>
  <c r="M112" i="1"/>
  <c r="I112" i="1"/>
  <c r="I87" i="1"/>
  <c r="M87" i="1"/>
  <c r="N85" i="1"/>
  <c r="N166" i="1"/>
  <c r="C209" i="1"/>
  <c r="G209" i="1"/>
  <c r="K209" i="1"/>
  <c r="N203" i="1"/>
  <c r="N29" i="1"/>
  <c r="B62" i="1"/>
  <c r="N46" i="1"/>
  <c r="N75" i="1"/>
  <c r="D153" i="1"/>
  <c r="B215" i="1"/>
  <c r="N173" i="1"/>
  <c r="B87" i="1"/>
  <c r="F87" i="1"/>
  <c r="J87" i="1"/>
  <c r="N69" i="1"/>
  <c r="N72" i="1"/>
  <c r="B137" i="1"/>
  <c r="N133" i="1"/>
  <c r="N137" i="1" s="1"/>
  <c r="N130" i="1"/>
  <c r="E62" i="1"/>
  <c r="I62" i="1"/>
  <c r="M62" i="1"/>
  <c r="N26" i="1"/>
  <c r="N23" i="1"/>
  <c r="N43" i="1"/>
  <c r="C87" i="1"/>
  <c r="G87" i="1"/>
  <c r="K87" i="1"/>
  <c r="G112" i="1"/>
  <c r="K112" i="1"/>
  <c r="N121" i="1"/>
  <c r="N144" i="1"/>
  <c r="C215" i="1"/>
  <c r="G215" i="1"/>
  <c r="K215" i="1"/>
  <c r="N195" i="1"/>
  <c r="B209" i="1"/>
  <c r="N97" i="1"/>
  <c r="D215" i="1"/>
  <c r="H215" i="1"/>
  <c r="L215" i="1"/>
  <c r="N170" i="1"/>
  <c r="N191" i="1"/>
  <c r="B211" i="1" l="1"/>
  <c r="B217" i="1" s="1"/>
  <c r="C211" i="1"/>
  <c r="C217" i="1" s="1"/>
  <c r="N177" i="1"/>
  <c r="K211" i="1"/>
  <c r="K217" i="1" s="1"/>
  <c r="M211" i="1"/>
  <c r="M217" i="1" s="1"/>
  <c r="G211" i="1"/>
  <c r="G217" i="1" s="1"/>
  <c r="L211" i="1"/>
  <c r="L217" i="1" s="1"/>
  <c r="J211" i="1"/>
  <c r="J217" i="1" s="1"/>
  <c r="I211" i="1"/>
  <c r="I217" i="1" s="1"/>
  <c r="H211" i="1"/>
  <c r="H217" i="1" s="1"/>
  <c r="F211" i="1"/>
  <c r="F217" i="1" s="1"/>
  <c r="E211" i="1"/>
  <c r="E217" i="1" s="1"/>
  <c r="D211" i="1"/>
  <c r="D217" i="1" s="1"/>
  <c r="N153" i="1"/>
  <c r="N112" i="1"/>
  <c r="N62" i="1"/>
  <c r="N103" i="1"/>
  <c r="N215" i="1"/>
  <c r="N87" i="1"/>
  <c r="N209" i="1"/>
  <c r="N211" i="1" l="1"/>
  <c r="N217" i="1" s="1"/>
  <c r="E212" i="1"/>
  <c r="E213" i="1" s="1"/>
  <c r="J212" i="1"/>
  <c r="J213" i="1" s="1"/>
  <c r="K212" i="1"/>
  <c r="K213" i="1" s="1"/>
  <c r="I212" i="1"/>
  <c r="I213" i="1" s="1"/>
  <c r="M212" i="1"/>
  <c r="M213" i="1" s="1"/>
  <c r="B212" i="1"/>
  <c r="C212" i="1"/>
  <c r="C213" i="1" s="1"/>
  <c r="G212" i="1"/>
  <c r="G213" i="1" s="1"/>
  <c r="F212" i="1"/>
  <c r="F213" i="1" s="1"/>
  <c r="H212" i="1"/>
  <c r="H213" i="1" s="1"/>
  <c r="L212" i="1"/>
  <c r="L213" i="1" s="1"/>
  <c r="D212" i="1"/>
  <c r="D213" i="1" s="1"/>
  <c r="B213" i="1"/>
  <c r="N212" i="1" l="1"/>
  <c r="N213" i="1" l="1"/>
</calcChain>
</file>

<file path=xl/sharedStrings.xml><?xml version="1.0" encoding="utf-8"?>
<sst xmlns="http://schemas.openxmlformats.org/spreadsheetml/2006/main" count="329" uniqueCount="238">
  <si>
    <t>Deer Run 2023 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</si>
  <si>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</si>
  <si>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</si>
  <si>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</si>
  <si>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</si>
  <si>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</si>
  <si>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</si>
  <si>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</si>
  <si>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</si>
  <si>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</si>
  <si>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</si>
  <si>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</si>
  <si>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</si>
  <si>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</si>
  <si>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4110000 Guided Rec</t>
  </si>
  <si>
    <t>4120000 Camp Summary</t>
  </si>
  <si>
    <t xml:space="preserve">4140000 Facility Rentals </t>
  </si>
  <si>
    <t xml:space="preserve">4150000 Meals </t>
  </si>
  <si>
    <t>4160000 Programmed Events</t>
  </si>
  <si>
    <t>4220000 Prog Relat Sales Other</t>
  </si>
  <si>
    <t>4230000 Program Registration Fee</t>
  </si>
  <si>
    <t>4400000 Camp Store Sales</t>
  </si>
  <si>
    <t>Camp Revenue</t>
  </si>
  <si>
    <t>Contributions</t>
  </si>
  <si>
    <t>Total Revenue</t>
  </si>
  <si>
    <t>5000105 GR Gen Operating</t>
  </si>
  <si>
    <t>5000106 GR Office Supplies</t>
  </si>
  <si>
    <t>5000140 GR Fuel</t>
  </si>
  <si>
    <t>5000150 GR Furniture, Fix, Equip</t>
  </si>
  <si>
    <t>5000160 GR Staff Development</t>
  </si>
  <si>
    <t>5000176 GR  Salary &amp; Wages</t>
  </si>
  <si>
    <t>5000178 GR Payroll Tax Expense</t>
  </si>
  <si>
    <t>5000179 GR Dental Ins</t>
  </si>
  <si>
    <t>5000181 GR Simple IRA</t>
  </si>
  <si>
    <t>Total 5000175 GR Payroll Summary</t>
  </si>
  <si>
    <t>5000244 GR Outside Prof Service</t>
  </si>
  <si>
    <t>5000247 GR Employee Relations</t>
  </si>
  <si>
    <t>Guest Relations</t>
  </si>
  <si>
    <t>5100000 Building &amp; Grounds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</si>
  <si>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</si>
  <si>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</si>
  <si>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</si>
  <si>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</si>
  <si>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</si>
  <si>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</si>
  <si>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</si>
  <si>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</si>
  <si>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</si>
  <si>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</si>
  <si>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</si>
  <si>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</si>
  <si>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</si>
  <si>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5100105 BG. Gen Operating</t>
  </si>
  <si>
    <t>5100106 BG Office Supplies</t>
  </si>
  <si>
    <t>5100110 BG Equipment Rental</t>
  </si>
  <si>
    <t>5100116 BG Pest Control</t>
  </si>
  <si>
    <t>5100120 BG Trash Service</t>
  </si>
  <si>
    <t>5100121 BG Propane</t>
  </si>
  <si>
    <t>5100122 BG Sewage</t>
  </si>
  <si>
    <t>5100123 BG Electric Utilitie</t>
  </si>
  <si>
    <t>5100124 BG Water Utilities</t>
  </si>
  <si>
    <t>5100125 BG Telephone/Telec</t>
  </si>
  <si>
    <t>5100140 BG Fuel</t>
  </si>
  <si>
    <t>5100176 BG Salary &amp; Wages</t>
  </si>
  <si>
    <t>5100178 BG Payroll Tax exp</t>
  </si>
  <si>
    <t>5100179 BG Dental Ins</t>
  </si>
  <si>
    <t>5100181 BG Simple IRA</t>
  </si>
  <si>
    <t>Total 5100175 BG Payroll Summary</t>
  </si>
  <si>
    <t>5100220 BG Signs</t>
  </si>
  <si>
    <t>5100244 BG Outside Prof Serv</t>
  </si>
  <si>
    <t>5100401 BG R&amp;M Equipment</t>
  </si>
  <si>
    <t>5100403 BG R&amp;M Electronics</t>
  </si>
  <si>
    <t>5100404 BG R&amp;M Buildings</t>
  </si>
  <si>
    <t>5100405 BG R&amp;M General</t>
  </si>
  <si>
    <t>5100407 BG R&amp;M Bus</t>
  </si>
  <si>
    <t>5100408 BG R&amp;M Vehicles</t>
  </si>
  <si>
    <t>5100410 R&amp;M Sewage</t>
  </si>
  <si>
    <t>5100421 BG R&amp;M Rec</t>
  </si>
  <si>
    <t>Total 5100400 BG R&amp;M Summary</t>
  </si>
  <si>
    <t>5100410 BG Landscaping &amp; Grounds</t>
  </si>
  <si>
    <t>5100420 BG Shop Tools</t>
  </si>
  <si>
    <t>5100423 BG Shop Supplies</t>
  </si>
  <si>
    <t>5100427 BG Employee Relation</t>
  </si>
  <si>
    <t>Building &amp; Grounds</t>
  </si>
  <si>
    <t>5200000 Marketing</t>
  </si>
  <si>
    <t xml:space="preserve">5200105 Mkt Gen Operating </t>
  </si>
  <si>
    <t>5200106 Mkt Office Supplies</t>
  </si>
  <si>
    <t>5200133 Mkt Lodging</t>
  </si>
  <si>
    <t>5200135 Mkt Meals</t>
  </si>
  <si>
    <t>5200140 Mkt Fuel/Car</t>
  </si>
  <si>
    <t>5200130 Mkt Travel Summary</t>
  </si>
  <si>
    <t>5200150 Mkt FFE</t>
  </si>
  <si>
    <t>5200176 Mkt Salary &amp; Wages</t>
  </si>
  <si>
    <t>5200178 Mkt Payroll Tax Exp</t>
  </si>
  <si>
    <t>5200179 Mkt Dental Insurance</t>
  </si>
  <si>
    <t>5200181 Mkt Simple IRA</t>
  </si>
  <si>
    <t>5200175 Mkt Payroll Summary</t>
  </si>
  <si>
    <t>5200211 Mkt Gifts</t>
  </si>
  <si>
    <t>5200220 Mkt Signs</t>
  </si>
  <si>
    <t>5200239 Mkt Contract Designer</t>
  </si>
  <si>
    <t>5200244 Mkt Outside Prof Serv</t>
  </si>
  <si>
    <t>5200245 Mkt Contract Labor</t>
  </si>
  <si>
    <t>5200247 Mkt Employee Relations</t>
  </si>
  <si>
    <t>5200437 Print</t>
  </si>
  <si>
    <t>5200438 Digital</t>
  </si>
  <si>
    <t>5200439 Sponsorships</t>
  </si>
  <si>
    <t>5200436 Mkt Marketing Exp SUMMARY</t>
  </si>
  <si>
    <t>5200500 Mkt Booths and Displays</t>
  </si>
  <si>
    <t>Marketing</t>
  </si>
  <si>
    <t>Camps &amp; Events</t>
  </si>
  <si>
    <t>5400105 C&amp;E Gen Operating Suppl</t>
  </si>
  <si>
    <t>5400106 C&amp;E Office Supplies</t>
  </si>
  <si>
    <t>5400115 C&amp;E Postage</t>
  </si>
  <si>
    <t>5400131 C&amp;E Conf/Conv/Meet</t>
  </si>
  <si>
    <t>5400132 C&amp;E Car Rnt/Flight</t>
  </si>
  <si>
    <t>5400133 C&amp;E Lodging</t>
  </si>
  <si>
    <t>5400135 C&amp;E Meals</t>
  </si>
  <si>
    <t>5400140 C&amp;E Fuel</t>
  </si>
  <si>
    <t>5400130 C&amp;E Travel Summary</t>
  </si>
  <si>
    <t>5400160 C&amp;E Staff Dev</t>
  </si>
  <si>
    <t>5400176 C&amp;E Salary &amp; Wages</t>
  </si>
  <si>
    <t>5400178 C&amp;E Payroll Tax Exp</t>
  </si>
  <si>
    <t>5400179 C&amp;E Dental Insurance</t>
  </si>
  <si>
    <t>5400181 C&amp;E Simple IRA</t>
  </si>
  <si>
    <t>5400175 C&amp;E Payroll Summary</t>
  </si>
  <si>
    <t>5400241 C&amp;E Apparel</t>
  </si>
  <si>
    <t>5400244 C&amp;E Outside Prof Servic</t>
  </si>
  <si>
    <t>5400247 C&amp;E Employee Relation</t>
  </si>
  <si>
    <t>5400709 C&amp;E Medical Expenses</t>
  </si>
  <si>
    <t>5400717 C&amp;E Recreation Supplies</t>
  </si>
  <si>
    <t>5410730 C&amp;E Day Camp Bus Exp</t>
  </si>
  <si>
    <t>5410250 C&amp;E Bus Fuel</t>
  </si>
  <si>
    <t>5470105 C&amp;E Family Camp</t>
  </si>
  <si>
    <t xml:space="preserve">Camps </t>
  </si>
  <si>
    <t>5300601 Events Christmas Parade</t>
  </si>
  <si>
    <t>5300603 Events Father/Son Wknd</t>
  </si>
  <si>
    <t>5300604 Events Daddy-Daughter</t>
  </si>
  <si>
    <t>5300605 Events Mother-Son</t>
  </si>
  <si>
    <t>5300606 Events Family Day</t>
  </si>
  <si>
    <t>5300608 Events Married Cpls Wkn</t>
  </si>
  <si>
    <t>5300609 Events Mother/Daugh Ret</t>
  </si>
  <si>
    <t>5300610 Events Pumpkinfest</t>
  </si>
  <si>
    <t>Events</t>
  </si>
  <si>
    <t>5600000 House Keeping</t>
  </si>
  <si>
    <t>5600105 HK Gen Opertaing Suppli</t>
  </si>
  <si>
    <t>5600111 HK Linens</t>
  </si>
  <si>
    <t>5600140 HK Fuel</t>
  </si>
  <si>
    <t>5100143 HK  Decorating</t>
  </si>
  <si>
    <t>5600150 HK Furn, Fix, Equip</t>
  </si>
  <si>
    <t>5600160 HK Staff Development</t>
  </si>
  <si>
    <t>5600176 HK Salary&amp;Wages</t>
  </si>
  <si>
    <t>5600178 H Keep Payroll Tax Exp</t>
  </si>
  <si>
    <t>5600179 HK Dental Ins</t>
  </si>
  <si>
    <t>5600181 HK Simple IRA</t>
  </si>
  <si>
    <t>5600175 HK Payroll Summary</t>
  </si>
  <si>
    <t>5600244 HK Outside Prof Service</t>
  </si>
  <si>
    <t>5600247 HK Employee Relations</t>
  </si>
  <si>
    <t>5600300 HK Consumables</t>
  </si>
  <si>
    <t>House Keeping</t>
  </si>
  <si>
    <t>5700000 Food Services</t>
  </si>
  <si>
    <t>5700105 FS Gen Operating Suppli</t>
  </si>
  <si>
    <t>5700106 FS Office Supplies</t>
  </si>
  <si>
    <t>5700140 FS Fuel</t>
  </si>
  <si>
    <t>5700160 FS Staff Development</t>
  </si>
  <si>
    <t>5700176 FS Salary&amp;Wages</t>
  </si>
  <si>
    <t>5700178 FS Payroll Tax Exp</t>
  </si>
  <si>
    <t>5700179 FS Dental Ins</t>
  </si>
  <si>
    <t>5700181 FS Simple IRA</t>
  </si>
  <si>
    <t>5700175 FS Payroll Summary</t>
  </si>
  <si>
    <t>5700247 FS Employee Relations</t>
  </si>
  <si>
    <t>5700300 FS Consumables</t>
  </si>
  <si>
    <t>5700301 FS Kitchen Equip</t>
  </si>
  <si>
    <t>5700303 FS Cleaning Supplies</t>
  </si>
  <si>
    <t>5700307 FS Food Cost Meals</t>
  </si>
  <si>
    <t>Food Services</t>
  </si>
  <si>
    <t>5500000 Camp Store</t>
  </si>
  <si>
    <t>5500220 CS Signs</t>
  </si>
  <si>
    <t>Displays</t>
  </si>
  <si>
    <t>5500240 CS Merchandise</t>
  </si>
  <si>
    <t>Apparel</t>
  </si>
  <si>
    <t>Camp Store</t>
  </si>
  <si>
    <t>5800000 Development</t>
  </si>
  <si>
    <t xml:space="preserve">5800105 DEV Gen Operating </t>
  </si>
  <si>
    <t>5800106 DEV Office Supplies</t>
  </si>
  <si>
    <t>5800115 DEV Postage</t>
  </si>
  <si>
    <t>5800132 DEV Car/Plane</t>
  </si>
  <si>
    <t>5800135 DEV Meals</t>
  </si>
  <si>
    <t>5800130 DEV Travel Summary</t>
  </si>
  <si>
    <t>5800140 DEV Fuel</t>
  </si>
  <si>
    <t>5800160 DEV Staff Dev</t>
  </si>
  <si>
    <t>5800176 DEV Salary&amp;Wages</t>
  </si>
  <si>
    <t>5800178 DEV Payroll Tax Expense</t>
  </si>
  <si>
    <t>5800179 DEV Dental Insurance</t>
  </si>
  <si>
    <t>5800181 DEV Simple IRA</t>
  </si>
  <si>
    <t>5800175 DEV Payroll Summary</t>
  </si>
  <si>
    <t>5800205 DEV Books,Subscriptions</t>
  </si>
  <si>
    <t>5800247 DEV Employee Relations</t>
  </si>
  <si>
    <t>5800950 DEV Fundraising</t>
  </si>
  <si>
    <t>Development</t>
  </si>
  <si>
    <t>5900000 Admin</t>
  </si>
  <si>
    <t>5900105 Adm Gen Operating</t>
  </si>
  <si>
    <t>5900106 Adm Office Supplies</t>
  </si>
  <si>
    <t>5900108 Adm HR Expense</t>
  </si>
  <si>
    <t>5900110 Adm Equip Rental</t>
  </si>
  <si>
    <t>5900115 Adm Postage</t>
  </si>
  <si>
    <t>5900131 Adm Conf/Conv/Meet</t>
  </si>
  <si>
    <t>5900132 Adm Car/Flight</t>
  </si>
  <si>
    <t>5900133 Adm Lodging</t>
  </si>
  <si>
    <t>5900135 Adm Meals</t>
  </si>
  <si>
    <t>5900140 Adm Fuel</t>
  </si>
  <si>
    <t>5900160 Adm Staff Dev</t>
  </si>
  <si>
    <t>5900176 Adm Salary&amp;Wages</t>
  </si>
  <si>
    <t>5900178 Adm Payroll Tax exp</t>
  </si>
  <si>
    <t>5900179 Adm Dental Insurance</t>
  </si>
  <si>
    <t>5900181 Adm Simple IRA</t>
  </si>
  <si>
    <t>5900188 Payroll Processing Expenses</t>
  </si>
  <si>
    <t>5900175 Adm Payroll Summary</t>
  </si>
  <si>
    <t>5900211 Adm Gifts/ Samaritan Mi</t>
  </si>
  <si>
    <t>5900215 Adm Property Taxes</t>
  </si>
  <si>
    <t>5900244 Adm Outside Prof Servic</t>
  </si>
  <si>
    <t>5900247 Adm Employee Relations</t>
  </si>
  <si>
    <t>5110112 IT Computer Support</t>
  </si>
  <si>
    <t>5110113 IT Computer Hdw</t>
  </si>
  <si>
    <t>5110114 IT Software/Subscrip</t>
  </si>
  <si>
    <t>5110000 IT Summary Account</t>
  </si>
  <si>
    <t>5900902 Adm CC Processing Fee</t>
  </si>
  <si>
    <t>5900903 Adm Insurace Exp</t>
  </si>
  <si>
    <t>5900905 Adm Org Membership Dues</t>
  </si>
  <si>
    <t>5900907 Adm Permits and Fees</t>
  </si>
  <si>
    <t>5900911 Adm Taxes &amp; Penalties</t>
  </si>
  <si>
    <t>Admin</t>
  </si>
  <si>
    <t>Total Expense</t>
  </si>
  <si>
    <t>Total Profit/Loss Budget w/o Contributions</t>
  </si>
  <si>
    <t>Profit/Loss w/o contributions or Dev. expenses</t>
  </si>
  <si>
    <t>Total Contributions - Budget</t>
  </si>
  <si>
    <t>Profit/Loss Contributions minus development expenses</t>
  </si>
  <si>
    <t>Profit/Loss with Contributions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</si>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</sst>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7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164" fontId="1" fillId="0" borderId="0" xfId="1" applyNumberFormat="1" applyFont="1"/>
    <xf numFmtId="0" fontId="0" fillId="0" borderId="0" xfId="0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left" vertical="center"/>
    </xf>
    <xf numFmtId="164" fontId="6" fillId="0" borderId="0" xfId="1" applyNumberFormat="1" applyFont="1"/>
    <xf numFmtId="164" fontId="7" fillId="0" borderId="0" xfId="1" applyNumberFormat="1" applyFont="1"/>
    <xf numFmtId="0" fontId="6" fillId="0" borderId="0" xfId="0" applyFont="1" applyAlignment="1">
      <alignment horizontal="left" vertical="center"/>
    </xf>
    <xf numFmtId="165" fontId="7" fillId="0" borderId="0" xfId="2" applyNumberFormat="1" applyFont="1" applyFill="1"/>
    <xf numFmtId="5" fontId="7" fillId="0" borderId="0" xfId="2" applyNumberFormat="1" applyFont="1" applyFill="1"/>
    <xf numFmtId="165" fontId="7" fillId="2" borderId="0" xfId="2" applyNumberFormat="1" applyFont="1" applyFill="1"/>
    <xf numFmtId="165" fontId="6" fillId="0" borderId="0" xfId="2" applyNumberFormat="1" applyFont="1"/>
    <xf numFmtId="49" fontId="6" fillId="0" borderId="0" xfId="0" applyNumberFormat="1" applyFont="1" applyAlignment="1">
      <alignment horizontal="left" vertical="center"/>
    </xf>
    <xf numFmtId="5" fontId="7" fillId="0" borderId="0" xfId="1" applyNumberFormat="1" applyFont="1"/>
    <xf numFmtId="5" fontId="7" fillId="2" borderId="0" xfId="1" applyNumberFormat="1" applyFont="1" applyFill="1"/>
    <xf numFmtId="5" fontId="6" fillId="0" borderId="0" xfId="1" applyNumberFormat="1" applyFont="1"/>
    <xf numFmtId="49" fontId="6" fillId="3" borderId="0" xfId="0" applyNumberFormat="1" applyFont="1" applyFill="1" applyAlignment="1">
      <alignment horizontal="left" vertical="center"/>
    </xf>
    <xf numFmtId="165" fontId="8" fillId="3" borderId="0" xfId="2" applyNumberFormat="1" applyFont="1" applyFill="1"/>
    <xf numFmtId="0" fontId="7" fillId="0" borderId="0" xfId="0" applyFont="1" applyAlignment="1">
      <alignment horizontal="left" vertical="center"/>
    </xf>
    <xf numFmtId="164" fontId="6" fillId="0" borderId="1" xfId="1" applyNumberFormat="1" applyFont="1" applyBorder="1"/>
    <xf numFmtId="49" fontId="7" fillId="0" borderId="0" xfId="0" applyNumberFormat="1" applyFont="1" applyAlignment="1">
      <alignment horizontal="left" vertical="center"/>
    </xf>
    <xf numFmtId="5" fontId="6" fillId="0" borderId="0" xfId="2" applyNumberFormat="1" applyFont="1"/>
    <xf numFmtId="5" fontId="6" fillId="2" borderId="0" xfId="2" applyNumberFormat="1" applyFont="1" applyFill="1"/>
    <xf numFmtId="49" fontId="6" fillId="2" borderId="0" xfId="0" applyNumberFormat="1" applyFont="1" applyFill="1" applyAlignment="1">
      <alignment horizontal="left" vertical="center"/>
    </xf>
    <xf numFmtId="164" fontId="6" fillId="0" borderId="2" xfId="1" applyNumberFormat="1" applyFont="1" applyBorder="1" applyAlignment="1">
      <alignment horizontal="center"/>
    </xf>
    <xf numFmtId="5" fontId="6" fillId="2" borderId="0" xfId="1" applyNumberFormat="1" applyFont="1" applyFill="1"/>
    <xf numFmtId="5" fontId="6" fillId="0" borderId="2" xfId="1" applyNumberFormat="1" applyFont="1" applyBorder="1" applyAlignment="1">
      <alignment horizontal="center"/>
    </xf>
    <xf numFmtId="5" fontId="6" fillId="0" borderId="1" xfId="1" applyNumberFormat="1" applyFont="1" applyBorder="1"/>
    <xf numFmtId="5" fontId="6" fillId="0" borderId="3" xfId="1" applyNumberFormat="1" applyFont="1" applyBorder="1"/>
    <xf numFmtId="164" fontId="6" fillId="2" borderId="0" xfId="1" applyNumberFormat="1" applyFont="1" applyFill="1"/>
    <xf numFmtId="49" fontId="6" fillId="4" borderId="0" xfId="0" applyNumberFormat="1" applyFont="1" applyFill="1" applyAlignment="1">
      <alignment horizontal="left" vertical="center"/>
    </xf>
    <xf numFmtId="167" fontId="8" fillId="4" borderId="0" xfId="1" applyNumberFormat="1" applyFont="1" applyFill="1"/>
    <xf numFmtId="167" fontId="8" fillId="4" borderId="0" xfId="2" applyNumberFormat="1" applyFont="1" applyFill="1"/>
    <xf numFmtId="167" fontId="8" fillId="5" borderId="0" xfId="2" applyNumberFormat="1" applyFont="1" applyFill="1"/>
    <xf numFmtId="49" fontId="9" fillId="0" borderId="0" xfId="0" applyNumberFormat="1" applyFont="1" applyAlignment="1">
      <alignment horizontal="left" vertical="center"/>
    </xf>
    <xf numFmtId="167" fontId="10" fillId="0" borderId="0" xfId="1" applyNumberFormat="1" applyFont="1"/>
    <xf numFmtId="167" fontId="8" fillId="0" borderId="0" xfId="2" applyNumberFormat="1" applyFont="1"/>
    <xf numFmtId="167" fontId="10" fillId="0" borderId="0" xfId="2" applyNumberFormat="1" applyFont="1"/>
    <xf numFmtId="167" fontId="8" fillId="0" borderId="0" xfId="1" applyNumberFormat="1" applyFont="1"/>
    <xf numFmtId="49" fontId="9" fillId="3" borderId="0" xfId="0" applyNumberFormat="1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164" fontId="1" fillId="0" borderId="0" xfId="1" applyNumberFormat="1" applyFont="1" applyFill="1" applyAlignment="1">
      <alignment horizontal="center" wrapText="1"/>
    </xf>
    <xf numFmtId="165" fontId="10" fillId="3" borderId="0" xfId="1" applyNumberFormat="1" applyFont="1" applyFill="1"/>
    <xf numFmtId="165" fontId="8" fillId="3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944F-9577-4427-9CAB-9F247341924A}">
  <dimension ref="A1:N221"/>
  <sheetViews>
    <sheetView tabSelected="1" workbookViewId="0">
      <selection activeCell="A13" sqref="A13:XFD13"/>
    </sheetView>
  </sheetViews>
  <sheetFormatPr defaultRowHeight="15" x14ac:dyDescent="0.25"/>
  <cols>
    <col min="1" max="1" width="31.42578125" style="3" customWidth="1"/>
    <col min="2" max="2" width="11" style="2" bestFit="1" customWidth="1"/>
    <col min="3" max="4" width="11.7109375" style="2" bestFit="1" customWidth="1"/>
    <col min="5" max="6" width="11.42578125" style="2" bestFit="1" customWidth="1"/>
    <col min="7" max="7" width="12.42578125" style="2" bestFit="1" customWidth="1"/>
    <col min="8" max="12" width="11" style="2" bestFit="1" customWidth="1"/>
    <col min="13" max="13" width="11.42578125" style="2" bestFit="1" customWidth="1"/>
    <col min="14" max="14" width="12.42578125" style="2" bestFit="1" customWidth="1"/>
  </cols>
  <sheetData>
    <row r="1" spans="1:14" ht="18.75" x14ac:dyDescent="0.25">
      <c r="A1" s="1" t="s">
        <v>0</v>
      </c>
    </row>
    <row r="2" spans="1:14" ht="15.75" thickBot="1" x14ac:dyDescent="0.3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</row>
    <row r="3" spans="1:14" hidden="1" x14ac:dyDescent="0.25">
      <c r="A3" s="7" t="s">
        <v>14</v>
      </c>
      <c r="B3" s="8">
        <v>3000</v>
      </c>
      <c r="C3" s="8">
        <v>3000</v>
      </c>
      <c r="D3" s="8">
        <v>12000</v>
      </c>
      <c r="E3" s="8">
        <v>14000</v>
      </c>
      <c r="F3" s="8">
        <v>15000</v>
      </c>
      <c r="G3" s="8">
        <v>8000</v>
      </c>
      <c r="H3" s="8">
        <v>8000</v>
      </c>
      <c r="I3" s="8">
        <v>52000</v>
      </c>
      <c r="J3" s="8">
        <v>40000</v>
      </c>
      <c r="K3" s="8">
        <v>35000</v>
      </c>
      <c r="L3" s="8">
        <v>10000</v>
      </c>
      <c r="M3" s="8">
        <v>2000</v>
      </c>
      <c r="N3" s="9">
        <f>SUM(B3:M3)</f>
        <v>202000</v>
      </c>
    </row>
    <row r="4" spans="1:14" hidden="1" x14ac:dyDescent="0.25">
      <c r="A4" s="7" t="s">
        <v>15</v>
      </c>
      <c r="B4" s="8">
        <v>14000</v>
      </c>
      <c r="C4" s="8">
        <v>14000</v>
      </c>
      <c r="D4" s="8">
        <v>19000</v>
      </c>
      <c r="E4" s="8">
        <v>0</v>
      </c>
      <c r="F4" s="8">
        <v>0</v>
      </c>
      <c r="G4" s="8">
        <v>825000</v>
      </c>
      <c r="H4" s="8">
        <v>650000</v>
      </c>
      <c r="I4" s="8">
        <v>0</v>
      </c>
      <c r="J4" s="8">
        <v>6000</v>
      </c>
      <c r="K4" s="8">
        <v>0</v>
      </c>
      <c r="L4" s="8">
        <v>0</v>
      </c>
      <c r="M4" s="8">
        <v>0</v>
      </c>
      <c r="N4" s="9">
        <f>SUM(B4:M4)</f>
        <v>1528000</v>
      </c>
    </row>
    <row r="5" spans="1:14" hidden="1" x14ac:dyDescent="0.25">
      <c r="A5" s="7" t="s">
        <v>16</v>
      </c>
      <c r="B5" s="8">
        <v>49000</v>
      </c>
      <c r="C5" s="8">
        <v>28000</v>
      </c>
      <c r="D5" s="8">
        <v>55000</v>
      </c>
      <c r="E5" s="8">
        <v>55000</v>
      </c>
      <c r="F5" s="8">
        <v>55000</v>
      </c>
      <c r="G5" s="8">
        <v>30000</v>
      </c>
      <c r="H5" s="8">
        <v>12000</v>
      </c>
      <c r="I5" s="8">
        <v>120000</v>
      </c>
      <c r="J5" s="8">
        <v>65000</v>
      </c>
      <c r="K5" s="8">
        <v>105000</v>
      </c>
      <c r="L5" s="8">
        <v>55000</v>
      </c>
      <c r="M5" s="8">
        <v>10000</v>
      </c>
      <c r="N5" s="9">
        <f>SUM(B5:M5)</f>
        <v>639000</v>
      </c>
    </row>
    <row r="6" spans="1:14" hidden="1" x14ac:dyDescent="0.25">
      <c r="A6" s="7" t="s">
        <v>17</v>
      </c>
      <c r="B6" s="8">
        <v>35000</v>
      </c>
      <c r="C6" s="8">
        <v>20000</v>
      </c>
      <c r="D6" s="8">
        <v>40000</v>
      </c>
      <c r="E6" s="8">
        <v>40000</v>
      </c>
      <c r="F6" s="8">
        <v>40000</v>
      </c>
      <c r="G6" s="8">
        <v>100000</v>
      </c>
      <c r="H6" s="8">
        <v>100000</v>
      </c>
      <c r="I6" s="8">
        <v>65000</v>
      </c>
      <c r="J6" s="8">
        <v>50000</v>
      </c>
      <c r="K6" s="8">
        <v>65000</v>
      </c>
      <c r="L6" s="8">
        <v>45000</v>
      </c>
      <c r="M6" s="8">
        <v>10000</v>
      </c>
      <c r="N6" s="9">
        <f t="shared" ref="N6:N13" si="0">SUM(B6:M6)</f>
        <v>610000</v>
      </c>
    </row>
    <row r="7" spans="1:14" hidden="1" x14ac:dyDescent="0.25">
      <c r="A7" s="7" t="s">
        <v>18</v>
      </c>
      <c r="B7" s="8">
        <v>0</v>
      </c>
      <c r="C7" s="8">
        <v>8000</v>
      </c>
      <c r="D7" s="8">
        <v>6000</v>
      </c>
      <c r="E7" s="8">
        <v>5000</v>
      </c>
      <c r="F7" s="8">
        <v>0</v>
      </c>
      <c r="G7" s="8">
        <v>0</v>
      </c>
      <c r="H7" s="8">
        <v>0</v>
      </c>
      <c r="I7" s="8">
        <v>30000</v>
      </c>
      <c r="J7" s="8">
        <v>28000</v>
      </c>
      <c r="K7" s="8">
        <v>0</v>
      </c>
      <c r="L7" s="8">
        <v>8200</v>
      </c>
      <c r="M7" s="8">
        <v>1000</v>
      </c>
      <c r="N7" s="9">
        <f t="shared" si="0"/>
        <v>86200</v>
      </c>
    </row>
    <row r="8" spans="1:14" hidden="1" x14ac:dyDescent="0.25">
      <c r="A8" s="7" t="s">
        <v>19</v>
      </c>
      <c r="B8" s="8">
        <v>0</v>
      </c>
      <c r="C8" s="8">
        <v>50</v>
      </c>
      <c r="D8" s="8">
        <v>700</v>
      </c>
      <c r="E8" s="8">
        <v>0</v>
      </c>
      <c r="F8" s="8">
        <v>300</v>
      </c>
      <c r="G8" s="8">
        <v>0</v>
      </c>
      <c r="H8" s="8">
        <v>250</v>
      </c>
      <c r="I8" s="8">
        <v>100</v>
      </c>
      <c r="J8" s="8">
        <v>50</v>
      </c>
      <c r="K8" s="8">
        <v>50</v>
      </c>
      <c r="L8" s="8">
        <v>250</v>
      </c>
      <c r="M8" s="8">
        <v>0</v>
      </c>
      <c r="N8" s="9">
        <f t="shared" si="0"/>
        <v>1750</v>
      </c>
    </row>
    <row r="9" spans="1:14" hidden="1" x14ac:dyDescent="0.25">
      <c r="A9" s="7" t="s">
        <v>20</v>
      </c>
      <c r="B9" s="8">
        <v>2200</v>
      </c>
      <c r="C9" s="8">
        <v>3300</v>
      </c>
      <c r="D9" s="8">
        <v>2700</v>
      </c>
      <c r="E9" s="8">
        <v>3300</v>
      </c>
      <c r="F9" s="8">
        <v>2900</v>
      </c>
      <c r="G9" s="8">
        <v>9800</v>
      </c>
      <c r="H9" s="8">
        <v>12000</v>
      </c>
      <c r="I9" s="8">
        <v>9900</v>
      </c>
      <c r="J9" s="8">
        <v>4100</v>
      </c>
      <c r="K9" s="8">
        <v>5300</v>
      </c>
      <c r="L9" s="8">
        <v>2100</v>
      </c>
      <c r="M9" s="8">
        <v>1600</v>
      </c>
      <c r="N9" s="9">
        <f t="shared" si="0"/>
        <v>59200</v>
      </c>
    </row>
    <row r="10" spans="1:14" hidden="1" x14ac:dyDescent="0.25">
      <c r="A10" s="7" t="s">
        <v>21</v>
      </c>
      <c r="B10" s="8">
        <v>1500</v>
      </c>
      <c r="C10" s="8">
        <v>3500</v>
      </c>
      <c r="D10" s="8">
        <v>3500</v>
      </c>
      <c r="E10" s="8">
        <v>5000</v>
      </c>
      <c r="F10" s="8">
        <v>7000</v>
      </c>
      <c r="G10" s="8">
        <v>68000</v>
      </c>
      <c r="H10" s="8">
        <v>65000</v>
      </c>
      <c r="I10" s="8">
        <v>5000</v>
      </c>
      <c r="J10" s="8">
        <v>5000</v>
      </c>
      <c r="K10" s="8">
        <v>2000</v>
      </c>
      <c r="L10" s="8">
        <v>2000</v>
      </c>
      <c r="M10" s="8">
        <v>1000</v>
      </c>
      <c r="N10" s="9">
        <f t="shared" si="0"/>
        <v>168500</v>
      </c>
    </row>
    <row r="11" spans="1:14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x14ac:dyDescent="0.25">
      <c r="A12" s="10" t="s">
        <v>22</v>
      </c>
      <c r="B12" s="11">
        <f t="shared" ref="B12:M12" si="1">SUM(B3:B10)</f>
        <v>104700</v>
      </c>
      <c r="C12" s="11">
        <f t="shared" si="1"/>
        <v>79850</v>
      </c>
      <c r="D12" s="12">
        <f t="shared" si="1"/>
        <v>138900</v>
      </c>
      <c r="E12" s="12">
        <f t="shared" si="1"/>
        <v>122300</v>
      </c>
      <c r="F12" s="12">
        <f t="shared" si="1"/>
        <v>120200</v>
      </c>
      <c r="G12" s="12">
        <f t="shared" si="1"/>
        <v>1040800</v>
      </c>
      <c r="H12" s="12">
        <f t="shared" si="1"/>
        <v>847250</v>
      </c>
      <c r="I12" s="12">
        <f t="shared" si="1"/>
        <v>282000</v>
      </c>
      <c r="J12" s="12">
        <f t="shared" si="1"/>
        <v>198150</v>
      </c>
      <c r="K12" s="12">
        <f t="shared" si="1"/>
        <v>212350</v>
      </c>
      <c r="L12" s="12">
        <f t="shared" si="1"/>
        <v>122550</v>
      </c>
      <c r="M12" s="12">
        <f t="shared" si="1"/>
        <v>25600</v>
      </c>
      <c r="N12" s="13">
        <f>SUM(N3, N4,N5,N6,N7,N9,N8,N10)</f>
        <v>3294650</v>
      </c>
    </row>
    <row r="13" spans="1:14" x14ac:dyDescent="0.25">
      <c r="A13" s="15" t="s">
        <v>23</v>
      </c>
      <c r="B13" s="16">
        <v>30000</v>
      </c>
      <c r="C13" s="16">
        <v>30000</v>
      </c>
      <c r="D13" s="16">
        <v>30000</v>
      </c>
      <c r="E13" s="16">
        <v>30000</v>
      </c>
      <c r="F13" s="16">
        <v>30000</v>
      </c>
      <c r="G13" s="16">
        <v>30000</v>
      </c>
      <c r="H13" s="16">
        <v>30000</v>
      </c>
      <c r="I13" s="16">
        <v>30000</v>
      </c>
      <c r="J13" s="16">
        <v>30000</v>
      </c>
      <c r="K13" s="16">
        <v>500000</v>
      </c>
      <c r="L13" s="16">
        <v>75000</v>
      </c>
      <c r="M13" s="16">
        <v>155000</v>
      </c>
      <c r="N13" s="17">
        <f t="shared" si="0"/>
        <v>1000000</v>
      </c>
    </row>
    <row r="14" spans="1:14" ht="4.3499999999999996" customHeigh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s="19" t="s">
        <v>24</v>
      </c>
      <c r="B15" s="20">
        <f>SUM(B12:B13)</f>
        <v>134700</v>
      </c>
      <c r="C15" s="20">
        <f>SUM(C12:C13)</f>
        <v>109850</v>
      </c>
      <c r="D15" s="20">
        <f>SUM(D12:D13)</f>
        <v>168900</v>
      </c>
      <c r="E15" s="20">
        <f>SUM(E12:E13)</f>
        <v>152300</v>
      </c>
      <c r="F15" s="20">
        <f>SUM(F12:F13)</f>
        <v>150200</v>
      </c>
      <c r="G15" s="20">
        <f>SUM(G12:G13)</f>
        <v>1070800</v>
      </c>
      <c r="H15" s="20">
        <f>SUM(H12:H13)</f>
        <v>877250</v>
      </c>
      <c r="I15" s="20">
        <f>SUM(I12:I13)</f>
        <v>312000</v>
      </c>
      <c r="J15" s="20">
        <f>SUM(J12:J13)</f>
        <v>228150</v>
      </c>
      <c r="K15" s="20">
        <f>SUM(K12:K13)</f>
        <v>712350</v>
      </c>
      <c r="L15" s="20">
        <f>SUM(L12:L13)</f>
        <v>197550</v>
      </c>
      <c r="M15" s="20">
        <f>SUM(M12:M13)</f>
        <v>180600</v>
      </c>
      <c r="N15" s="20">
        <f>SUM(N12:N13)</f>
        <v>4294650</v>
      </c>
    </row>
    <row r="16" spans="1:14" x14ac:dyDescent="0.25">
      <c r="A16" s="21"/>
    </row>
    <row r="17" spans="1:14" hidden="1" x14ac:dyDescent="0.25">
      <c r="A17" s="15" t="s">
        <v>25</v>
      </c>
      <c r="B17" s="8">
        <v>0</v>
      </c>
      <c r="C17" s="8">
        <v>25</v>
      </c>
      <c r="D17" s="8">
        <v>0</v>
      </c>
      <c r="E17" s="8">
        <v>0</v>
      </c>
      <c r="F17" s="8">
        <v>25</v>
      </c>
      <c r="G17" s="8">
        <v>0</v>
      </c>
      <c r="H17" s="8">
        <v>0</v>
      </c>
      <c r="I17" s="8">
        <v>0</v>
      </c>
      <c r="J17" s="8">
        <v>25</v>
      </c>
      <c r="K17" s="8">
        <v>0</v>
      </c>
      <c r="L17" s="8">
        <v>0</v>
      </c>
      <c r="M17" s="8">
        <v>0</v>
      </c>
      <c r="N17" s="8">
        <f t="shared" ref="N17:N26" si="2">SUM(B17:M17)</f>
        <v>75</v>
      </c>
    </row>
    <row r="18" spans="1:14" hidden="1" x14ac:dyDescent="0.25">
      <c r="A18" s="15" t="s">
        <v>26</v>
      </c>
      <c r="B18" s="8">
        <v>15</v>
      </c>
      <c r="C18" s="8">
        <v>15</v>
      </c>
      <c r="D18" s="8">
        <v>15</v>
      </c>
      <c r="E18" s="8">
        <v>15</v>
      </c>
      <c r="F18" s="8">
        <v>20</v>
      </c>
      <c r="G18" s="8">
        <v>50</v>
      </c>
      <c r="H18" s="8">
        <v>50</v>
      </c>
      <c r="I18" s="8">
        <v>75</v>
      </c>
      <c r="J18" s="8">
        <v>75</v>
      </c>
      <c r="K18" s="8">
        <v>20</v>
      </c>
      <c r="L18" s="8">
        <v>15</v>
      </c>
      <c r="M18" s="8">
        <v>15</v>
      </c>
      <c r="N18" s="8">
        <f t="shared" si="2"/>
        <v>380</v>
      </c>
    </row>
    <row r="19" spans="1:14" hidden="1" x14ac:dyDescent="0.25">
      <c r="A19" s="15" t="s">
        <v>27</v>
      </c>
      <c r="B19" s="8">
        <v>0</v>
      </c>
      <c r="C19" s="8">
        <v>0</v>
      </c>
      <c r="D19" s="8">
        <v>25</v>
      </c>
      <c r="E19" s="8">
        <v>0</v>
      </c>
      <c r="F19" s="8">
        <v>0</v>
      </c>
      <c r="G19" s="8">
        <v>25</v>
      </c>
      <c r="H19" s="8">
        <v>0</v>
      </c>
      <c r="I19" s="8">
        <v>0</v>
      </c>
      <c r="J19" s="8">
        <v>0</v>
      </c>
      <c r="K19" s="8">
        <v>25</v>
      </c>
      <c r="L19" s="8">
        <v>0</v>
      </c>
      <c r="M19" s="8">
        <v>0</v>
      </c>
      <c r="N19" s="8">
        <f>SUM(B19:M19)</f>
        <v>75</v>
      </c>
    </row>
    <row r="20" spans="1:14" hidden="1" x14ac:dyDescent="0.25">
      <c r="A20" s="15" t="s">
        <v>28</v>
      </c>
      <c r="B20" s="8">
        <v>0</v>
      </c>
      <c r="C20" s="8">
        <v>0</v>
      </c>
      <c r="D20" s="8">
        <v>50</v>
      </c>
      <c r="E20" s="8">
        <v>0</v>
      </c>
      <c r="F20" s="8">
        <v>0</v>
      </c>
      <c r="G20" s="8">
        <v>50</v>
      </c>
      <c r="H20" s="8">
        <v>0</v>
      </c>
      <c r="I20" s="8">
        <v>0</v>
      </c>
      <c r="J20" s="8">
        <v>0</v>
      </c>
      <c r="K20" s="8">
        <v>50</v>
      </c>
      <c r="L20" s="8">
        <v>0</v>
      </c>
      <c r="M20" s="8">
        <v>0</v>
      </c>
      <c r="N20" s="8">
        <f>SUM(B20:M20)</f>
        <v>150</v>
      </c>
    </row>
    <row r="21" spans="1:14" hidden="1" x14ac:dyDescent="0.25">
      <c r="A21" s="15" t="s">
        <v>29</v>
      </c>
      <c r="B21" s="8">
        <v>0</v>
      </c>
      <c r="C21" s="8">
        <v>0</v>
      </c>
      <c r="D21" s="8">
        <v>0</v>
      </c>
      <c r="E21" s="8">
        <v>100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100</v>
      </c>
      <c r="L21" s="8">
        <v>0</v>
      </c>
      <c r="M21" s="8">
        <v>0</v>
      </c>
      <c r="N21" s="8">
        <f t="shared" si="2"/>
        <v>200</v>
      </c>
    </row>
    <row r="22" spans="1:14" hidden="1" x14ac:dyDescent="0.25">
      <c r="A22" s="15" t="s">
        <v>30</v>
      </c>
      <c r="B22" s="8">
        <v>12812.62</v>
      </c>
      <c r="C22" s="8">
        <v>12812.62</v>
      </c>
      <c r="D22" s="8">
        <v>19248.919999999998</v>
      </c>
      <c r="E22" s="8">
        <v>12940.62</v>
      </c>
      <c r="F22" s="8">
        <v>13282.62</v>
      </c>
      <c r="G22" s="8">
        <v>14184.62</v>
      </c>
      <c r="H22" s="8">
        <v>14184.62</v>
      </c>
      <c r="I22" s="8">
        <v>13336.62</v>
      </c>
      <c r="J22" s="8">
        <v>20004.919999999998</v>
      </c>
      <c r="K22" s="8">
        <v>13336.62</v>
      </c>
      <c r="L22" s="8">
        <v>13336.62</v>
      </c>
      <c r="M22" s="8">
        <v>13336.62</v>
      </c>
      <c r="N22" s="8">
        <f t="shared" si="2"/>
        <v>172818.03999999998</v>
      </c>
    </row>
    <row r="23" spans="1:14" hidden="1" x14ac:dyDescent="0.25">
      <c r="A23" s="15" t="s">
        <v>31</v>
      </c>
      <c r="B23" s="8">
        <f>SUM(B22*7.65%)</f>
        <v>980.16543000000001</v>
      </c>
      <c r="C23" s="8">
        <f t="shared" ref="C23:M23" si="3">SUM(C22*7.65%)</f>
        <v>980.16543000000001</v>
      </c>
      <c r="D23" s="8">
        <f t="shared" si="3"/>
        <v>1472.5423799999999</v>
      </c>
      <c r="E23" s="8">
        <f t="shared" si="3"/>
        <v>989.95743000000004</v>
      </c>
      <c r="F23" s="8">
        <f t="shared" si="3"/>
        <v>1016.1204300000001</v>
      </c>
      <c r="G23" s="8">
        <f t="shared" si="3"/>
        <v>1085.1234300000001</v>
      </c>
      <c r="H23" s="8">
        <f t="shared" si="3"/>
        <v>1085.1234300000001</v>
      </c>
      <c r="I23" s="8">
        <f t="shared" si="3"/>
        <v>1020.25143</v>
      </c>
      <c r="J23" s="8">
        <f t="shared" si="3"/>
        <v>1530.3763799999999</v>
      </c>
      <c r="K23" s="8">
        <f t="shared" si="3"/>
        <v>1020.25143</v>
      </c>
      <c r="L23" s="8">
        <f t="shared" si="3"/>
        <v>1020.25143</v>
      </c>
      <c r="M23" s="8">
        <f t="shared" si="3"/>
        <v>1020.25143</v>
      </c>
      <c r="N23" s="8">
        <f t="shared" si="2"/>
        <v>13220.58006</v>
      </c>
    </row>
    <row r="24" spans="1:14" hidden="1" x14ac:dyDescent="0.25">
      <c r="A24" s="15" t="s">
        <v>32</v>
      </c>
      <c r="B24" s="8">
        <v>78.38</v>
      </c>
      <c r="C24" s="8">
        <v>96.66</v>
      </c>
      <c r="D24" s="8">
        <v>96.66</v>
      </c>
      <c r="E24" s="8">
        <v>64</v>
      </c>
      <c r="F24" s="8">
        <v>159.35</v>
      </c>
      <c r="G24" s="8">
        <v>79.67</v>
      </c>
      <c r="H24" s="8">
        <v>128</v>
      </c>
      <c r="I24" s="8">
        <v>128</v>
      </c>
      <c r="J24" s="8">
        <v>62.7</v>
      </c>
      <c r="K24" s="8">
        <v>94.05</v>
      </c>
      <c r="L24" s="8">
        <v>62.7</v>
      </c>
      <c r="M24" s="8">
        <v>96.66</v>
      </c>
      <c r="N24" s="8">
        <f t="shared" si="2"/>
        <v>1146.83</v>
      </c>
    </row>
    <row r="25" spans="1:14" ht="15.75" hidden="1" thickBot="1" x14ac:dyDescent="0.3">
      <c r="A25" s="15" t="s">
        <v>33</v>
      </c>
      <c r="B25" s="22">
        <v>160.91</v>
      </c>
      <c r="C25" s="22">
        <v>171.32</v>
      </c>
      <c r="D25" s="22">
        <v>270.64999999999998</v>
      </c>
      <c r="E25" s="22">
        <v>87.88</v>
      </c>
      <c r="F25" s="22">
        <v>260.24</v>
      </c>
      <c r="G25" s="22">
        <v>170.83</v>
      </c>
      <c r="H25" s="22">
        <v>172.73</v>
      </c>
      <c r="I25" s="22">
        <v>175.47</v>
      </c>
      <c r="J25" s="22">
        <v>159.22</v>
      </c>
      <c r="K25" s="22">
        <v>221.09</v>
      </c>
      <c r="L25" s="22">
        <v>155.09</v>
      </c>
      <c r="M25" s="22">
        <v>162.16999999999999</v>
      </c>
      <c r="N25" s="8">
        <f t="shared" si="2"/>
        <v>2167.6</v>
      </c>
    </row>
    <row r="26" spans="1:14" hidden="1" x14ac:dyDescent="0.25">
      <c r="A26" s="15" t="s">
        <v>34</v>
      </c>
      <c r="B26" s="8">
        <f>SUM(B22:B25)</f>
        <v>14032.075429999999</v>
      </c>
      <c r="C26" s="8">
        <f t="shared" ref="C26:M26" si="4">SUM(C22:C25)</f>
        <v>14060.765429999999</v>
      </c>
      <c r="D26" s="8">
        <f t="shared" si="4"/>
        <v>21088.772379999999</v>
      </c>
      <c r="E26" s="8">
        <f t="shared" si="4"/>
        <v>14082.45743</v>
      </c>
      <c r="F26" s="8">
        <f t="shared" si="4"/>
        <v>14718.330430000002</v>
      </c>
      <c r="G26" s="8">
        <f t="shared" si="4"/>
        <v>15520.24343</v>
      </c>
      <c r="H26" s="8">
        <f t="shared" si="4"/>
        <v>15570.47343</v>
      </c>
      <c r="I26" s="8">
        <f t="shared" si="4"/>
        <v>14660.34143</v>
      </c>
      <c r="J26" s="8">
        <f t="shared" si="4"/>
        <v>21757.216380000002</v>
      </c>
      <c r="K26" s="8">
        <f t="shared" si="4"/>
        <v>14672.01143</v>
      </c>
      <c r="L26" s="8">
        <f t="shared" si="4"/>
        <v>14574.661430000002</v>
      </c>
      <c r="M26" s="8">
        <f t="shared" si="4"/>
        <v>14615.701430000001</v>
      </c>
      <c r="N26" s="8">
        <f t="shared" si="2"/>
        <v>189353.05006000004</v>
      </c>
    </row>
    <row r="27" spans="1:14" hidden="1" x14ac:dyDescent="0.25">
      <c r="A27" s="23" t="s">
        <v>35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f>SUM(B27:M27)</f>
        <v>0</v>
      </c>
    </row>
    <row r="28" spans="1:14" hidden="1" x14ac:dyDescent="0.25">
      <c r="A28" s="15" t="s">
        <v>36</v>
      </c>
      <c r="B28" s="8">
        <v>100</v>
      </c>
      <c r="C28" s="8">
        <v>0</v>
      </c>
      <c r="D28" s="8">
        <v>0</v>
      </c>
      <c r="E28" s="8">
        <v>100</v>
      </c>
      <c r="F28" s="8">
        <v>0</v>
      </c>
      <c r="G28" s="8">
        <v>0</v>
      </c>
      <c r="H28" s="8">
        <v>100</v>
      </c>
      <c r="I28" s="8">
        <v>0</v>
      </c>
      <c r="J28" s="8">
        <v>0</v>
      </c>
      <c r="K28" s="8">
        <v>100</v>
      </c>
      <c r="L28" s="8">
        <v>0</v>
      </c>
      <c r="M28" s="8">
        <v>0</v>
      </c>
      <c r="N28" s="8">
        <f>SUM(B28:M28)</f>
        <v>400</v>
      </c>
    </row>
    <row r="29" spans="1:14" x14ac:dyDescent="0.25">
      <c r="A29" s="15" t="s">
        <v>37</v>
      </c>
      <c r="B29" s="14">
        <f>SUM(B17,B18, B20, B19, B21,B26, B27, B28)</f>
        <v>14147.075429999999</v>
      </c>
      <c r="C29" s="14">
        <f t="shared" ref="C29:M29" si="5">SUM(C17,C18, C20, C19, C21,C26, C27, C28)</f>
        <v>14100.765429999999</v>
      </c>
      <c r="D29" s="24">
        <f t="shared" si="5"/>
        <v>21178.772379999999</v>
      </c>
      <c r="E29" s="24">
        <f t="shared" si="5"/>
        <v>14297.45743</v>
      </c>
      <c r="F29" s="24">
        <f t="shared" si="5"/>
        <v>14763.330430000002</v>
      </c>
      <c r="G29" s="24">
        <f t="shared" si="5"/>
        <v>15645.24343</v>
      </c>
      <c r="H29" s="24">
        <f t="shared" si="5"/>
        <v>15720.47343</v>
      </c>
      <c r="I29" s="24">
        <f t="shared" si="5"/>
        <v>14735.34143</v>
      </c>
      <c r="J29" s="24">
        <f t="shared" si="5"/>
        <v>21857.216380000002</v>
      </c>
      <c r="K29" s="24">
        <f t="shared" si="5"/>
        <v>14967.01143</v>
      </c>
      <c r="L29" s="24">
        <f t="shared" si="5"/>
        <v>14589.661430000002</v>
      </c>
      <c r="M29" s="24">
        <f t="shared" si="5"/>
        <v>14630.701430000001</v>
      </c>
      <c r="N29" s="25">
        <f>SUM(B29:M29)</f>
        <v>190633.05006000004</v>
      </c>
    </row>
    <row r="30" spans="1:14" ht="15.75" hidden="1" thickBot="1" x14ac:dyDescent="0.3">
      <c r="A30" s="26" t="s">
        <v>38</v>
      </c>
      <c r="B30" s="27" t="s">
        <v>39</v>
      </c>
      <c r="C30" s="27" t="s">
        <v>40</v>
      </c>
      <c r="D30" s="27" t="s">
        <v>41</v>
      </c>
      <c r="E30" s="27" t="s">
        <v>42</v>
      </c>
      <c r="F30" s="27" t="s">
        <v>43</v>
      </c>
      <c r="G30" s="27" t="s">
        <v>44</v>
      </c>
      <c r="H30" s="27" t="s">
        <v>45</v>
      </c>
      <c r="I30" s="27" t="s">
        <v>46</v>
      </c>
      <c r="J30" s="27" t="s">
        <v>47</v>
      </c>
      <c r="K30" s="27" t="s">
        <v>48</v>
      </c>
      <c r="L30" s="27" t="s">
        <v>49</v>
      </c>
      <c r="M30" s="27" t="s">
        <v>50</v>
      </c>
      <c r="N30" s="27" t="s">
        <v>51</v>
      </c>
    </row>
    <row r="31" spans="1:14" hidden="1" x14ac:dyDescent="0.25">
      <c r="A31" s="15" t="s">
        <v>52</v>
      </c>
      <c r="B31" s="8">
        <v>0</v>
      </c>
      <c r="C31" s="8">
        <v>100</v>
      </c>
      <c r="D31" s="8">
        <v>0</v>
      </c>
      <c r="E31" s="8">
        <v>0</v>
      </c>
      <c r="F31" s="8">
        <v>0</v>
      </c>
      <c r="G31" s="8">
        <v>100</v>
      </c>
      <c r="H31" s="8">
        <v>0</v>
      </c>
      <c r="I31" s="8">
        <v>0</v>
      </c>
      <c r="J31" s="8">
        <v>0</v>
      </c>
      <c r="K31" s="8">
        <v>100</v>
      </c>
      <c r="L31" s="8">
        <v>0</v>
      </c>
      <c r="M31" s="8">
        <v>0</v>
      </c>
      <c r="N31" s="8">
        <f t="shared" ref="N31:N61" si="6">SUM(B31:M31)</f>
        <v>300</v>
      </c>
    </row>
    <row r="32" spans="1:14" hidden="1" x14ac:dyDescent="0.25">
      <c r="A32" s="15" t="s">
        <v>53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50</v>
      </c>
      <c r="J32" s="8">
        <v>0</v>
      </c>
      <c r="K32" s="8">
        <v>0</v>
      </c>
      <c r="L32" s="8">
        <v>0</v>
      </c>
      <c r="M32" s="8">
        <v>0</v>
      </c>
      <c r="N32" s="8">
        <f t="shared" si="6"/>
        <v>50</v>
      </c>
    </row>
    <row r="33" spans="1:14" hidden="1" x14ac:dyDescent="0.25">
      <c r="A33" s="15" t="s">
        <v>54</v>
      </c>
      <c r="B33" s="8">
        <v>2500</v>
      </c>
      <c r="C33" s="8">
        <v>0</v>
      </c>
      <c r="D33" s="8">
        <v>0</v>
      </c>
      <c r="E33" s="8">
        <v>600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300</v>
      </c>
      <c r="L33" s="8">
        <v>0</v>
      </c>
      <c r="M33" s="8">
        <v>0</v>
      </c>
      <c r="N33" s="8">
        <f t="shared" si="6"/>
        <v>3400</v>
      </c>
    </row>
    <row r="34" spans="1:14" hidden="1" x14ac:dyDescent="0.25">
      <c r="A34" s="15" t="s">
        <v>55</v>
      </c>
      <c r="B34" s="8">
        <v>275</v>
      </c>
      <c r="C34" s="8">
        <v>275</v>
      </c>
      <c r="D34" s="8">
        <v>275</v>
      </c>
      <c r="E34" s="8">
        <v>275</v>
      </c>
      <c r="F34" s="8">
        <v>275</v>
      </c>
      <c r="G34" s="8">
        <v>275</v>
      </c>
      <c r="H34" s="8">
        <v>275</v>
      </c>
      <c r="I34" s="8">
        <v>275</v>
      </c>
      <c r="J34" s="8">
        <v>275</v>
      </c>
      <c r="K34" s="8">
        <v>275</v>
      </c>
      <c r="L34" s="8">
        <v>275</v>
      </c>
      <c r="M34" s="8">
        <v>275</v>
      </c>
      <c r="N34" s="8">
        <f t="shared" si="6"/>
        <v>3300</v>
      </c>
    </row>
    <row r="35" spans="1:14" hidden="1" x14ac:dyDescent="0.25">
      <c r="A35" s="15" t="s">
        <v>56</v>
      </c>
      <c r="B35" s="8">
        <v>400</v>
      </c>
      <c r="C35" s="8">
        <v>400</v>
      </c>
      <c r="D35" s="8">
        <v>400</v>
      </c>
      <c r="E35" s="8">
        <v>600</v>
      </c>
      <c r="F35" s="8">
        <v>600</v>
      </c>
      <c r="G35" s="8">
        <v>1000</v>
      </c>
      <c r="H35" s="8">
        <v>1000</v>
      </c>
      <c r="I35" s="8">
        <v>600</v>
      </c>
      <c r="J35" s="8">
        <v>600</v>
      </c>
      <c r="K35" s="8">
        <v>400</v>
      </c>
      <c r="L35" s="8">
        <v>400</v>
      </c>
      <c r="M35" s="8">
        <v>400</v>
      </c>
      <c r="N35" s="8">
        <f t="shared" si="6"/>
        <v>6800</v>
      </c>
    </row>
    <row r="36" spans="1:14" hidden="1" x14ac:dyDescent="0.25">
      <c r="A36" s="15" t="s">
        <v>57</v>
      </c>
      <c r="B36" s="8">
        <v>1350</v>
      </c>
      <c r="C36" s="8">
        <v>1350</v>
      </c>
      <c r="D36" s="8">
        <v>1350</v>
      </c>
      <c r="E36" s="8">
        <v>1350</v>
      </c>
      <c r="F36" s="8">
        <v>1350</v>
      </c>
      <c r="G36" s="8">
        <v>1350</v>
      </c>
      <c r="H36" s="8">
        <v>1350</v>
      </c>
      <c r="I36" s="8">
        <v>1350</v>
      </c>
      <c r="J36" s="8">
        <v>1350</v>
      </c>
      <c r="K36" s="8">
        <v>1350</v>
      </c>
      <c r="L36" s="8">
        <v>1350</v>
      </c>
      <c r="M36" s="8">
        <v>1350</v>
      </c>
      <c r="N36" s="8">
        <f t="shared" si="6"/>
        <v>16200</v>
      </c>
    </row>
    <row r="37" spans="1:14" hidden="1" x14ac:dyDescent="0.25">
      <c r="A37" s="15" t="s">
        <v>58</v>
      </c>
      <c r="B37" s="8">
        <v>397</v>
      </c>
      <c r="C37" s="8">
        <v>397</v>
      </c>
      <c r="D37" s="8">
        <v>397</v>
      </c>
      <c r="E37" s="8">
        <v>397</v>
      </c>
      <c r="F37" s="8">
        <v>397</v>
      </c>
      <c r="G37" s="8">
        <v>397</v>
      </c>
      <c r="H37" s="8">
        <v>397</v>
      </c>
      <c r="I37" s="8">
        <v>397</v>
      </c>
      <c r="J37" s="8">
        <v>397</v>
      </c>
      <c r="K37" s="8">
        <v>397</v>
      </c>
      <c r="L37" s="8">
        <v>397</v>
      </c>
      <c r="M37" s="8">
        <v>397</v>
      </c>
      <c r="N37" s="8">
        <f t="shared" si="6"/>
        <v>4764</v>
      </c>
    </row>
    <row r="38" spans="1:14" hidden="1" x14ac:dyDescent="0.25">
      <c r="A38" s="15" t="s">
        <v>59</v>
      </c>
      <c r="B38" s="8">
        <v>4000</v>
      </c>
      <c r="C38" s="8">
        <v>5000</v>
      </c>
      <c r="D38" s="8">
        <v>5000</v>
      </c>
      <c r="E38" s="8">
        <v>4000</v>
      </c>
      <c r="F38" s="8">
        <v>4000</v>
      </c>
      <c r="G38" s="8">
        <v>7000</v>
      </c>
      <c r="H38" s="8">
        <v>7000</v>
      </c>
      <c r="I38" s="8">
        <v>7000</v>
      </c>
      <c r="J38" s="8">
        <v>5000</v>
      </c>
      <c r="K38" s="8">
        <v>5000</v>
      </c>
      <c r="L38" s="8">
        <v>4000</v>
      </c>
      <c r="M38" s="8">
        <v>4000</v>
      </c>
      <c r="N38" s="8">
        <f t="shared" si="6"/>
        <v>61000</v>
      </c>
    </row>
    <row r="39" spans="1:14" hidden="1" x14ac:dyDescent="0.25">
      <c r="A39" s="15" t="s">
        <v>60</v>
      </c>
      <c r="B39" s="8">
        <v>1100</v>
      </c>
      <c r="C39" s="8">
        <v>1100</v>
      </c>
      <c r="D39" s="8">
        <v>1100</v>
      </c>
      <c r="E39" s="8">
        <v>1100</v>
      </c>
      <c r="F39" s="8">
        <v>1100</v>
      </c>
      <c r="G39" s="8">
        <v>1800</v>
      </c>
      <c r="H39" s="8">
        <v>4700</v>
      </c>
      <c r="I39" s="8">
        <v>6500</v>
      </c>
      <c r="J39" s="8">
        <v>5000</v>
      </c>
      <c r="K39" s="8">
        <v>3800</v>
      </c>
      <c r="L39" s="8">
        <v>3000</v>
      </c>
      <c r="M39" s="8">
        <v>3000</v>
      </c>
      <c r="N39" s="8">
        <f t="shared" si="6"/>
        <v>33300</v>
      </c>
    </row>
    <row r="40" spans="1:14" hidden="1" x14ac:dyDescent="0.25">
      <c r="A40" s="15" t="s">
        <v>61</v>
      </c>
      <c r="B40" s="8">
        <v>675</v>
      </c>
      <c r="C40" s="8">
        <v>0</v>
      </c>
      <c r="D40" s="8">
        <v>0</v>
      </c>
      <c r="E40" s="8">
        <v>675</v>
      </c>
      <c r="F40" s="8">
        <v>0</v>
      </c>
      <c r="G40" s="8">
        <v>0</v>
      </c>
      <c r="H40" s="8">
        <v>675</v>
      </c>
      <c r="I40" s="8">
        <v>0</v>
      </c>
      <c r="J40" s="8">
        <v>0</v>
      </c>
      <c r="K40" s="8">
        <v>675</v>
      </c>
      <c r="L40" s="8">
        <v>0</v>
      </c>
      <c r="M40" s="8">
        <v>0</v>
      </c>
      <c r="N40" s="8">
        <f t="shared" si="6"/>
        <v>2700</v>
      </c>
    </row>
    <row r="41" spans="1:14" hidden="1" x14ac:dyDescent="0.25">
      <c r="A41" s="15" t="s">
        <v>62</v>
      </c>
      <c r="B41" s="8">
        <v>850</v>
      </c>
      <c r="C41" s="8">
        <v>850</v>
      </c>
      <c r="D41" s="8">
        <v>850</v>
      </c>
      <c r="E41" s="8">
        <v>850</v>
      </c>
      <c r="F41" s="8">
        <v>850</v>
      </c>
      <c r="G41" s="8">
        <v>850</v>
      </c>
      <c r="H41" s="8">
        <v>850</v>
      </c>
      <c r="I41" s="8">
        <v>850</v>
      </c>
      <c r="J41" s="8">
        <v>850</v>
      </c>
      <c r="K41" s="8">
        <v>850</v>
      </c>
      <c r="L41" s="8">
        <v>850</v>
      </c>
      <c r="M41" s="8">
        <v>850</v>
      </c>
      <c r="N41" s="8">
        <f t="shared" si="6"/>
        <v>10200</v>
      </c>
    </row>
    <row r="42" spans="1:14" hidden="1" x14ac:dyDescent="0.25">
      <c r="A42" s="15" t="s">
        <v>63</v>
      </c>
      <c r="B42" s="8">
        <v>20172.62</v>
      </c>
      <c r="C42" s="8">
        <v>20451.23</v>
      </c>
      <c r="D42" s="8">
        <v>30878.76</v>
      </c>
      <c r="E42" s="8">
        <v>20591.84</v>
      </c>
      <c r="F42" s="8">
        <v>20597.84</v>
      </c>
      <c r="G42" s="8">
        <v>20597.84</v>
      </c>
      <c r="H42" s="8">
        <v>20597.84</v>
      </c>
      <c r="I42" s="8">
        <v>23097.84</v>
      </c>
      <c r="J42" s="8">
        <v>28516.76</v>
      </c>
      <c r="K42" s="8">
        <v>20777.84</v>
      </c>
      <c r="L42" s="8">
        <v>20777.84</v>
      </c>
      <c r="M42" s="8">
        <v>20777.84</v>
      </c>
      <c r="N42" s="8">
        <f t="shared" si="6"/>
        <v>267836.09000000003</v>
      </c>
    </row>
    <row r="43" spans="1:14" hidden="1" x14ac:dyDescent="0.25">
      <c r="A43" s="15" t="s">
        <v>64</v>
      </c>
      <c r="B43" s="8">
        <f>SUM(B42*7.65%)</f>
        <v>1543.20543</v>
      </c>
      <c r="C43" s="8">
        <f t="shared" ref="C43:M43" si="7">SUM(C42*7.65%)</f>
        <v>1564.5190949999999</v>
      </c>
      <c r="D43" s="8">
        <f t="shared" si="7"/>
        <v>2362.22514</v>
      </c>
      <c r="E43" s="8">
        <f t="shared" si="7"/>
        <v>1575.27576</v>
      </c>
      <c r="F43" s="8">
        <f t="shared" si="7"/>
        <v>1575.7347600000001</v>
      </c>
      <c r="G43" s="8">
        <f t="shared" si="7"/>
        <v>1575.7347600000001</v>
      </c>
      <c r="H43" s="8">
        <f t="shared" si="7"/>
        <v>1575.7347600000001</v>
      </c>
      <c r="I43" s="8">
        <f t="shared" si="7"/>
        <v>1766.9847600000001</v>
      </c>
      <c r="J43" s="8">
        <f t="shared" si="7"/>
        <v>2181.5321399999998</v>
      </c>
      <c r="K43" s="8">
        <f t="shared" si="7"/>
        <v>1589.50476</v>
      </c>
      <c r="L43" s="8">
        <f t="shared" si="7"/>
        <v>1589.50476</v>
      </c>
      <c r="M43" s="8">
        <f t="shared" si="7"/>
        <v>1589.50476</v>
      </c>
      <c r="N43" s="8">
        <f t="shared" si="6"/>
        <v>20489.460884999997</v>
      </c>
    </row>
    <row r="44" spans="1:14" hidden="1" x14ac:dyDescent="0.25">
      <c r="A44" s="15" t="s">
        <v>65</v>
      </c>
      <c r="B44" s="8">
        <v>62.72</v>
      </c>
      <c r="C44" s="8">
        <v>62.72</v>
      </c>
      <c r="D44" s="8">
        <v>109.76</v>
      </c>
      <c r="E44" s="8">
        <v>31.36</v>
      </c>
      <c r="F44" s="8">
        <v>94.08</v>
      </c>
      <c r="G44" s="8">
        <v>87.66</v>
      </c>
      <c r="H44" s="8">
        <v>108</v>
      </c>
      <c r="I44" s="8">
        <v>62.72</v>
      </c>
      <c r="J44" s="8">
        <v>94.08</v>
      </c>
      <c r="K44" s="8">
        <v>47.04</v>
      </c>
      <c r="L44" s="8">
        <v>31.36</v>
      </c>
      <c r="M44" s="8">
        <v>62.72</v>
      </c>
      <c r="N44" s="8">
        <f t="shared" si="6"/>
        <v>854.22</v>
      </c>
    </row>
    <row r="45" spans="1:14" ht="15.75" hidden="1" thickBot="1" x14ac:dyDescent="0.3">
      <c r="A45" s="15" t="s">
        <v>66</v>
      </c>
      <c r="B45" s="22">
        <v>196.32</v>
      </c>
      <c r="C45" s="22">
        <v>204.6</v>
      </c>
      <c r="D45" s="22">
        <v>428.08</v>
      </c>
      <c r="E45" s="22">
        <v>139.69999999999999</v>
      </c>
      <c r="F45" s="22">
        <v>403.4</v>
      </c>
      <c r="G45" s="22">
        <v>342.66</v>
      </c>
      <c r="H45" s="22">
        <v>175.98</v>
      </c>
      <c r="I45" s="22">
        <v>205.88</v>
      </c>
      <c r="J45" s="22">
        <v>322.63</v>
      </c>
      <c r="K45" s="22">
        <v>126.51</v>
      </c>
      <c r="L45" s="22">
        <v>71.099999999999994</v>
      </c>
      <c r="M45" s="22">
        <v>212.68</v>
      </c>
      <c r="N45" s="8">
        <f t="shared" si="6"/>
        <v>2829.54</v>
      </c>
    </row>
    <row r="46" spans="1:14" hidden="1" x14ac:dyDescent="0.25">
      <c r="A46" s="15" t="s">
        <v>67</v>
      </c>
      <c r="B46" s="8">
        <f>SUM(B42:B45)</f>
        <v>21974.865429999998</v>
      </c>
      <c r="C46" s="8">
        <f t="shared" ref="C46:M46" si="8">SUM(C42:C45)</f>
        <v>22283.069094999999</v>
      </c>
      <c r="D46" s="8">
        <f t="shared" si="8"/>
        <v>33778.825140000001</v>
      </c>
      <c r="E46" s="8">
        <f t="shared" si="8"/>
        <v>22338.175760000002</v>
      </c>
      <c r="F46" s="8">
        <f t="shared" si="8"/>
        <v>22671.054760000003</v>
      </c>
      <c r="G46" s="8">
        <f t="shared" si="8"/>
        <v>22603.894759999999</v>
      </c>
      <c r="H46" s="8">
        <f t="shared" si="8"/>
        <v>22457.554759999999</v>
      </c>
      <c r="I46" s="8">
        <f t="shared" si="8"/>
        <v>25133.424760000002</v>
      </c>
      <c r="J46" s="8">
        <f t="shared" si="8"/>
        <v>31115.002140000001</v>
      </c>
      <c r="K46" s="8">
        <f t="shared" si="8"/>
        <v>22540.894759999999</v>
      </c>
      <c r="L46" s="8">
        <f t="shared" si="8"/>
        <v>22469.804759999999</v>
      </c>
      <c r="M46" s="8">
        <f t="shared" si="8"/>
        <v>22642.744760000001</v>
      </c>
      <c r="N46" s="8">
        <f t="shared" si="6"/>
        <v>292009.31088500004</v>
      </c>
    </row>
    <row r="47" spans="1:14" hidden="1" x14ac:dyDescent="0.25">
      <c r="A47" s="15" t="s">
        <v>68</v>
      </c>
      <c r="B47" s="8">
        <v>0</v>
      </c>
      <c r="C47" s="8">
        <v>0</v>
      </c>
      <c r="D47" s="8">
        <v>0</v>
      </c>
      <c r="E47" s="8">
        <v>1300</v>
      </c>
      <c r="F47" s="8">
        <v>1300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f t="shared" si="6"/>
        <v>2600</v>
      </c>
    </row>
    <row r="48" spans="1:14" hidden="1" x14ac:dyDescent="0.25">
      <c r="A48" s="15" t="s">
        <v>69</v>
      </c>
      <c r="B48" s="8">
        <v>0</v>
      </c>
      <c r="C48" s="8">
        <v>0</v>
      </c>
      <c r="D48" s="8">
        <v>650</v>
      </c>
      <c r="E48" s="8">
        <v>3710</v>
      </c>
      <c r="F48" s="8">
        <v>3710</v>
      </c>
      <c r="G48" s="8">
        <v>3710</v>
      </c>
      <c r="H48" s="8">
        <v>3710</v>
      </c>
      <c r="I48" s="8">
        <v>3710</v>
      </c>
      <c r="J48" s="8">
        <v>3710</v>
      </c>
      <c r="K48" s="8">
        <v>2180</v>
      </c>
      <c r="L48" s="8">
        <v>0</v>
      </c>
      <c r="M48" s="8">
        <v>0</v>
      </c>
      <c r="N48" s="8">
        <f t="shared" si="6"/>
        <v>25090</v>
      </c>
    </row>
    <row r="49" spans="1:14" hidden="1" x14ac:dyDescent="0.25">
      <c r="A49" s="15" t="s">
        <v>70</v>
      </c>
      <c r="B49" s="8">
        <v>0</v>
      </c>
      <c r="C49" s="8">
        <v>5000</v>
      </c>
      <c r="D49" s="8">
        <v>0</v>
      </c>
      <c r="E49" s="8">
        <v>2000</v>
      </c>
      <c r="F49" s="8">
        <v>0</v>
      </c>
      <c r="G49" s="8">
        <v>0</v>
      </c>
      <c r="H49" s="8">
        <v>2000</v>
      </c>
      <c r="I49" s="8">
        <v>0</v>
      </c>
      <c r="J49" s="8">
        <v>2000</v>
      </c>
      <c r="K49" s="8">
        <v>2000</v>
      </c>
      <c r="L49" s="8">
        <v>0</v>
      </c>
      <c r="M49" s="8">
        <v>0</v>
      </c>
      <c r="N49" s="8">
        <f t="shared" si="6"/>
        <v>13000</v>
      </c>
    </row>
    <row r="50" spans="1:14" hidden="1" x14ac:dyDescent="0.25">
      <c r="A50" s="15" t="s">
        <v>71</v>
      </c>
      <c r="B50" s="8">
        <v>7150</v>
      </c>
      <c r="C50" s="8">
        <v>0</v>
      </c>
      <c r="D50" s="8">
        <v>0</v>
      </c>
      <c r="E50" s="8">
        <v>500</v>
      </c>
      <c r="F50" s="8">
        <v>0</v>
      </c>
      <c r="G50" s="8">
        <v>0</v>
      </c>
      <c r="H50" s="8">
        <v>500</v>
      </c>
      <c r="I50" s="8">
        <v>0</v>
      </c>
      <c r="J50" s="8">
        <v>0</v>
      </c>
      <c r="K50" s="8">
        <v>500</v>
      </c>
      <c r="L50" s="8">
        <v>0</v>
      </c>
      <c r="M50" s="8">
        <v>0</v>
      </c>
      <c r="N50" s="8">
        <f t="shared" si="6"/>
        <v>8650</v>
      </c>
    </row>
    <row r="51" spans="1:14" hidden="1" x14ac:dyDescent="0.25">
      <c r="A51" s="15" t="s">
        <v>72</v>
      </c>
      <c r="B51" s="8">
        <v>1500</v>
      </c>
      <c r="C51" s="8">
        <v>1000</v>
      </c>
      <c r="D51" s="8">
        <v>200</v>
      </c>
      <c r="E51" s="8">
        <v>200</v>
      </c>
      <c r="F51" s="8">
        <v>1500</v>
      </c>
      <c r="G51" s="8">
        <v>1500</v>
      </c>
      <c r="H51" s="8">
        <v>1500</v>
      </c>
      <c r="I51" s="8">
        <v>200</v>
      </c>
      <c r="J51" s="8">
        <v>200</v>
      </c>
      <c r="K51" s="8">
        <v>200</v>
      </c>
      <c r="L51" s="8">
        <v>1000</v>
      </c>
      <c r="M51" s="8">
        <v>1000</v>
      </c>
      <c r="N51" s="8">
        <f t="shared" si="6"/>
        <v>10000</v>
      </c>
    </row>
    <row r="52" spans="1:14" hidden="1" x14ac:dyDescent="0.25">
      <c r="A52" s="15" t="s">
        <v>73</v>
      </c>
      <c r="B52" s="8">
        <v>0</v>
      </c>
      <c r="C52" s="8">
        <v>100</v>
      </c>
      <c r="D52" s="8">
        <v>200</v>
      </c>
      <c r="E52" s="8">
        <v>0</v>
      </c>
      <c r="F52" s="8">
        <v>0</v>
      </c>
      <c r="G52" s="8">
        <v>200</v>
      </c>
      <c r="H52" s="8">
        <v>100</v>
      </c>
      <c r="I52" s="8">
        <v>0</v>
      </c>
      <c r="J52" s="8">
        <v>200</v>
      </c>
      <c r="K52" s="8">
        <v>100</v>
      </c>
      <c r="L52" s="8">
        <v>0</v>
      </c>
      <c r="M52" s="8">
        <v>200</v>
      </c>
      <c r="N52" s="8">
        <f t="shared" si="6"/>
        <v>1100</v>
      </c>
    </row>
    <row r="53" spans="1:14" hidden="1" x14ac:dyDescent="0.25">
      <c r="A53" s="15" t="s">
        <v>74</v>
      </c>
      <c r="B53" s="8">
        <v>0</v>
      </c>
      <c r="C53" s="8">
        <v>0</v>
      </c>
      <c r="D53" s="8">
        <v>0</v>
      </c>
      <c r="E53" s="8">
        <v>3000</v>
      </c>
      <c r="F53" s="8">
        <v>3000</v>
      </c>
      <c r="G53" s="8">
        <v>1000</v>
      </c>
      <c r="H53" s="8">
        <v>1700</v>
      </c>
      <c r="I53" s="8">
        <v>500</v>
      </c>
      <c r="J53" s="8">
        <v>0</v>
      </c>
      <c r="K53" s="8">
        <v>0</v>
      </c>
      <c r="L53" s="8">
        <v>700</v>
      </c>
      <c r="M53" s="8">
        <v>0</v>
      </c>
      <c r="N53" s="8">
        <f t="shared" si="6"/>
        <v>9900</v>
      </c>
    </row>
    <row r="54" spans="1:14" hidden="1" x14ac:dyDescent="0.25">
      <c r="A54" s="15" t="s">
        <v>75</v>
      </c>
      <c r="B54" s="8">
        <v>200</v>
      </c>
      <c r="C54" s="8">
        <v>200</v>
      </c>
      <c r="D54" s="8">
        <v>200</v>
      </c>
      <c r="E54" s="8">
        <v>200</v>
      </c>
      <c r="F54" s="8">
        <v>1500</v>
      </c>
      <c r="G54" s="8">
        <v>3500</v>
      </c>
      <c r="H54" s="8">
        <v>3500</v>
      </c>
      <c r="I54" s="8">
        <v>3500</v>
      </c>
      <c r="J54" s="8">
        <v>1500</v>
      </c>
      <c r="K54" s="8">
        <v>500</v>
      </c>
      <c r="L54" s="8">
        <v>500</v>
      </c>
      <c r="M54" s="8">
        <v>200</v>
      </c>
      <c r="N54" s="8">
        <f t="shared" si="6"/>
        <v>15500</v>
      </c>
    </row>
    <row r="55" spans="1:14" hidden="1" x14ac:dyDescent="0.25">
      <c r="A55" s="15" t="s">
        <v>76</v>
      </c>
      <c r="B55" s="8">
        <v>0</v>
      </c>
      <c r="C55" s="8">
        <v>0</v>
      </c>
      <c r="D55" s="8">
        <v>0</v>
      </c>
      <c r="E55" s="8">
        <v>0</v>
      </c>
      <c r="F55" s="8">
        <v>1200</v>
      </c>
      <c r="G55" s="8">
        <v>0</v>
      </c>
      <c r="H55" s="8">
        <v>0</v>
      </c>
      <c r="I55" s="8">
        <v>0</v>
      </c>
      <c r="J55" s="8">
        <v>0</v>
      </c>
      <c r="K55" s="8">
        <v>1200</v>
      </c>
      <c r="L55" s="8">
        <v>0</v>
      </c>
      <c r="M55" s="8">
        <v>0</v>
      </c>
      <c r="N55" s="8">
        <f t="shared" si="6"/>
        <v>2400</v>
      </c>
    </row>
    <row r="56" spans="1:14" ht="15.75" hidden="1" thickBot="1" x14ac:dyDescent="0.3">
      <c r="A56" s="23" t="s">
        <v>77</v>
      </c>
      <c r="B56" s="22">
        <v>0</v>
      </c>
      <c r="C56" s="22">
        <v>0</v>
      </c>
      <c r="D56" s="22">
        <v>1000</v>
      </c>
      <c r="E56" s="22">
        <v>1000</v>
      </c>
      <c r="F56" s="22">
        <v>500</v>
      </c>
      <c r="G56" s="22">
        <v>250</v>
      </c>
      <c r="H56" s="22">
        <v>250</v>
      </c>
      <c r="I56" s="22">
        <v>250</v>
      </c>
      <c r="J56" s="22">
        <v>250</v>
      </c>
      <c r="K56" s="22">
        <v>0</v>
      </c>
      <c r="L56" s="22">
        <v>0</v>
      </c>
      <c r="M56" s="22">
        <v>0</v>
      </c>
      <c r="N56" s="8">
        <f t="shared" si="6"/>
        <v>3500</v>
      </c>
    </row>
    <row r="57" spans="1:14" hidden="1" x14ac:dyDescent="0.25">
      <c r="A57" s="15" t="s">
        <v>78</v>
      </c>
      <c r="B57" s="8">
        <f>SUM(B49:B56)</f>
        <v>8850</v>
      </c>
      <c r="C57" s="8">
        <f t="shared" ref="C57:M57" si="9">SUM(C49:C56)</f>
        <v>6300</v>
      </c>
      <c r="D57" s="8">
        <f t="shared" si="9"/>
        <v>1600</v>
      </c>
      <c r="E57" s="8">
        <f t="shared" si="9"/>
        <v>6900</v>
      </c>
      <c r="F57" s="8">
        <f t="shared" si="9"/>
        <v>7700</v>
      </c>
      <c r="G57" s="8">
        <f t="shared" si="9"/>
        <v>6450</v>
      </c>
      <c r="H57" s="8">
        <f t="shared" si="9"/>
        <v>9550</v>
      </c>
      <c r="I57" s="8">
        <f t="shared" si="9"/>
        <v>4450</v>
      </c>
      <c r="J57" s="8">
        <f t="shared" si="9"/>
        <v>4150</v>
      </c>
      <c r="K57" s="8">
        <f t="shared" si="9"/>
        <v>4500</v>
      </c>
      <c r="L57" s="8">
        <f t="shared" si="9"/>
        <v>2200</v>
      </c>
      <c r="M57" s="8">
        <f t="shared" si="9"/>
        <v>1400</v>
      </c>
      <c r="N57" s="8">
        <f t="shared" si="6"/>
        <v>64050</v>
      </c>
    </row>
    <row r="58" spans="1:14" hidden="1" x14ac:dyDescent="0.25">
      <c r="A58" s="15" t="s">
        <v>79</v>
      </c>
      <c r="B58" s="8">
        <v>1200</v>
      </c>
      <c r="C58" s="8">
        <v>25</v>
      </c>
      <c r="D58" s="8">
        <v>150</v>
      </c>
      <c r="E58" s="8">
        <v>800</v>
      </c>
      <c r="F58" s="8">
        <v>500</v>
      </c>
      <c r="G58" s="8">
        <v>250</v>
      </c>
      <c r="H58" s="8">
        <v>250</v>
      </c>
      <c r="I58" s="8">
        <v>250</v>
      </c>
      <c r="J58" s="8">
        <v>250</v>
      </c>
      <c r="K58" s="8">
        <v>250</v>
      </c>
      <c r="L58" s="8">
        <v>25</v>
      </c>
      <c r="M58" s="8">
        <v>25</v>
      </c>
      <c r="N58" s="8">
        <f t="shared" si="6"/>
        <v>3975</v>
      </c>
    </row>
    <row r="59" spans="1:14" hidden="1" x14ac:dyDescent="0.25">
      <c r="A59" s="15" t="s">
        <v>80</v>
      </c>
      <c r="B59" s="8">
        <v>100</v>
      </c>
      <c r="C59" s="8">
        <v>100</v>
      </c>
      <c r="D59" s="8">
        <v>100</v>
      </c>
      <c r="E59" s="8">
        <v>500</v>
      </c>
      <c r="F59" s="8">
        <v>500</v>
      </c>
      <c r="G59" s="8">
        <v>500</v>
      </c>
      <c r="H59" s="8">
        <v>500</v>
      </c>
      <c r="I59" s="8">
        <v>500</v>
      </c>
      <c r="J59" s="8">
        <v>500</v>
      </c>
      <c r="K59" s="8">
        <v>100</v>
      </c>
      <c r="L59" s="8">
        <v>100</v>
      </c>
      <c r="M59" s="8">
        <v>100</v>
      </c>
      <c r="N59" s="8">
        <f t="shared" si="6"/>
        <v>3600</v>
      </c>
    </row>
    <row r="60" spans="1:14" hidden="1" x14ac:dyDescent="0.25">
      <c r="A60" s="15" t="s">
        <v>81</v>
      </c>
      <c r="B60" s="8">
        <v>25</v>
      </c>
      <c r="C60" s="8">
        <v>25</v>
      </c>
      <c r="D60" s="8">
        <v>25</v>
      </c>
      <c r="E60" s="8">
        <v>200</v>
      </c>
      <c r="F60" s="8">
        <v>50</v>
      </c>
      <c r="G60" s="8">
        <v>50</v>
      </c>
      <c r="H60" s="8">
        <v>50</v>
      </c>
      <c r="I60" s="8">
        <v>50</v>
      </c>
      <c r="J60" s="8">
        <v>200</v>
      </c>
      <c r="K60" s="8">
        <v>100</v>
      </c>
      <c r="L60" s="8">
        <v>50</v>
      </c>
      <c r="M60" s="8">
        <v>25</v>
      </c>
      <c r="N60" s="8">
        <f t="shared" si="6"/>
        <v>850</v>
      </c>
    </row>
    <row r="61" spans="1:14" hidden="1" x14ac:dyDescent="0.25">
      <c r="A61" s="15" t="s">
        <v>82</v>
      </c>
      <c r="B61" s="8">
        <v>0</v>
      </c>
      <c r="C61" s="8">
        <v>0</v>
      </c>
      <c r="D61" s="8">
        <v>100</v>
      </c>
      <c r="E61" s="8">
        <v>0</v>
      </c>
      <c r="F61" s="8">
        <v>0</v>
      </c>
      <c r="G61" s="8">
        <v>100</v>
      </c>
      <c r="H61" s="8">
        <v>0</v>
      </c>
      <c r="I61" s="8">
        <v>0</v>
      </c>
      <c r="J61" s="8">
        <v>100</v>
      </c>
      <c r="K61" s="8">
        <v>0</v>
      </c>
      <c r="L61" s="8">
        <v>0</v>
      </c>
      <c r="M61" s="8">
        <v>100</v>
      </c>
      <c r="N61" s="8">
        <f t="shared" si="6"/>
        <v>400</v>
      </c>
    </row>
    <row r="62" spans="1:14" x14ac:dyDescent="0.25">
      <c r="A62" s="15" t="s">
        <v>83</v>
      </c>
      <c r="B62" s="18">
        <f t="shared" ref="B62:N62" si="10">SUM(B31,B32,B34,B33,B35,B36,B37,B38,B39,B40,B41,B46,B47,B48,B57,B58,B59,B60,B61)</f>
        <v>43696.865429999998</v>
      </c>
      <c r="C62" s="18">
        <f t="shared" si="10"/>
        <v>38205.069094999999</v>
      </c>
      <c r="D62" s="18">
        <f t="shared" si="10"/>
        <v>45775.825140000001</v>
      </c>
      <c r="E62" s="18">
        <f t="shared" si="10"/>
        <v>45595.175759999998</v>
      </c>
      <c r="F62" s="18">
        <f t="shared" si="10"/>
        <v>45003.054759999999</v>
      </c>
      <c r="G62" s="18">
        <f t="shared" si="10"/>
        <v>46435.894759999996</v>
      </c>
      <c r="H62" s="18">
        <f t="shared" si="10"/>
        <v>52764.554759999999</v>
      </c>
      <c r="I62" s="18">
        <f t="shared" si="10"/>
        <v>51115.424760000002</v>
      </c>
      <c r="J62" s="18">
        <f t="shared" si="10"/>
        <v>53497.002139999997</v>
      </c>
      <c r="K62" s="18">
        <f t="shared" si="10"/>
        <v>42817.894759999996</v>
      </c>
      <c r="L62" s="18">
        <f t="shared" si="10"/>
        <v>35116.804759999999</v>
      </c>
      <c r="M62" s="18">
        <f t="shared" si="10"/>
        <v>34564.744760000001</v>
      </c>
      <c r="N62" s="28">
        <f t="shared" si="10"/>
        <v>534588.31088500004</v>
      </c>
    </row>
    <row r="63" spans="1:14" ht="15.75" hidden="1" thickBot="1" x14ac:dyDescent="0.3">
      <c r="A63" s="26" t="s">
        <v>84</v>
      </c>
      <c r="B63" s="29" t="s">
        <v>39</v>
      </c>
      <c r="C63" s="29" t="s">
        <v>40</v>
      </c>
      <c r="D63" s="29" t="s">
        <v>41</v>
      </c>
      <c r="E63" s="29" t="s">
        <v>42</v>
      </c>
      <c r="F63" s="29" t="s">
        <v>43</v>
      </c>
      <c r="G63" s="29" t="s">
        <v>44</v>
      </c>
      <c r="H63" s="29" t="s">
        <v>45</v>
      </c>
      <c r="I63" s="29" t="s">
        <v>46</v>
      </c>
      <c r="J63" s="29" t="s">
        <v>47</v>
      </c>
      <c r="K63" s="29" t="s">
        <v>48</v>
      </c>
      <c r="L63" s="29" t="s">
        <v>49</v>
      </c>
      <c r="M63" s="29" t="s">
        <v>50</v>
      </c>
      <c r="N63" s="29" t="s">
        <v>51</v>
      </c>
    </row>
    <row r="64" spans="1:14" hidden="1" x14ac:dyDescent="0.25">
      <c r="A64" s="15" t="s">
        <v>85</v>
      </c>
      <c r="B64" s="18">
        <v>100</v>
      </c>
      <c r="C64" s="18">
        <v>0</v>
      </c>
      <c r="D64" s="18">
        <v>0</v>
      </c>
      <c r="E64" s="18">
        <v>100</v>
      </c>
      <c r="F64" s="18">
        <v>0</v>
      </c>
      <c r="G64" s="18">
        <v>0</v>
      </c>
      <c r="H64" s="18">
        <v>100</v>
      </c>
      <c r="I64" s="18">
        <v>0</v>
      </c>
      <c r="J64" s="18">
        <v>0</v>
      </c>
      <c r="K64" s="18">
        <v>100</v>
      </c>
      <c r="L64" s="18">
        <v>0</v>
      </c>
      <c r="M64" s="18">
        <v>0</v>
      </c>
      <c r="N64" s="18">
        <f>SUM(B64:M64)</f>
        <v>400</v>
      </c>
    </row>
    <row r="65" spans="1:14" hidden="1" x14ac:dyDescent="0.25">
      <c r="A65" s="15" t="s">
        <v>86</v>
      </c>
      <c r="B65" s="18">
        <v>0</v>
      </c>
      <c r="C65" s="18">
        <v>50</v>
      </c>
      <c r="D65" s="18">
        <v>0</v>
      </c>
      <c r="E65" s="18">
        <v>0</v>
      </c>
      <c r="F65" s="18">
        <v>50</v>
      </c>
      <c r="G65" s="18">
        <v>0</v>
      </c>
      <c r="H65" s="18">
        <v>0</v>
      </c>
      <c r="I65" s="18">
        <v>50</v>
      </c>
      <c r="J65" s="18">
        <v>0</v>
      </c>
      <c r="K65" s="18">
        <v>0</v>
      </c>
      <c r="L65" s="18">
        <v>50</v>
      </c>
      <c r="M65" s="18">
        <v>0</v>
      </c>
      <c r="N65" s="18">
        <f t="shared" ref="N65:N78" si="11">SUM(B65:M65)</f>
        <v>200</v>
      </c>
    </row>
    <row r="66" spans="1:14" hidden="1" x14ac:dyDescent="0.25">
      <c r="A66" s="15" t="s">
        <v>87</v>
      </c>
      <c r="B66" s="18">
        <v>400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600</v>
      </c>
      <c r="M66" s="18">
        <v>0</v>
      </c>
      <c r="N66" s="18">
        <f t="shared" si="11"/>
        <v>1000</v>
      </c>
    </row>
    <row r="67" spans="1:14" hidden="1" x14ac:dyDescent="0.25">
      <c r="A67" s="15" t="s">
        <v>88</v>
      </c>
      <c r="B67" s="18">
        <v>200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350</v>
      </c>
      <c r="M67" s="18">
        <v>0</v>
      </c>
      <c r="N67" s="18">
        <f t="shared" si="11"/>
        <v>550</v>
      </c>
    </row>
    <row r="68" spans="1:14" ht="15.75" hidden="1" thickBot="1" x14ac:dyDescent="0.3">
      <c r="A68" s="15" t="s">
        <v>89</v>
      </c>
      <c r="B68" s="30">
        <v>100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200</v>
      </c>
      <c r="M68" s="30">
        <v>0</v>
      </c>
      <c r="N68" s="18">
        <f>SUM(B68:M68)</f>
        <v>300</v>
      </c>
    </row>
    <row r="69" spans="1:14" hidden="1" x14ac:dyDescent="0.25">
      <c r="A69" s="15" t="s">
        <v>90</v>
      </c>
      <c r="B69" s="18">
        <f t="shared" ref="B69:M69" si="12">ROUND(SUM(B66:B67),5)</f>
        <v>600</v>
      </c>
      <c r="C69" s="18">
        <f t="shared" si="12"/>
        <v>0</v>
      </c>
      <c r="D69" s="18">
        <f t="shared" si="12"/>
        <v>0</v>
      </c>
      <c r="E69" s="18">
        <f t="shared" si="12"/>
        <v>0</v>
      </c>
      <c r="F69" s="18">
        <f t="shared" si="12"/>
        <v>0</v>
      </c>
      <c r="G69" s="18">
        <f t="shared" si="12"/>
        <v>0</v>
      </c>
      <c r="H69" s="18">
        <f t="shared" si="12"/>
        <v>0</v>
      </c>
      <c r="I69" s="18">
        <f t="shared" si="12"/>
        <v>0</v>
      </c>
      <c r="J69" s="18">
        <f t="shared" si="12"/>
        <v>0</v>
      </c>
      <c r="K69" s="18">
        <f t="shared" si="12"/>
        <v>0</v>
      </c>
      <c r="L69" s="18">
        <f t="shared" si="12"/>
        <v>950</v>
      </c>
      <c r="M69" s="18">
        <f t="shared" si="12"/>
        <v>0</v>
      </c>
      <c r="N69" s="18">
        <f t="shared" si="11"/>
        <v>1550</v>
      </c>
    </row>
    <row r="70" spans="1:14" hidden="1" x14ac:dyDescent="0.25">
      <c r="A70" s="15" t="s">
        <v>91</v>
      </c>
      <c r="B70" s="18">
        <v>0</v>
      </c>
      <c r="C70" s="18">
        <v>0</v>
      </c>
      <c r="D70" s="18">
        <v>0</v>
      </c>
      <c r="E70" s="18">
        <v>100</v>
      </c>
      <c r="F70" s="18">
        <v>0</v>
      </c>
      <c r="G70" s="18">
        <v>0</v>
      </c>
      <c r="H70" s="18">
        <v>0</v>
      </c>
      <c r="I70" s="18">
        <v>100</v>
      </c>
      <c r="J70" s="18">
        <v>0</v>
      </c>
      <c r="K70" s="18">
        <v>0</v>
      </c>
      <c r="L70" s="18">
        <v>0</v>
      </c>
      <c r="M70" s="18">
        <v>0</v>
      </c>
      <c r="N70" s="18">
        <f t="shared" si="11"/>
        <v>200</v>
      </c>
    </row>
    <row r="71" spans="1:14" hidden="1" x14ac:dyDescent="0.25">
      <c r="A71" s="15" t="s">
        <v>92</v>
      </c>
      <c r="B71" s="18">
        <v>10981.54</v>
      </c>
      <c r="C71" s="18">
        <v>10981.54</v>
      </c>
      <c r="D71" s="18">
        <v>16472.310000000001</v>
      </c>
      <c r="E71" s="18">
        <v>12881.54</v>
      </c>
      <c r="F71" s="18">
        <v>12881.54</v>
      </c>
      <c r="G71" s="18">
        <v>12881.54</v>
      </c>
      <c r="H71" s="18">
        <v>12881.54</v>
      </c>
      <c r="I71" s="18">
        <v>12881.54</v>
      </c>
      <c r="J71" s="18">
        <v>19672.61</v>
      </c>
      <c r="K71" s="18">
        <v>13115.07</v>
      </c>
      <c r="L71" s="18">
        <v>13115.07</v>
      </c>
      <c r="M71" s="18">
        <v>13115.07</v>
      </c>
      <c r="N71" s="18">
        <f t="shared" si="11"/>
        <v>161860.91000000003</v>
      </c>
    </row>
    <row r="72" spans="1:14" hidden="1" x14ac:dyDescent="0.25">
      <c r="A72" s="15" t="s">
        <v>93</v>
      </c>
      <c r="B72" s="18">
        <f>SUM(B71*7.65%)</f>
        <v>840.0878100000001</v>
      </c>
      <c r="C72" s="18">
        <f t="shared" ref="C72:M72" si="13">SUM(C71*7.65%)</f>
        <v>840.0878100000001</v>
      </c>
      <c r="D72" s="18">
        <f t="shared" si="13"/>
        <v>1260.131715</v>
      </c>
      <c r="E72" s="18">
        <f t="shared" si="13"/>
        <v>985.43781000000001</v>
      </c>
      <c r="F72" s="18">
        <f t="shared" si="13"/>
        <v>985.43781000000001</v>
      </c>
      <c r="G72" s="18">
        <f t="shared" si="13"/>
        <v>985.43781000000001</v>
      </c>
      <c r="H72" s="18">
        <f t="shared" si="13"/>
        <v>985.43781000000001</v>
      </c>
      <c r="I72" s="18">
        <f t="shared" si="13"/>
        <v>985.43781000000001</v>
      </c>
      <c r="J72" s="18">
        <f t="shared" si="13"/>
        <v>1504.954665</v>
      </c>
      <c r="K72" s="18">
        <f t="shared" si="13"/>
        <v>1003.3028549999999</v>
      </c>
      <c r="L72" s="18">
        <f t="shared" si="13"/>
        <v>1003.3028549999999</v>
      </c>
      <c r="M72" s="18">
        <f t="shared" si="13"/>
        <v>1003.3028549999999</v>
      </c>
      <c r="N72" s="18">
        <f t="shared" si="11"/>
        <v>12382.359615000001</v>
      </c>
    </row>
    <row r="73" spans="1:14" hidden="1" x14ac:dyDescent="0.25">
      <c r="A73" s="15" t="s">
        <v>94</v>
      </c>
      <c r="B73" s="18">
        <v>62.7</v>
      </c>
      <c r="C73" s="18">
        <v>106.45</v>
      </c>
      <c r="D73" s="18">
        <v>62.7</v>
      </c>
      <c r="E73" s="18">
        <v>94.05</v>
      </c>
      <c r="F73" s="18">
        <v>31.35</v>
      </c>
      <c r="G73" s="18">
        <v>94.05</v>
      </c>
      <c r="H73" s="18">
        <v>62.7</v>
      </c>
      <c r="I73" s="18">
        <v>62.7</v>
      </c>
      <c r="J73" s="18">
        <v>62.7</v>
      </c>
      <c r="K73" s="18">
        <v>62.7</v>
      </c>
      <c r="L73" s="18">
        <v>94.05</v>
      </c>
      <c r="M73" s="18">
        <v>62.7</v>
      </c>
      <c r="N73" s="18">
        <f t="shared" si="11"/>
        <v>858.85000000000025</v>
      </c>
    </row>
    <row r="74" spans="1:14" ht="15.75" hidden="1" thickBot="1" x14ac:dyDescent="0.3">
      <c r="A74" s="15" t="s">
        <v>95</v>
      </c>
      <c r="B74" s="30">
        <v>268.83999999999997</v>
      </c>
      <c r="C74" s="30">
        <v>225.09</v>
      </c>
      <c r="D74" s="30">
        <v>273.83</v>
      </c>
      <c r="E74" s="30">
        <v>415.56</v>
      </c>
      <c r="F74" s="30">
        <v>138.52000000000001</v>
      </c>
      <c r="G74" s="30">
        <v>492.86</v>
      </c>
      <c r="H74" s="30">
        <v>431.66</v>
      </c>
      <c r="I74" s="30">
        <v>431.66</v>
      </c>
      <c r="J74" s="30">
        <v>370.45</v>
      </c>
      <c r="K74" s="30">
        <v>268.83999999999997</v>
      </c>
      <c r="L74" s="30">
        <v>403.26</v>
      </c>
      <c r="M74" s="30">
        <v>268.83999999999997</v>
      </c>
      <c r="N74" s="18">
        <f t="shared" si="11"/>
        <v>3989.41</v>
      </c>
    </row>
    <row r="75" spans="1:14" hidden="1" x14ac:dyDescent="0.25">
      <c r="A75" s="15" t="s">
        <v>96</v>
      </c>
      <c r="B75" s="18">
        <f>SUM(B71:B74)</f>
        <v>12153.167810000003</v>
      </c>
      <c r="C75" s="18">
        <f t="shared" ref="C75:M75" si="14">SUM(C71:C74)</f>
        <v>12153.167810000003</v>
      </c>
      <c r="D75" s="18">
        <f t="shared" si="14"/>
        <v>18068.971715000003</v>
      </c>
      <c r="E75" s="18">
        <f t="shared" si="14"/>
        <v>14376.587809999999</v>
      </c>
      <c r="F75" s="18">
        <f t="shared" si="14"/>
        <v>14036.847810000001</v>
      </c>
      <c r="G75" s="18">
        <f t="shared" si="14"/>
        <v>14453.88781</v>
      </c>
      <c r="H75" s="18">
        <f t="shared" si="14"/>
        <v>14361.337810000001</v>
      </c>
      <c r="I75" s="18">
        <f t="shared" si="14"/>
        <v>14361.337810000001</v>
      </c>
      <c r="J75" s="18">
        <f t="shared" si="14"/>
        <v>21610.714665000003</v>
      </c>
      <c r="K75" s="18">
        <f t="shared" si="14"/>
        <v>14449.912855</v>
      </c>
      <c r="L75" s="18">
        <f t="shared" si="14"/>
        <v>14615.682854999999</v>
      </c>
      <c r="M75" s="18">
        <f t="shared" si="14"/>
        <v>14449.912855</v>
      </c>
      <c r="N75" s="18">
        <f t="shared" si="11"/>
        <v>179091.52961500001</v>
      </c>
    </row>
    <row r="76" spans="1:14" hidden="1" x14ac:dyDescent="0.25">
      <c r="A76" s="15" t="s">
        <v>97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300</v>
      </c>
      <c r="N76" s="18">
        <f t="shared" si="11"/>
        <v>300</v>
      </c>
    </row>
    <row r="77" spans="1:14" hidden="1" x14ac:dyDescent="0.25">
      <c r="A77" s="15" t="s">
        <v>98</v>
      </c>
      <c r="B77" s="18">
        <v>0</v>
      </c>
      <c r="C77" s="18">
        <v>200</v>
      </c>
      <c r="D77" s="18">
        <v>0</v>
      </c>
      <c r="E77" s="18">
        <v>200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f t="shared" si="11"/>
        <v>400</v>
      </c>
    </row>
    <row r="78" spans="1:14" hidden="1" x14ac:dyDescent="0.25">
      <c r="A78" s="15" t="s">
        <v>99</v>
      </c>
      <c r="B78" s="18">
        <v>1000</v>
      </c>
      <c r="C78" s="18">
        <v>0</v>
      </c>
      <c r="D78" s="18">
        <v>500</v>
      </c>
      <c r="E78" s="18">
        <v>1000</v>
      </c>
      <c r="F78" s="18">
        <v>0</v>
      </c>
      <c r="G78" s="18">
        <v>500</v>
      </c>
      <c r="H78" s="18">
        <v>1000</v>
      </c>
      <c r="I78" s="18">
        <v>0</v>
      </c>
      <c r="J78" s="18">
        <v>500</v>
      </c>
      <c r="K78" s="18">
        <v>1000</v>
      </c>
      <c r="L78" s="18">
        <v>0</v>
      </c>
      <c r="M78" s="18">
        <v>0</v>
      </c>
      <c r="N78" s="18">
        <f t="shared" si="11"/>
        <v>5500</v>
      </c>
    </row>
    <row r="79" spans="1:14" hidden="1" x14ac:dyDescent="0.25">
      <c r="A79" s="15" t="s">
        <v>100</v>
      </c>
      <c r="B79" s="18">
        <v>2000</v>
      </c>
      <c r="C79" s="18">
        <v>2000</v>
      </c>
      <c r="D79" s="18">
        <v>2000</v>
      </c>
      <c r="E79" s="18">
        <v>2000</v>
      </c>
      <c r="F79" s="18">
        <v>2000</v>
      </c>
      <c r="G79" s="18">
        <v>2000</v>
      </c>
      <c r="H79" s="18">
        <v>2000</v>
      </c>
      <c r="I79" s="18">
        <v>2000</v>
      </c>
      <c r="J79" s="18">
        <v>2000</v>
      </c>
      <c r="K79" s="18">
        <v>2000</v>
      </c>
      <c r="L79" s="18">
        <v>2000</v>
      </c>
      <c r="M79" s="18">
        <v>2000</v>
      </c>
      <c r="N79" s="18">
        <f t="shared" ref="N79:N87" si="15">SUM(B79:M79)</f>
        <v>24000</v>
      </c>
    </row>
    <row r="80" spans="1:14" hidden="1" x14ac:dyDescent="0.25">
      <c r="A80" s="15" t="s">
        <v>101</v>
      </c>
      <c r="B80" s="18">
        <v>0</v>
      </c>
      <c r="C80" s="18">
        <v>0</v>
      </c>
      <c r="D80" s="18">
        <v>300</v>
      </c>
      <c r="E80" s="18">
        <v>300</v>
      </c>
      <c r="F80" s="18">
        <v>0</v>
      </c>
      <c r="G80" s="18">
        <v>1000</v>
      </c>
      <c r="H80" s="18">
        <v>1000</v>
      </c>
      <c r="I80" s="18">
        <v>500</v>
      </c>
      <c r="J80" s="18">
        <v>500</v>
      </c>
      <c r="K80" s="18">
        <v>0</v>
      </c>
      <c r="L80" s="18">
        <v>500</v>
      </c>
      <c r="M80" s="18">
        <v>150</v>
      </c>
      <c r="N80" s="18">
        <f t="shared" si="15"/>
        <v>4250</v>
      </c>
    </row>
    <row r="81" spans="1:14" hidden="1" x14ac:dyDescent="0.25">
      <c r="A81" s="15" t="s">
        <v>102</v>
      </c>
      <c r="B81" s="18">
        <v>0</v>
      </c>
      <c r="C81" s="18">
        <v>0</v>
      </c>
      <c r="D81" s="18">
        <v>0</v>
      </c>
      <c r="E81" s="18">
        <v>75</v>
      </c>
      <c r="F81" s="18">
        <v>0</v>
      </c>
      <c r="G81" s="18">
        <v>0</v>
      </c>
      <c r="H81" s="18">
        <v>0</v>
      </c>
      <c r="I81" s="18">
        <v>75</v>
      </c>
      <c r="J81" s="18">
        <v>0</v>
      </c>
      <c r="K81" s="18">
        <v>0</v>
      </c>
      <c r="L81" s="18">
        <v>0</v>
      </c>
      <c r="M81" s="18">
        <v>75</v>
      </c>
      <c r="N81" s="18">
        <f t="shared" si="15"/>
        <v>225</v>
      </c>
    </row>
    <row r="82" spans="1:14" hidden="1" x14ac:dyDescent="0.25">
      <c r="A82" s="15" t="s">
        <v>103</v>
      </c>
      <c r="B82" s="18">
        <v>700</v>
      </c>
      <c r="C82" s="18">
        <v>700</v>
      </c>
      <c r="D82" s="18">
        <v>700</v>
      </c>
      <c r="E82" s="18">
        <v>700</v>
      </c>
      <c r="F82" s="18">
        <v>700</v>
      </c>
      <c r="G82" s="18">
        <v>275</v>
      </c>
      <c r="H82" s="18">
        <v>275</v>
      </c>
      <c r="I82" s="18">
        <v>700</v>
      </c>
      <c r="J82" s="18">
        <v>0</v>
      </c>
      <c r="K82" s="18">
        <v>0</v>
      </c>
      <c r="L82" s="18">
        <v>700</v>
      </c>
      <c r="M82" s="18">
        <v>0</v>
      </c>
      <c r="N82" s="18">
        <f t="shared" si="15"/>
        <v>5450</v>
      </c>
    </row>
    <row r="83" spans="1:14" hidden="1" x14ac:dyDescent="0.25">
      <c r="A83" s="15" t="s">
        <v>104</v>
      </c>
      <c r="B83" s="18">
        <v>1000</v>
      </c>
      <c r="C83" s="18">
        <v>1000</v>
      </c>
      <c r="D83" s="18">
        <v>1000</v>
      </c>
      <c r="E83" s="18">
        <v>1000</v>
      </c>
      <c r="F83" s="18">
        <v>300</v>
      </c>
      <c r="G83" s="18">
        <v>300</v>
      </c>
      <c r="H83" s="18">
        <v>300</v>
      </c>
      <c r="I83" s="18">
        <v>300</v>
      </c>
      <c r="J83" s="18">
        <v>300</v>
      </c>
      <c r="K83" s="18">
        <v>300</v>
      </c>
      <c r="L83" s="18">
        <v>0</v>
      </c>
      <c r="M83" s="18">
        <v>0</v>
      </c>
      <c r="N83" s="18">
        <f t="shared" si="15"/>
        <v>5800</v>
      </c>
    </row>
    <row r="84" spans="1:14" ht="15.75" hidden="1" thickBot="1" x14ac:dyDescent="0.3">
      <c r="A84" s="15" t="s">
        <v>105</v>
      </c>
      <c r="B84" s="30">
        <v>0</v>
      </c>
      <c r="C84" s="30">
        <v>1000</v>
      </c>
      <c r="D84" s="30">
        <v>1000</v>
      </c>
      <c r="E84" s="30">
        <v>0</v>
      </c>
      <c r="F84" s="30">
        <v>0</v>
      </c>
      <c r="G84" s="30">
        <v>0</v>
      </c>
      <c r="H84" s="30">
        <v>0</v>
      </c>
      <c r="I84" s="30">
        <v>500</v>
      </c>
      <c r="J84" s="30">
        <v>500</v>
      </c>
      <c r="K84" s="30">
        <v>0</v>
      </c>
      <c r="L84" s="30">
        <v>0</v>
      </c>
      <c r="M84" s="30">
        <v>0</v>
      </c>
      <c r="N84" s="18">
        <f t="shared" si="15"/>
        <v>3000</v>
      </c>
    </row>
    <row r="85" spans="1:14" hidden="1" x14ac:dyDescent="0.25">
      <c r="A85" s="15" t="s">
        <v>106</v>
      </c>
      <c r="B85" s="18">
        <f>SUM(B82:B84)</f>
        <v>1700</v>
      </c>
      <c r="C85" s="18">
        <f t="shared" ref="C85:M85" si="16">SUM(C82:C84)</f>
        <v>2700</v>
      </c>
      <c r="D85" s="18">
        <f t="shared" si="16"/>
        <v>2700</v>
      </c>
      <c r="E85" s="18">
        <f t="shared" si="16"/>
        <v>1700</v>
      </c>
      <c r="F85" s="18">
        <f t="shared" si="16"/>
        <v>1000</v>
      </c>
      <c r="G85" s="18">
        <f t="shared" si="16"/>
        <v>575</v>
      </c>
      <c r="H85" s="18">
        <f t="shared" si="16"/>
        <v>575</v>
      </c>
      <c r="I85" s="18">
        <f t="shared" si="16"/>
        <v>1500</v>
      </c>
      <c r="J85" s="18">
        <f t="shared" si="16"/>
        <v>800</v>
      </c>
      <c r="K85" s="18">
        <f t="shared" si="16"/>
        <v>300</v>
      </c>
      <c r="L85" s="18">
        <f t="shared" si="16"/>
        <v>700</v>
      </c>
      <c r="M85" s="18">
        <f t="shared" si="16"/>
        <v>0</v>
      </c>
      <c r="N85" s="18">
        <f t="shared" si="15"/>
        <v>14250</v>
      </c>
    </row>
    <row r="86" spans="1:14" ht="15.75" hidden="1" thickBot="1" x14ac:dyDescent="0.3">
      <c r="A86" s="15" t="s">
        <v>107</v>
      </c>
      <c r="B86" s="30">
        <v>1500</v>
      </c>
      <c r="C86" s="30">
        <v>0</v>
      </c>
      <c r="D86" s="30">
        <v>1000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18">
        <f t="shared" si="15"/>
        <v>2500</v>
      </c>
    </row>
    <row r="87" spans="1:14" x14ac:dyDescent="0.25">
      <c r="A87" s="15" t="s">
        <v>108</v>
      </c>
      <c r="B87" s="18">
        <f>SUM(B64,B65,B69, B70, B75,B76,B77,B78,B79,B80,B81,B85,B86)</f>
        <v>19053.167810000003</v>
      </c>
      <c r="C87" s="18">
        <f t="shared" ref="C87:M87" si="17">SUM(C64,C65,C69, C70, C75,C76,C77,C78,C79,C80,C81,C85,C86)</f>
        <v>17103.167810000003</v>
      </c>
      <c r="D87" s="18">
        <f t="shared" si="17"/>
        <v>24568.971715000003</v>
      </c>
      <c r="E87" s="18">
        <f t="shared" si="17"/>
        <v>19851.587809999997</v>
      </c>
      <c r="F87" s="18">
        <f t="shared" si="17"/>
        <v>17086.847809999999</v>
      </c>
      <c r="G87" s="18">
        <f t="shared" si="17"/>
        <v>18528.88781</v>
      </c>
      <c r="H87" s="18">
        <f t="shared" si="17"/>
        <v>19036.337810000001</v>
      </c>
      <c r="I87" s="18">
        <f t="shared" si="17"/>
        <v>18586.337810000001</v>
      </c>
      <c r="J87" s="18">
        <f t="shared" si="17"/>
        <v>25410.714665000003</v>
      </c>
      <c r="K87" s="18">
        <f t="shared" si="17"/>
        <v>17849.912855000002</v>
      </c>
      <c r="L87" s="18">
        <f t="shared" si="17"/>
        <v>18815.682854999999</v>
      </c>
      <c r="M87" s="18">
        <f t="shared" si="17"/>
        <v>16974.912855000002</v>
      </c>
      <c r="N87" s="17">
        <f t="shared" si="15"/>
        <v>232866.52961500001</v>
      </c>
    </row>
    <row r="88" spans="1:14" ht="15.75" hidden="1" thickBot="1" x14ac:dyDescent="0.3">
      <c r="A88" s="26" t="s">
        <v>109</v>
      </c>
      <c r="B88" s="29" t="s">
        <v>39</v>
      </c>
      <c r="C88" s="29" t="s">
        <v>40</v>
      </c>
      <c r="D88" s="29" t="s">
        <v>41</v>
      </c>
      <c r="E88" s="29" t="s">
        <v>42</v>
      </c>
      <c r="F88" s="29" t="s">
        <v>43</v>
      </c>
      <c r="G88" s="29" t="s">
        <v>44</v>
      </c>
      <c r="H88" s="29" t="s">
        <v>45</v>
      </c>
      <c r="I88" s="29" t="s">
        <v>46</v>
      </c>
      <c r="J88" s="29" t="s">
        <v>47</v>
      </c>
      <c r="K88" s="29" t="s">
        <v>48</v>
      </c>
      <c r="L88" s="29" t="s">
        <v>49</v>
      </c>
      <c r="M88" s="29" t="s">
        <v>50</v>
      </c>
      <c r="N88" s="29" t="s">
        <v>51</v>
      </c>
    </row>
    <row r="89" spans="1:14" hidden="1" x14ac:dyDescent="0.25">
      <c r="A89" s="15" t="s">
        <v>110</v>
      </c>
      <c r="B89" s="18">
        <v>50</v>
      </c>
      <c r="C89" s="18">
        <v>250</v>
      </c>
      <c r="D89" s="18">
        <v>1050</v>
      </c>
      <c r="E89" s="18">
        <v>1200</v>
      </c>
      <c r="F89" s="18">
        <v>5500</v>
      </c>
      <c r="G89" s="18">
        <v>5500</v>
      </c>
      <c r="H89" s="18">
        <v>7000</v>
      </c>
      <c r="I89" s="18">
        <v>550</v>
      </c>
      <c r="J89" s="18">
        <v>50</v>
      </c>
      <c r="K89" s="18">
        <v>50</v>
      </c>
      <c r="L89" s="18">
        <v>50</v>
      </c>
      <c r="M89" s="18">
        <v>50</v>
      </c>
      <c r="N89" s="18">
        <f>SUM(B89:M89)</f>
        <v>21300</v>
      </c>
    </row>
    <row r="90" spans="1:14" hidden="1" x14ac:dyDescent="0.25">
      <c r="A90" s="15" t="s">
        <v>111</v>
      </c>
      <c r="B90" s="18">
        <v>0</v>
      </c>
      <c r="C90" s="18">
        <v>50</v>
      </c>
      <c r="D90" s="18">
        <v>0</v>
      </c>
      <c r="E90" s="18">
        <v>100</v>
      </c>
      <c r="F90" s="18">
        <v>100</v>
      </c>
      <c r="G90" s="18">
        <v>50</v>
      </c>
      <c r="H90" s="18">
        <v>50</v>
      </c>
      <c r="I90" s="18">
        <v>0</v>
      </c>
      <c r="J90" s="18">
        <v>0</v>
      </c>
      <c r="K90" s="18">
        <v>50</v>
      </c>
      <c r="L90" s="18">
        <v>0</v>
      </c>
      <c r="M90" s="18">
        <v>0</v>
      </c>
      <c r="N90" s="18">
        <f t="shared" ref="N90:N112" si="18">SUM(B90:M90)</f>
        <v>400</v>
      </c>
    </row>
    <row r="91" spans="1:14" hidden="1" x14ac:dyDescent="0.25">
      <c r="A91" s="15" t="s">
        <v>112</v>
      </c>
      <c r="B91" s="18">
        <v>150</v>
      </c>
      <c r="C91" s="18">
        <v>150</v>
      </c>
      <c r="D91" s="18">
        <v>150</v>
      </c>
      <c r="E91" s="18">
        <v>150</v>
      </c>
      <c r="F91" s="18">
        <v>150</v>
      </c>
      <c r="G91" s="18">
        <v>150</v>
      </c>
      <c r="H91" s="18">
        <v>150</v>
      </c>
      <c r="I91" s="18">
        <v>150</v>
      </c>
      <c r="J91" s="18">
        <v>150</v>
      </c>
      <c r="K91" s="18">
        <v>150</v>
      </c>
      <c r="L91" s="18">
        <v>150</v>
      </c>
      <c r="M91" s="18">
        <v>150</v>
      </c>
      <c r="N91" s="18">
        <f t="shared" si="18"/>
        <v>1800</v>
      </c>
    </row>
    <row r="92" spans="1:14" hidden="1" x14ac:dyDescent="0.25">
      <c r="A92" s="15" t="s">
        <v>113</v>
      </c>
      <c r="B92" s="18">
        <v>1090</v>
      </c>
      <c r="C92" s="18">
        <v>0</v>
      </c>
      <c r="D92" s="18">
        <v>0</v>
      </c>
      <c r="E92" s="18">
        <v>400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780</v>
      </c>
      <c r="L92" s="18">
        <v>0</v>
      </c>
      <c r="M92" s="18">
        <v>0</v>
      </c>
      <c r="N92" s="18">
        <f t="shared" si="18"/>
        <v>2270</v>
      </c>
    </row>
    <row r="93" spans="1:14" hidden="1" x14ac:dyDescent="0.25">
      <c r="A93" s="15" t="s">
        <v>114</v>
      </c>
      <c r="B93" s="18"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900</v>
      </c>
      <c r="L93" s="18">
        <v>0</v>
      </c>
      <c r="M93" s="18">
        <v>0</v>
      </c>
      <c r="N93" s="18">
        <f t="shared" si="18"/>
        <v>900</v>
      </c>
    </row>
    <row r="94" spans="1:14" hidden="1" x14ac:dyDescent="0.25">
      <c r="A94" s="15" t="s">
        <v>115</v>
      </c>
      <c r="B94" s="18">
        <v>750</v>
      </c>
      <c r="C94" s="18">
        <v>1200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f t="shared" si="18"/>
        <v>1950</v>
      </c>
    </row>
    <row r="95" spans="1:14" hidden="1" x14ac:dyDescent="0.25">
      <c r="A95" s="15" t="s">
        <v>116</v>
      </c>
      <c r="B95" s="18">
        <v>580</v>
      </c>
      <c r="C95" s="18">
        <v>500</v>
      </c>
      <c r="D95" s="18">
        <v>0</v>
      </c>
      <c r="E95" s="18">
        <v>0</v>
      </c>
      <c r="F95" s="18">
        <v>120</v>
      </c>
      <c r="G95" s="18">
        <v>120</v>
      </c>
      <c r="H95" s="18">
        <v>120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f t="shared" si="18"/>
        <v>1440</v>
      </c>
    </row>
    <row r="96" spans="1:14" ht="15.75" hidden="1" thickBot="1" x14ac:dyDescent="0.3">
      <c r="A96" s="15" t="s">
        <v>117</v>
      </c>
      <c r="B96" s="30">
        <v>150</v>
      </c>
      <c r="C96" s="30">
        <v>0</v>
      </c>
      <c r="D96" s="30">
        <v>0</v>
      </c>
      <c r="E96" s="30">
        <v>0</v>
      </c>
      <c r="F96" s="30">
        <v>0</v>
      </c>
      <c r="G96" s="30">
        <v>175</v>
      </c>
      <c r="H96" s="30">
        <v>175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18">
        <f t="shared" si="18"/>
        <v>500</v>
      </c>
    </row>
    <row r="97" spans="1:14" hidden="1" x14ac:dyDescent="0.25">
      <c r="A97" s="15" t="s">
        <v>118</v>
      </c>
      <c r="B97" s="18">
        <f>SUM(B92:B96)</f>
        <v>2570</v>
      </c>
      <c r="C97" s="18">
        <f t="shared" ref="C97:M97" si="19">SUM(C92:C96)</f>
        <v>1700</v>
      </c>
      <c r="D97" s="18">
        <f t="shared" si="19"/>
        <v>0</v>
      </c>
      <c r="E97" s="18">
        <f t="shared" si="19"/>
        <v>400</v>
      </c>
      <c r="F97" s="18">
        <f t="shared" si="19"/>
        <v>120</v>
      </c>
      <c r="G97" s="18">
        <f t="shared" si="19"/>
        <v>295</v>
      </c>
      <c r="H97" s="18">
        <f t="shared" si="19"/>
        <v>295</v>
      </c>
      <c r="I97" s="18">
        <f t="shared" si="19"/>
        <v>0</v>
      </c>
      <c r="J97" s="18">
        <f t="shared" si="19"/>
        <v>0</v>
      </c>
      <c r="K97" s="18">
        <f t="shared" si="19"/>
        <v>1680</v>
      </c>
      <c r="L97" s="18">
        <f t="shared" si="19"/>
        <v>0</v>
      </c>
      <c r="M97" s="18">
        <f t="shared" si="19"/>
        <v>0</v>
      </c>
      <c r="N97" s="18">
        <f t="shared" si="18"/>
        <v>7060</v>
      </c>
    </row>
    <row r="98" spans="1:14" hidden="1" x14ac:dyDescent="0.25">
      <c r="A98" s="15" t="s">
        <v>119</v>
      </c>
      <c r="B98" s="18">
        <v>350</v>
      </c>
      <c r="C98" s="18">
        <v>0</v>
      </c>
      <c r="D98" s="18">
        <v>1800</v>
      </c>
      <c r="E98" s="18">
        <v>0</v>
      </c>
      <c r="F98" s="18">
        <v>750</v>
      </c>
      <c r="G98" s="18">
        <v>0</v>
      </c>
      <c r="H98" s="18">
        <v>0</v>
      </c>
      <c r="I98" s="18">
        <v>0</v>
      </c>
      <c r="J98" s="18">
        <v>0</v>
      </c>
      <c r="K98" s="18">
        <v>2000</v>
      </c>
      <c r="L98" s="18">
        <v>0</v>
      </c>
      <c r="M98" s="18">
        <v>0</v>
      </c>
      <c r="N98" s="18">
        <f t="shared" si="18"/>
        <v>4900</v>
      </c>
    </row>
    <row r="99" spans="1:14" hidden="1" x14ac:dyDescent="0.25">
      <c r="A99" s="15" t="s">
        <v>120</v>
      </c>
      <c r="B99" s="18">
        <v>11116.07</v>
      </c>
      <c r="C99" s="18">
        <v>14192.79</v>
      </c>
      <c r="D99" s="18">
        <v>21989.48</v>
      </c>
      <c r="E99" s="18">
        <v>14992.79</v>
      </c>
      <c r="F99" s="18">
        <v>41611.19</v>
      </c>
      <c r="G99" s="18">
        <v>109111.19</v>
      </c>
      <c r="H99" s="18">
        <v>109111.19</v>
      </c>
      <c r="I99" s="18">
        <v>63575.19</v>
      </c>
      <c r="J99" s="18">
        <v>24802.77</v>
      </c>
      <c r="K99" s="18">
        <v>17701.849999999999</v>
      </c>
      <c r="L99" s="18">
        <v>17201.849999999999</v>
      </c>
      <c r="M99" s="18">
        <v>14401.85</v>
      </c>
      <c r="N99" s="18">
        <f t="shared" si="18"/>
        <v>459808.20999999996</v>
      </c>
    </row>
    <row r="100" spans="1:14" hidden="1" x14ac:dyDescent="0.25">
      <c r="A100" s="15" t="s">
        <v>121</v>
      </c>
      <c r="B100" s="18">
        <f>SUM(B99*7.65%)</f>
        <v>850.37935499999992</v>
      </c>
      <c r="C100" s="18">
        <f t="shared" ref="C100:M100" si="20">SUM(C99*7.65%)</f>
        <v>1085.748435</v>
      </c>
      <c r="D100" s="18">
        <f t="shared" si="20"/>
        <v>1682.1952199999998</v>
      </c>
      <c r="E100" s="18">
        <f t="shared" si="20"/>
        <v>1146.948435</v>
      </c>
      <c r="F100" s="18">
        <f t="shared" si="20"/>
        <v>3183.2560350000003</v>
      </c>
      <c r="G100" s="18">
        <f t="shared" si="20"/>
        <v>8347.0060350000003</v>
      </c>
      <c r="H100" s="18">
        <f t="shared" si="20"/>
        <v>8347.0060350000003</v>
      </c>
      <c r="I100" s="18">
        <f t="shared" si="20"/>
        <v>4863.5020350000004</v>
      </c>
      <c r="J100" s="18">
        <f t="shared" si="20"/>
        <v>1897.4119049999999</v>
      </c>
      <c r="K100" s="18">
        <f t="shared" si="20"/>
        <v>1354.191525</v>
      </c>
      <c r="L100" s="18">
        <f t="shared" si="20"/>
        <v>1315.941525</v>
      </c>
      <c r="M100" s="18">
        <f t="shared" si="20"/>
        <v>1101.7415249999999</v>
      </c>
      <c r="N100" s="18">
        <f t="shared" si="18"/>
        <v>35175.328065000002</v>
      </c>
    </row>
    <row r="101" spans="1:14" hidden="1" x14ac:dyDescent="0.25">
      <c r="A101" s="15" t="s">
        <v>122</v>
      </c>
      <c r="B101" s="18">
        <v>31.36</v>
      </c>
      <c r="C101" s="18">
        <v>31.36</v>
      </c>
      <c r="D101" s="18">
        <v>47.04</v>
      </c>
      <c r="E101" s="18">
        <v>15.68</v>
      </c>
      <c r="F101" s="18">
        <v>47.04</v>
      </c>
      <c r="G101" s="18">
        <v>31.36</v>
      </c>
      <c r="H101" s="18">
        <v>31.36</v>
      </c>
      <c r="I101" s="18">
        <v>31.36</v>
      </c>
      <c r="J101" s="18">
        <v>47.04</v>
      </c>
      <c r="K101" s="18">
        <v>31.36</v>
      </c>
      <c r="L101" s="18">
        <v>0</v>
      </c>
      <c r="M101" s="18">
        <v>31.36</v>
      </c>
      <c r="N101" s="18">
        <f t="shared" si="18"/>
        <v>376.32000000000005</v>
      </c>
    </row>
    <row r="102" spans="1:14" ht="15.75" hidden="1" thickBot="1" x14ac:dyDescent="0.3">
      <c r="A102" s="15" t="s">
        <v>123</v>
      </c>
      <c r="B102" s="30">
        <v>87.7</v>
      </c>
      <c r="C102" s="30">
        <v>90</v>
      </c>
      <c r="D102" s="30">
        <v>138.44999999999999</v>
      </c>
      <c r="E102" s="30">
        <v>46.15</v>
      </c>
      <c r="F102" s="30">
        <v>138.46</v>
      </c>
      <c r="G102" s="30">
        <v>98.3</v>
      </c>
      <c r="H102" s="30">
        <v>92.3</v>
      </c>
      <c r="I102" s="30">
        <v>92.3</v>
      </c>
      <c r="J102" s="30">
        <v>142.62</v>
      </c>
      <c r="K102" s="30">
        <v>95.08</v>
      </c>
      <c r="L102" s="30">
        <v>0</v>
      </c>
      <c r="M102" s="30">
        <v>87.7</v>
      </c>
      <c r="N102" s="18">
        <f t="shared" si="18"/>
        <v>1109.06</v>
      </c>
    </row>
    <row r="103" spans="1:14" hidden="1" x14ac:dyDescent="0.25">
      <c r="A103" s="15" t="s">
        <v>124</v>
      </c>
      <c r="B103" s="18">
        <f>SUM(B99:B102)</f>
        <v>12085.509355</v>
      </c>
      <c r="C103" s="18">
        <f t="shared" ref="C103:M103" si="21">SUM(C99:C102)</f>
        <v>15399.898435000001</v>
      </c>
      <c r="D103" s="18">
        <f t="shared" si="21"/>
        <v>23857.165220000003</v>
      </c>
      <c r="E103" s="18">
        <f t="shared" si="21"/>
        <v>16201.568435000001</v>
      </c>
      <c r="F103" s="18">
        <f t="shared" si="21"/>
        <v>44979.946035000001</v>
      </c>
      <c r="G103" s="18">
        <f t="shared" si="21"/>
        <v>117587.856035</v>
      </c>
      <c r="H103" s="18">
        <f t="shared" si="21"/>
        <v>117581.856035</v>
      </c>
      <c r="I103" s="18">
        <f t="shared" si="21"/>
        <v>68562.352035000004</v>
      </c>
      <c r="J103" s="18">
        <f t="shared" si="21"/>
        <v>26889.841905000001</v>
      </c>
      <c r="K103" s="18">
        <f t="shared" si="21"/>
        <v>19182.481524999999</v>
      </c>
      <c r="L103" s="18">
        <f t="shared" si="21"/>
        <v>18517.791524999997</v>
      </c>
      <c r="M103" s="18">
        <f t="shared" si="21"/>
        <v>15622.651525000001</v>
      </c>
      <c r="N103" s="18">
        <f t="shared" si="18"/>
        <v>496468.91806499998</v>
      </c>
    </row>
    <row r="104" spans="1:14" hidden="1" x14ac:dyDescent="0.25">
      <c r="A104" s="15" t="s">
        <v>125</v>
      </c>
      <c r="B104" s="18">
        <v>0</v>
      </c>
      <c r="C104" s="18">
        <v>0</v>
      </c>
      <c r="D104" s="18">
        <v>0</v>
      </c>
      <c r="E104" s="18">
        <v>0</v>
      </c>
      <c r="F104" s="18">
        <v>30200</v>
      </c>
      <c r="G104" s="18">
        <v>8000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f t="shared" si="18"/>
        <v>38200</v>
      </c>
    </row>
    <row r="105" spans="1:14" hidden="1" x14ac:dyDescent="0.25">
      <c r="A105" s="15" t="s">
        <v>126</v>
      </c>
      <c r="B105" s="18">
        <v>1000</v>
      </c>
      <c r="C105" s="18">
        <v>700</v>
      </c>
      <c r="D105" s="18">
        <v>1025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900</v>
      </c>
      <c r="N105" s="18">
        <f t="shared" si="18"/>
        <v>3625</v>
      </c>
    </row>
    <row r="106" spans="1:14" hidden="1" x14ac:dyDescent="0.25">
      <c r="A106" s="15" t="s">
        <v>127</v>
      </c>
      <c r="B106" s="18">
        <v>0</v>
      </c>
      <c r="C106" s="18">
        <v>150</v>
      </c>
      <c r="D106" s="18">
        <v>0</v>
      </c>
      <c r="E106" s="18">
        <v>0</v>
      </c>
      <c r="F106" s="18">
        <v>850</v>
      </c>
      <c r="G106" s="18">
        <v>200</v>
      </c>
      <c r="H106" s="18">
        <v>3200</v>
      </c>
      <c r="I106" s="18">
        <v>2000</v>
      </c>
      <c r="J106" s="18">
        <v>0</v>
      </c>
      <c r="K106" s="18">
        <v>0</v>
      </c>
      <c r="L106" s="18">
        <v>0</v>
      </c>
      <c r="M106" s="18">
        <v>150</v>
      </c>
      <c r="N106" s="18">
        <f t="shared" si="18"/>
        <v>6550</v>
      </c>
    </row>
    <row r="107" spans="1:14" hidden="1" x14ac:dyDescent="0.25">
      <c r="A107" s="15" t="s">
        <v>128</v>
      </c>
      <c r="B107" s="18">
        <v>0</v>
      </c>
      <c r="C107" s="18">
        <v>0</v>
      </c>
      <c r="D107" s="18">
        <v>0</v>
      </c>
      <c r="E107" s="18">
        <v>100</v>
      </c>
      <c r="F107" s="18">
        <v>1500</v>
      </c>
      <c r="G107" s="18">
        <v>150</v>
      </c>
      <c r="H107" s="18">
        <v>700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f t="shared" si="18"/>
        <v>2450</v>
      </c>
    </row>
    <row r="108" spans="1:14" hidden="1" x14ac:dyDescent="0.25">
      <c r="A108" s="15" t="s">
        <v>129</v>
      </c>
      <c r="B108" s="18">
        <v>0</v>
      </c>
      <c r="C108" s="18">
        <v>12000</v>
      </c>
      <c r="D108" s="18">
        <v>1000</v>
      </c>
      <c r="E108" s="18">
        <v>1000</v>
      </c>
      <c r="F108" s="18">
        <v>1000</v>
      </c>
      <c r="G108" s="18">
        <v>1000</v>
      </c>
      <c r="H108" s="18">
        <v>1000</v>
      </c>
      <c r="I108" s="18">
        <v>1000</v>
      </c>
      <c r="J108" s="18">
        <v>1000</v>
      </c>
      <c r="K108" s="18">
        <v>1000</v>
      </c>
      <c r="L108" s="18">
        <v>0</v>
      </c>
      <c r="M108" s="18">
        <v>0</v>
      </c>
      <c r="N108" s="18">
        <f t="shared" si="18"/>
        <v>20000</v>
      </c>
    </row>
    <row r="109" spans="1:14" hidden="1" x14ac:dyDescent="0.25">
      <c r="A109" s="15" t="s">
        <v>130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19200</v>
      </c>
      <c r="H109" s="18">
        <v>14400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f t="shared" si="18"/>
        <v>33600</v>
      </c>
    </row>
    <row r="110" spans="1:14" hidden="1" x14ac:dyDescent="0.25">
      <c r="A110" s="15" t="s">
        <v>131</v>
      </c>
      <c r="B110" s="18">
        <v>395</v>
      </c>
      <c r="C110" s="18">
        <v>0</v>
      </c>
      <c r="D110" s="18">
        <v>700</v>
      </c>
      <c r="E110" s="18">
        <v>0</v>
      </c>
      <c r="F110" s="18">
        <v>350</v>
      </c>
      <c r="G110" s="18">
        <v>4500</v>
      </c>
      <c r="H110" s="18">
        <v>4000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f t="shared" si="18"/>
        <v>9945</v>
      </c>
    </row>
    <row r="111" spans="1:14" hidden="1" x14ac:dyDescent="0.25">
      <c r="A111" s="15" t="s">
        <v>132</v>
      </c>
      <c r="B111" s="18">
        <v>0</v>
      </c>
      <c r="C111" s="18">
        <v>0</v>
      </c>
      <c r="D111" s="18">
        <v>0</v>
      </c>
      <c r="E111" s="18">
        <v>100</v>
      </c>
      <c r="F111" s="18">
        <v>0</v>
      </c>
      <c r="G111" s="18">
        <v>100</v>
      </c>
      <c r="H111" s="18">
        <v>100</v>
      </c>
      <c r="I111" s="18">
        <v>0</v>
      </c>
      <c r="J111" s="18">
        <v>100</v>
      </c>
      <c r="K111" s="18">
        <v>0</v>
      </c>
      <c r="L111" s="18">
        <v>0</v>
      </c>
      <c r="M111" s="18">
        <v>0</v>
      </c>
      <c r="N111" s="18">
        <f t="shared" si="18"/>
        <v>400</v>
      </c>
    </row>
    <row r="112" spans="1:14" x14ac:dyDescent="0.25">
      <c r="A112" s="15" t="s">
        <v>133</v>
      </c>
      <c r="B112" s="18">
        <f t="shared" ref="B112:C112" si="22">SUM(B89:B91,B97,B98,B103,B104,B105,B106,B107,B108,B109,B110,B111)</f>
        <v>16600.509355000002</v>
      </c>
      <c r="C112" s="18">
        <f t="shared" si="22"/>
        <v>30399.898435000003</v>
      </c>
      <c r="D112" s="18">
        <f>SUM(D89:D91,D97,D98,D103,D104,D105,D106,D107,D108,D109,D110,D111,D121)</f>
        <v>32082.165220000003</v>
      </c>
      <c r="E112" s="18">
        <f t="shared" ref="E112:M112" si="23">SUM(E89:E91,E97,E98,E103,E104,E105,E106,E107,E108,E109,E110,E111,E121)</f>
        <v>20751.568435000001</v>
      </c>
      <c r="F112" s="18">
        <f t="shared" si="23"/>
        <v>85499.946035000001</v>
      </c>
      <c r="G112" s="18">
        <f t="shared" si="23"/>
        <v>156732.856035</v>
      </c>
      <c r="H112" s="18">
        <f t="shared" si="23"/>
        <v>150976.856035</v>
      </c>
      <c r="I112" s="18">
        <f t="shared" si="23"/>
        <v>77262.352035000004</v>
      </c>
      <c r="J112" s="18">
        <f t="shared" si="23"/>
        <v>30749.841905000001</v>
      </c>
      <c r="K112" s="18">
        <f t="shared" si="23"/>
        <v>25612.481524999999</v>
      </c>
      <c r="L112" s="18">
        <f t="shared" si="23"/>
        <v>21217.791524999997</v>
      </c>
      <c r="M112" s="18">
        <f t="shared" si="23"/>
        <v>17572.651525000001</v>
      </c>
      <c r="N112" s="28">
        <f t="shared" si="18"/>
        <v>665458.91806500009</v>
      </c>
    </row>
    <row r="113" spans="1:14" hidden="1" x14ac:dyDescent="0.25">
      <c r="A113" s="15" t="s">
        <v>134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60</v>
      </c>
      <c r="K113" s="18">
        <v>0</v>
      </c>
      <c r="L113" s="18">
        <v>0</v>
      </c>
      <c r="M113" s="18">
        <v>200</v>
      </c>
      <c r="N113" s="18">
        <f t="shared" ref="N113:N120" si="24">SUM(B113:M113)</f>
        <v>260</v>
      </c>
    </row>
    <row r="114" spans="1:14" hidden="1" x14ac:dyDescent="0.25">
      <c r="A114" s="15" t="s">
        <v>135</v>
      </c>
      <c r="B114" s="18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2500</v>
      </c>
      <c r="I114" s="18">
        <v>2500</v>
      </c>
      <c r="J114" s="18">
        <v>0</v>
      </c>
      <c r="K114" s="18">
        <v>0</v>
      </c>
      <c r="L114" s="18">
        <v>0</v>
      </c>
      <c r="M114" s="18">
        <v>0</v>
      </c>
      <c r="N114" s="18">
        <f t="shared" si="24"/>
        <v>5000</v>
      </c>
    </row>
    <row r="115" spans="1:14" hidden="1" x14ac:dyDescent="0.25">
      <c r="A115" s="15" t="s">
        <v>136</v>
      </c>
      <c r="B115" s="18">
        <v>0</v>
      </c>
      <c r="C115" s="18">
        <v>0</v>
      </c>
      <c r="D115" s="18">
        <v>500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500</v>
      </c>
      <c r="N115" s="18">
        <f>SUM(B115:M115)</f>
        <v>1000</v>
      </c>
    </row>
    <row r="116" spans="1:14" hidden="1" x14ac:dyDescent="0.25">
      <c r="A116" s="15" t="s">
        <v>137</v>
      </c>
      <c r="B116" s="18">
        <v>0</v>
      </c>
      <c r="C116" s="18">
        <v>500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500</v>
      </c>
      <c r="M116" s="18">
        <v>0</v>
      </c>
      <c r="N116" s="18">
        <f t="shared" si="24"/>
        <v>1000</v>
      </c>
    </row>
    <row r="117" spans="1:14" hidden="1" x14ac:dyDescent="0.25">
      <c r="A117" s="15" t="s">
        <v>138</v>
      </c>
      <c r="B117" s="18">
        <v>0</v>
      </c>
      <c r="C117" s="18">
        <v>0</v>
      </c>
      <c r="D117" s="18">
        <v>0</v>
      </c>
      <c r="E117" s="18">
        <v>1500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f t="shared" si="24"/>
        <v>1500</v>
      </c>
    </row>
    <row r="118" spans="1:14" hidden="1" x14ac:dyDescent="0.25">
      <c r="A118" s="15" t="s">
        <v>139</v>
      </c>
      <c r="B118" s="18">
        <v>0</v>
      </c>
      <c r="C118" s="18">
        <v>2000</v>
      </c>
      <c r="D118" s="18">
        <v>2000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2000</v>
      </c>
      <c r="M118" s="18">
        <v>0</v>
      </c>
      <c r="N118" s="18">
        <f t="shared" si="24"/>
        <v>6000</v>
      </c>
    </row>
    <row r="119" spans="1:14" hidden="1" x14ac:dyDescent="0.25">
      <c r="A119" s="15" t="s">
        <v>140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2500</v>
      </c>
      <c r="J119" s="18">
        <v>2500</v>
      </c>
      <c r="K119" s="18">
        <v>0</v>
      </c>
      <c r="L119" s="18">
        <v>0</v>
      </c>
      <c r="M119" s="18">
        <v>0</v>
      </c>
      <c r="N119" s="18">
        <f t="shared" si="24"/>
        <v>5000</v>
      </c>
    </row>
    <row r="120" spans="1:14" ht="15.75" hidden="1" thickBot="1" x14ac:dyDescent="0.3">
      <c r="A120" s="15" t="s">
        <v>141</v>
      </c>
      <c r="B120" s="30">
        <v>0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1500</v>
      </c>
      <c r="L120" s="30">
        <v>0</v>
      </c>
      <c r="M120" s="30">
        <v>0</v>
      </c>
      <c r="N120" s="18">
        <f t="shared" si="24"/>
        <v>1500</v>
      </c>
    </row>
    <row r="121" spans="1:14" hidden="1" x14ac:dyDescent="0.25">
      <c r="A121" s="15" t="s">
        <v>142</v>
      </c>
      <c r="B121" s="18">
        <f t="shared" ref="B121:N121" si="25">SUM(B113:B120)</f>
        <v>0</v>
      </c>
      <c r="C121" s="18">
        <f t="shared" si="25"/>
        <v>2500</v>
      </c>
      <c r="D121" s="18">
        <f t="shared" si="25"/>
        <v>2500</v>
      </c>
      <c r="E121" s="18">
        <f t="shared" si="25"/>
        <v>1500</v>
      </c>
      <c r="F121" s="18">
        <f t="shared" si="25"/>
        <v>0</v>
      </c>
      <c r="G121" s="18">
        <f t="shared" si="25"/>
        <v>0</v>
      </c>
      <c r="H121" s="18">
        <f t="shared" si="25"/>
        <v>2500</v>
      </c>
      <c r="I121" s="18">
        <f t="shared" si="25"/>
        <v>5000</v>
      </c>
      <c r="J121" s="18">
        <f t="shared" si="25"/>
        <v>2560</v>
      </c>
      <c r="K121" s="18">
        <f t="shared" si="25"/>
        <v>1500</v>
      </c>
      <c r="L121" s="18">
        <f t="shared" si="25"/>
        <v>2500</v>
      </c>
      <c r="M121" s="18">
        <f t="shared" si="25"/>
        <v>700</v>
      </c>
      <c r="N121" s="28">
        <f t="shared" si="25"/>
        <v>21260</v>
      </c>
    </row>
    <row r="122" spans="1:14" ht="15.75" hidden="1" thickBot="1" x14ac:dyDescent="0.3">
      <c r="A122" s="26" t="s">
        <v>143</v>
      </c>
      <c r="B122" s="29" t="s">
        <v>39</v>
      </c>
      <c r="C122" s="29" t="s">
        <v>40</v>
      </c>
      <c r="D122" s="29" t="s">
        <v>41</v>
      </c>
      <c r="E122" s="29" t="s">
        <v>42</v>
      </c>
      <c r="F122" s="29" t="s">
        <v>43</v>
      </c>
      <c r="G122" s="29" t="s">
        <v>44</v>
      </c>
      <c r="H122" s="29" t="s">
        <v>45</v>
      </c>
      <c r="I122" s="29" t="s">
        <v>46</v>
      </c>
      <c r="J122" s="29" t="s">
        <v>47</v>
      </c>
      <c r="K122" s="29" t="s">
        <v>48</v>
      </c>
      <c r="L122" s="29" t="s">
        <v>49</v>
      </c>
      <c r="M122" s="29" t="s">
        <v>50</v>
      </c>
      <c r="N122" s="29" t="s">
        <v>51</v>
      </c>
    </row>
    <row r="123" spans="1:14" hidden="1" x14ac:dyDescent="0.25">
      <c r="A123" s="15" t="s">
        <v>144</v>
      </c>
      <c r="B123" s="18">
        <v>450</v>
      </c>
      <c r="C123" s="18">
        <v>450</v>
      </c>
      <c r="D123" s="18">
        <v>450</v>
      </c>
      <c r="E123" s="18">
        <v>1450</v>
      </c>
      <c r="F123" s="18">
        <v>2600</v>
      </c>
      <c r="G123" s="18">
        <v>100</v>
      </c>
      <c r="H123" s="18">
        <v>250</v>
      </c>
      <c r="I123" s="18">
        <v>2250</v>
      </c>
      <c r="J123" s="18">
        <v>750</v>
      </c>
      <c r="K123" s="18">
        <v>750</v>
      </c>
      <c r="L123" s="18">
        <v>250</v>
      </c>
      <c r="M123" s="18">
        <v>100</v>
      </c>
      <c r="N123" s="18">
        <f>SUM(B123:M123)</f>
        <v>9850</v>
      </c>
    </row>
    <row r="124" spans="1:14" hidden="1" x14ac:dyDescent="0.25">
      <c r="A124" s="15" t="s">
        <v>145</v>
      </c>
      <c r="B124" s="18">
        <v>0</v>
      </c>
      <c r="C124" s="18">
        <v>0</v>
      </c>
      <c r="D124" s="18">
        <v>0</v>
      </c>
      <c r="E124" s="18">
        <v>0</v>
      </c>
      <c r="F124" s="18">
        <v>6700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f t="shared" ref="N124:N136" si="26">SUM(B124:M124)</f>
        <v>6700</v>
      </c>
    </row>
    <row r="125" spans="1:14" hidden="1" x14ac:dyDescent="0.25">
      <c r="A125" s="15" t="s">
        <v>146</v>
      </c>
      <c r="B125" s="18">
        <v>0</v>
      </c>
      <c r="C125" s="18">
        <v>0</v>
      </c>
      <c r="D125" s="18">
        <v>0</v>
      </c>
      <c r="E125" s="18">
        <v>45</v>
      </c>
      <c r="F125" s="18">
        <v>0</v>
      </c>
      <c r="G125" s="18">
        <v>0</v>
      </c>
      <c r="H125" s="18">
        <v>45</v>
      </c>
      <c r="I125" s="18">
        <v>0</v>
      </c>
      <c r="J125" s="18">
        <v>0</v>
      </c>
      <c r="K125" s="18">
        <v>45</v>
      </c>
      <c r="L125" s="18">
        <v>0</v>
      </c>
      <c r="M125" s="18">
        <v>0</v>
      </c>
      <c r="N125" s="18">
        <f t="shared" si="26"/>
        <v>135</v>
      </c>
    </row>
    <row r="126" spans="1:14" hidden="1" x14ac:dyDescent="0.25">
      <c r="A126" s="23" t="s">
        <v>147</v>
      </c>
      <c r="B126" s="18">
        <v>0</v>
      </c>
      <c r="C126" s="18">
        <v>200</v>
      </c>
      <c r="D126" s="18">
        <v>0</v>
      </c>
      <c r="E126" s="18">
        <v>0</v>
      </c>
      <c r="F126" s="18">
        <v>200</v>
      </c>
      <c r="G126" s="18">
        <v>0</v>
      </c>
      <c r="H126" s="18">
        <v>0</v>
      </c>
      <c r="I126" s="18">
        <v>0</v>
      </c>
      <c r="J126" s="18">
        <v>200</v>
      </c>
      <c r="K126" s="18">
        <v>0</v>
      </c>
      <c r="L126" s="18">
        <v>0</v>
      </c>
      <c r="M126" s="18">
        <v>200</v>
      </c>
      <c r="N126" s="18">
        <f>SUM(B126:M126)</f>
        <v>800</v>
      </c>
    </row>
    <row r="127" spans="1:14" hidden="1" x14ac:dyDescent="0.25">
      <c r="A127" s="15" t="s">
        <v>148</v>
      </c>
      <c r="B127" s="18">
        <v>200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f t="shared" si="26"/>
        <v>200</v>
      </c>
    </row>
    <row r="128" spans="1:14" hidden="1" x14ac:dyDescent="0.25">
      <c r="A128" s="15" t="s">
        <v>149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f t="shared" si="26"/>
        <v>0</v>
      </c>
    </row>
    <row r="129" spans="1:14" hidden="1" x14ac:dyDescent="0.25">
      <c r="A129" s="15" t="s">
        <v>150</v>
      </c>
      <c r="B129" s="18">
        <v>9458.34</v>
      </c>
      <c r="C129" s="18">
        <v>9458.34</v>
      </c>
      <c r="D129" s="18">
        <v>14187.51</v>
      </c>
      <c r="E129" s="18">
        <v>9458.34</v>
      </c>
      <c r="F129" s="18">
        <v>9458.34</v>
      </c>
      <c r="G129" s="18">
        <v>11848.74</v>
      </c>
      <c r="H129" s="18">
        <v>11848.74</v>
      </c>
      <c r="I129" s="18">
        <v>11005.86</v>
      </c>
      <c r="J129" s="18">
        <v>14296.71</v>
      </c>
      <c r="K129" s="18">
        <v>9584.9</v>
      </c>
      <c r="L129" s="18">
        <v>9584.9</v>
      </c>
      <c r="M129" s="18">
        <v>9584.9</v>
      </c>
      <c r="N129" s="18">
        <f t="shared" si="26"/>
        <v>129775.61999999997</v>
      </c>
    </row>
    <row r="130" spans="1:14" hidden="1" x14ac:dyDescent="0.25">
      <c r="A130" s="15" t="s">
        <v>151</v>
      </c>
      <c r="B130" s="18">
        <f>SUM(B129*7.65%)</f>
        <v>723.56300999999996</v>
      </c>
      <c r="C130" s="18">
        <f t="shared" ref="C130:M130" si="27">SUM(C129*7.65%)</f>
        <v>723.56300999999996</v>
      </c>
      <c r="D130" s="18">
        <f t="shared" si="27"/>
        <v>1085.344515</v>
      </c>
      <c r="E130" s="18">
        <f t="shared" si="27"/>
        <v>723.56300999999996</v>
      </c>
      <c r="F130" s="18">
        <f t="shared" si="27"/>
        <v>723.56300999999996</v>
      </c>
      <c r="G130" s="18">
        <f t="shared" si="27"/>
        <v>906.42860999999994</v>
      </c>
      <c r="H130" s="18">
        <f t="shared" si="27"/>
        <v>906.42860999999994</v>
      </c>
      <c r="I130" s="18">
        <f t="shared" si="27"/>
        <v>841.94829000000004</v>
      </c>
      <c r="J130" s="18">
        <f t="shared" si="27"/>
        <v>1093.6983149999999</v>
      </c>
      <c r="K130" s="18">
        <f t="shared" si="27"/>
        <v>733.24484999999993</v>
      </c>
      <c r="L130" s="18">
        <f t="shared" si="27"/>
        <v>733.24484999999993</v>
      </c>
      <c r="M130" s="18">
        <f t="shared" si="27"/>
        <v>733.24484999999993</v>
      </c>
      <c r="N130" s="18">
        <f t="shared" si="26"/>
        <v>9927.8349299999973</v>
      </c>
    </row>
    <row r="131" spans="1:14" hidden="1" x14ac:dyDescent="0.25">
      <c r="A131" s="15" t="s">
        <v>152</v>
      </c>
      <c r="B131" s="18">
        <v>31.36</v>
      </c>
      <c r="C131" s="18">
        <v>31.36</v>
      </c>
      <c r="D131" s="18">
        <v>31.36</v>
      </c>
      <c r="E131" s="18">
        <v>15.68</v>
      </c>
      <c r="F131" s="18">
        <v>47.04</v>
      </c>
      <c r="G131" s="18">
        <v>95.36</v>
      </c>
      <c r="H131" s="18">
        <v>33.96</v>
      </c>
      <c r="I131" s="18">
        <v>33.96</v>
      </c>
      <c r="J131" s="18">
        <v>50.94</v>
      </c>
      <c r="K131" s="18">
        <v>47.04</v>
      </c>
      <c r="L131" s="18">
        <v>31.36</v>
      </c>
      <c r="M131" s="18">
        <v>31.36</v>
      </c>
      <c r="N131" s="18">
        <f t="shared" si="26"/>
        <v>480.78</v>
      </c>
    </row>
    <row r="132" spans="1:14" ht="15.75" hidden="1" thickBot="1" x14ac:dyDescent="0.3">
      <c r="A132" s="15" t="s">
        <v>153</v>
      </c>
      <c r="B132" s="30">
        <v>83.08</v>
      </c>
      <c r="C132" s="30">
        <v>87.69</v>
      </c>
      <c r="D132" s="30">
        <v>138.44999999999999</v>
      </c>
      <c r="E132" s="30">
        <v>46.15</v>
      </c>
      <c r="F132" s="30">
        <v>138.46</v>
      </c>
      <c r="G132" s="30">
        <v>92.3</v>
      </c>
      <c r="H132" s="30">
        <v>92.3</v>
      </c>
      <c r="I132" s="30">
        <v>92.3</v>
      </c>
      <c r="J132" s="30">
        <v>143.07</v>
      </c>
      <c r="K132" s="30">
        <v>124.62</v>
      </c>
      <c r="L132" s="30">
        <v>83.08</v>
      </c>
      <c r="M132" s="30">
        <v>83.08</v>
      </c>
      <c r="N132" s="30">
        <f t="shared" si="26"/>
        <v>1204.5799999999995</v>
      </c>
    </row>
    <row r="133" spans="1:14" hidden="1" x14ac:dyDescent="0.25">
      <c r="A133" s="15" t="s">
        <v>154</v>
      </c>
      <c r="B133" s="18">
        <f>SUM(B129:B132)</f>
        <v>10296.343010000001</v>
      </c>
      <c r="C133" s="18">
        <f t="shared" ref="C133:M133" si="28">SUM(C129:C132)</f>
        <v>10300.953010000001</v>
      </c>
      <c r="D133" s="18">
        <f t="shared" si="28"/>
        <v>15442.664515000002</v>
      </c>
      <c r="E133" s="18">
        <f t="shared" si="28"/>
        <v>10243.73301</v>
      </c>
      <c r="F133" s="18">
        <f t="shared" si="28"/>
        <v>10367.40301</v>
      </c>
      <c r="G133" s="18">
        <f t="shared" si="28"/>
        <v>12942.82861</v>
      </c>
      <c r="H133" s="18">
        <f t="shared" si="28"/>
        <v>12881.428609999999</v>
      </c>
      <c r="I133" s="18">
        <f t="shared" si="28"/>
        <v>11974.068289999999</v>
      </c>
      <c r="J133" s="18">
        <f t="shared" si="28"/>
        <v>15584.418314999999</v>
      </c>
      <c r="K133" s="18">
        <f t="shared" si="28"/>
        <v>10489.80485</v>
      </c>
      <c r="L133" s="18">
        <f t="shared" si="28"/>
        <v>10432.584849999999</v>
      </c>
      <c r="M133" s="18">
        <f t="shared" si="28"/>
        <v>10432.584849999999</v>
      </c>
      <c r="N133" s="18">
        <f t="shared" si="26"/>
        <v>141388.81492999999</v>
      </c>
    </row>
    <row r="134" spans="1:14" hidden="1" x14ac:dyDescent="0.25">
      <c r="A134" s="15" t="s">
        <v>155</v>
      </c>
      <c r="B134" s="18">
        <v>0</v>
      </c>
      <c r="C134" s="18">
        <v>0</v>
      </c>
      <c r="D134" s="18">
        <v>0</v>
      </c>
      <c r="E134" s="18">
        <v>1960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1660</v>
      </c>
      <c r="L134" s="18">
        <v>0</v>
      </c>
      <c r="M134" s="18">
        <v>0</v>
      </c>
      <c r="N134" s="18">
        <f t="shared" si="26"/>
        <v>3620</v>
      </c>
    </row>
    <row r="135" spans="1:14" hidden="1" x14ac:dyDescent="0.25">
      <c r="A135" s="15" t="s">
        <v>156</v>
      </c>
      <c r="B135" s="18">
        <v>0</v>
      </c>
      <c r="C135" s="18">
        <v>0</v>
      </c>
      <c r="D135" s="18">
        <v>110</v>
      </c>
      <c r="E135" s="18">
        <v>0</v>
      </c>
      <c r="F135" s="18">
        <v>110</v>
      </c>
      <c r="G135" s="18">
        <v>100</v>
      </c>
      <c r="H135" s="18">
        <v>0</v>
      </c>
      <c r="I135" s="18">
        <v>0</v>
      </c>
      <c r="J135" s="18">
        <v>110</v>
      </c>
      <c r="K135" s="18">
        <v>0</v>
      </c>
      <c r="L135" s="18">
        <v>0</v>
      </c>
      <c r="M135" s="18">
        <v>110</v>
      </c>
      <c r="N135" s="18">
        <f t="shared" si="26"/>
        <v>540</v>
      </c>
    </row>
    <row r="136" spans="1:14" ht="15.75" hidden="1" thickBot="1" x14ac:dyDescent="0.3">
      <c r="A136" s="15" t="s">
        <v>157</v>
      </c>
      <c r="B136" s="30">
        <v>0</v>
      </c>
      <c r="C136" s="30">
        <v>1000</v>
      </c>
      <c r="D136" s="30">
        <v>3000</v>
      </c>
      <c r="E136" s="30">
        <v>100</v>
      </c>
      <c r="F136" s="30">
        <v>500</v>
      </c>
      <c r="G136" s="30">
        <v>100</v>
      </c>
      <c r="H136" s="30">
        <v>2000</v>
      </c>
      <c r="I136" s="30">
        <v>2000</v>
      </c>
      <c r="J136" s="30">
        <v>100</v>
      </c>
      <c r="K136" s="30">
        <v>500</v>
      </c>
      <c r="L136" s="30">
        <v>0</v>
      </c>
      <c r="M136" s="30">
        <v>0</v>
      </c>
      <c r="N136" s="18">
        <f t="shared" si="26"/>
        <v>9300</v>
      </c>
    </row>
    <row r="137" spans="1:14" x14ac:dyDescent="0.25">
      <c r="A137" s="15" t="s">
        <v>158</v>
      </c>
      <c r="B137" s="18">
        <f>SUM(B123,B124,B125,B126,B127,B128,B133,B134,B135,B136)</f>
        <v>10946.343010000001</v>
      </c>
      <c r="C137" s="18">
        <f t="shared" ref="C137:N137" si="29">SUM(C123,C124,C125,C126,C127,C128,C133,C134,C135,C136)</f>
        <v>11950.953010000001</v>
      </c>
      <c r="D137" s="18">
        <f t="shared" si="29"/>
        <v>19002.664515000004</v>
      </c>
      <c r="E137" s="18">
        <f t="shared" si="29"/>
        <v>13798.73301</v>
      </c>
      <c r="F137" s="18">
        <f t="shared" si="29"/>
        <v>20477.403010000002</v>
      </c>
      <c r="G137" s="18">
        <f t="shared" si="29"/>
        <v>13242.82861</v>
      </c>
      <c r="H137" s="18">
        <f t="shared" si="29"/>
        <v>15176.428609999999</v>
      </c>
      <c r="I137" s="18">
        <f t="shared" si="29"/>
        <v>16224.068289999999</v>
      </c>
      <c r="J137" s="18">
        <f t="shared" si="29"/>
        <v>16744.418314999999</v>
      </c>
      <c r="K137" s="18">
        <f t="shared" si="29"/>
        <v>13444.80485</v>
      </c>
      <c r="L137" s="18">
        <f t="shared" si="29"/>
        <v>10682.584849999999</v>
      </c>
      <c r="M137" s="18">
        <f t="shared" si="29"/>
        <v>10842.584849999999</v>
      </c>
      <c r="N137" s="28">
        <f t="shared" si="29"/>
        <v>172533.81492999999</v>
      </c>
    </row>
    <row r="138" spans="1:14" ht="15.75" hidden="1" thickBot="1" x14ac:dyDescent="0.3">
      <c r="A138" s="26" t="s">
        <v>159</v>
      </c>
      <c r="B138" s="29" t="s">
        <v>1</v>
      </c>
      <c r="C138" s="29" t="s">
        <v>2</v>
      </c>
      <c r="D138" s="29" t="s">
        <v>3</v>
      </c>
      <c r="E138" s="29" t="s">
        <v>4</v>
      </c>
      <c r="F138" s="29" t="s">
        <v>5</v>
      </c>
      <c r="G138" s="29" t="s">
        <v>6</v>
      </c>
      <c r="H138" s="29" t="s">
        <v>7</v>
      </c>
      <c r="I138" s="29" t="s">
        <v>8</v>
      </c>
      <c r="J138" s="29" t="s">
        <v>9</v>
      </c>
      <c r="K138" s="29" t="s">
        <v>10</v>
      </c>
      <c r="L138" s="29" t="s">
        <v>11</v>
      </c>
      <c r="M138" s="29" t="s">
        <v>12</v>
      </c>
      <c r="N138" s="29" t="s">
        <v>51</v>
      </c>
    </row>
    <row r="139" spans="1:14" hidden="1" x14ac:dyDescent="0.25">
      <c r="A139" s="15" t="s">
        <v>160</v>
      </c>
      <c r="B139" s="18">
        <v>0</v>
      </c>
      <c r="C139" s="18">
        <v>0</v>
      </c>
      <c r="D139" s="18">
        <v>200</v>
      </c>
      <c r="E139" s="18">
        <v>0</v>
      </c>
      <c r="F139" s="18">
        <v>0</v>
      </c>
      <c r="G139" s="18">
        <v>200</v>
      </c>
      <c r="H139" s="18">
        <v>0</v>
      </c>
      <c r="I139" s="18">
        <v>0</v>
      </c>
      <c r="J139" s="18">
        <v>200</v>
      </c>
      <c r="K139" s="18">
        <v>0</v>
      </c>
      <c r="L139" s="18">
        <v>0</v>
      </c>
      <c r="M139" s="18">
        <v>200</v>
      </c>
      <c r="N139" s="18">
        <f t="shared" ref="N139:N140" si="30">SUM(B139:M139)</f>
        <v>800</v>
      </c>
    </row>
    <row r="140" spans="1:14" hidden="1" x14ac:dyDescent="0.25">
      <c r="A140" s="15" t="s">
        <v>161</v>
      </c>
      <c r="B140" s="18">
        <v>0</v>
      </c>
      <c r="C140" s="18">
        <v>0</v>
      </c>
      <c r="D140" s="18">
        <v>25</v>
      </c>
      <c r="E140" s="18">
        <v>0</v>
      </c>
      <c r="F140" s="18">
        <v>50</v>
      </c>
      <c r="G140" s="18">
        <v>0</v>
      </c>
      <c r="H140" s="18">
        <v>0</v>
      </c>
      <c r="I140" s="18">
        <v>25</v>
      </c>
      <c r="J140" s="18">
        <v>0</v>
      </c>
      <c r="K140" s="18">
        <v>75</v>
      </c>
      <c r="L140" s="18">
        <v>0</v>
      </c>
      <c r="M140" s="18">
        <v>0</v>
      </c>
      <c r="N140" s="18">
        <f t="shared" si="30"/>
        <v>175</v>
      </c>
    </row>
    <row r="141" spans="1:14" hidden="1" x14ac:dyDescent="0.25">
      <c r="A141" s="15" t="s">
        <v>162</v>
      </c>
      <c r="B141" s="18">
        <v>75</v>
      </c>
      <c r="C141" s="18">
        <v>75</v>
      </c>
      <c r="D141" s="18">
        <v>75</v>
      </c>
      <c r="E141" s="18">
        <v>75</v>
      </c>
      <c r="F141" s="18">
        <v>75</v>
      </c>
      <c r="G141" s="18">
        <v>75</v>
      </c>
      <c r="H141" s="18">
        <v>75</v>
      </c>
      <c r="I141" s="18">
        <v>75</v>
      </c>
      <c r="J141" s="18">
        <v>75</v>
      </c>
      <c r="K141" s="18">
        <v>75</v>
      </c>
      <c r="L141" s="18">
        <v>75</v>
      </c>
      <c r="M141" s="18">
        <v>75</v>
      </c>
      <c r="N141" s="18">
        <f>SUM(B141:M141)</f>
        <v>900</v>
      </c>
    </row>
    <row r="142" spans="1:14" hidden="1" x14ac:dyDescent="0.25">
      <c r="A142" s="15" t="s">
        <v>163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150</v>
      </c>
      <c r="K142" s="18">
        <v>150</v>
      </c>
      <c r="L142" s="18">
        <v>0</v>
      </c>
      <c r="M142" s="18">
        <v>0</v>
      </c>
      <c r="N142" s="18">
        <f t="shared" ref="N142:N152" si="31">SUM(B142:M142)</f>
        <v>300</v>
      </c>
    </row>
    <row r="143" spans="1:14" hidden="1" x14ac:dyDescent="0.25">
      <c r="A143" s="15" t="s">
        <v>164</v>
      </c>
      <c r="B143" s="18">
        <v>15345.85</v>
      </c>
      <c r="C143" s="18">
        <v>15379.45</v>
      </c>
      <c r="D143" s="18">
        <v>23719.17</v>
      </c>
      <c r="E143" s="18">
        <v>16679.45</v>
      </c>
      <c r="F143" s="18">
        <v>19679.45</v>
      </c>
      <c r="G143" s="18">
        <v>27339.45</v>
      </c>
      <c r="H143" s="18">
        <v>27339.45</v>
      </c>
      <c r="I143" s="18">
        <v>26839.45</v>
      </c>
      <c r="J143" s="18">
        <v>25855.17</v>
      </c>
      <c r="K143" s="18">
        <v>18403.45</v>
      </c>
      <c r="L143" s="18">
        <v>16603.45</v>
      </c>
      <c r="M143" s="18">
        <v>15603.45</v>
      </c>
      <c r="N143" s="18">
        <f t="shared" si="31"/>
        <v>248787.24000000005</v>
      </c>
    </row>
    <row r="144" spans="1:14" hidden="1" x14ac:dyDescent="0.25">
      <c r="A144" s="15" t="s">
        <v>165</v>
      </c>
      <c r="B144" s="18">
        <f>SUM(B143*7.65%)</f>
        <v>1173.957525</v>
      </c>
      <c r="C144" s="18">
        <f t="shared" ref="C144:M144" si="32">SUM(C143*7.65%)</f>
        <v>1176.5279250000001</v>
      </c>
      <c r="D144" s="18">
        <f t="shared" si="32"/>
        <v>1814.5165049999998</v>
      </c>
      <c r="E144" s="18">
        <f t="shared" si="32"/>
        <v>1275.9779250000001</v>
      </c>
      <c r="F144" s="18">
        <f t="shared" si="32"/>
        <v>1505.4779249999999</v>
      </c>
      <c r="G144" s="18">
        <f t="shared" si="32"/>
        <v>2091.4679249999999</v>
      </c>
      <c r="H144" s="18">
        <f t="shared" si="32"/>
        <v>2091.4679249999999</v>
      </c>
      <c r="I144" s="18">
        <f t="shared" si="32"/>
        <v>2053.2179249999999</v>
      </c>
      <c r="J144" s="18">
        <f t="shared" si="32"/>
        <v>1977.9205049999998</v>
      </c>
      <c r="K144" s="18">
        <f t="shared" si="32"/>
        <v>1407.8639250000001</v>
      </c>
      <c r="L144" s="18">
        <f t="shared" si="32"/>
        <v>1270.1639250000001</v>
      </c>
      <c r="M144" s="18">
        <f t="shared" si="32"/>
        <v>1193.6639250000001</v>
      </c>
      <c r="N144" s="18">
        <f t="shared" si="31"/>
        <v>19032.223860000002</v>
      </c>
    </row>
    <row r="145" spans="1:14" hidden="1" x14ac:dyDescent="0.25">
      <c r="A145" s="15" t="s">
        <v>166</v>
      </c>
      <c r="B145" s="18">
        <v>49.64</v>
      </c>
      <c r="C145" s="18">
        <v>49.64</v>
      </c>
      <c r="D145" s="18">
        <v>74.459999999999994</v>
      </c>
      <c r="E145" s="18">
        <v>49.64</v>
      </c>
      <c r="F145" s="18">
        <v>49.64</v>
      </c>
      <c r="G145" s="18">
        <v>49.64</v>
      </c>
      <c r="H145" s="18">
        <v>49.64</v>
      </c>
      <c r="I145" s="18">
        <v>49.64</v>
      </c>
      <c r="J145" s="18">
        <v>74.459999999999994</v>
      </c>
      <c r="K145" s="18">
        <v>49.64</v>
      </c>
      <c r="L145" s="18">
        <v>49.64</v>
      </c>
      <c r="M145" s="18">
        <v>49.64</v>
      </c>
      <c r="N145" s="18">
        <f t="shared" si="31"/>
        <v>645.31999999999994</v>
      </c>
    </row>
    <row r="146" spans="1:14" ht="15.75" hidden="1" thickBot="1" x14ac:dyDescent="0.3">
      <c r="A146" s="15" t="s">
        <v>167</v>
      </c>
      <c r="B146" s="30">
        <v>270.39999999999998</v>
      </c>
      <c r="C146" s="30">
        <v>270.39999999999998</v>
      </c>
      <c r="D146" s="30">
        <v>376.15</v>
      </c>
      <c r="E146" s="30">
        <v>270.39999999999998</v>
      </c>
      <c r="F146" s="30">
        <v>270.39999999999998</v>
      </c>
      <c r="G146" s="30">
        <v>272.70999999999998</v>
      </c>
      <c r="H146" s="30">
        <v>271.58999999999997</v>
      </c>
      <c r="I146" s="30">
        <v>270.39999999999998</v>
      </c>
      <c r="J146" s="30">
        <v>376.15</v>
      </c>
      <c r="K146" s="30">
        <v>270.39999999999998</v>
      </c>
      <c r="L146" s="30">
        <v>270.39999999999998</v>
      </c>
      <c r="M146" s="30">
        <v>270.39999999999998</v>
      </c>
      <c r="N146" s="18">
        <f t="shared" si="31"/>
        <v>3459.8</v>
      </c>
    </row>
    <row r="147" spans="1:14" hidden="1" x14ac:dyDescent="0.25">
      <c r="A147" s="15" t="s">
        <v>168</v>
      </c>
      <c r="B147" s="18">
        <f>SUM(B143:B146)</f>
        <v>16839.847525000001</v>
      </c>
      <c r="C147" s="18">
        <f t="shared" ref="C147:M147" si="33">SUM(C143:C146)</f>
        <v>16876.017925</v>
      </c>
      <c r="D147" s="18">
        <f t="shared" si="33"/>
        <v>25984.296504999998</v>
      </c>
      <c r="E147" s="18">
        <f t="shared" si="33"/>
        <v>18275.467925000001</v>
      </c>
      <c r="F147" s="18">
        <f t="shared" si="33"/>
        <v>21504.967925000001</v>
      </c>
      <c r="G147" s="18">
        <f t="shared" si="33"/>
        <v>29753.267925</v>
      </c>
      <c r="H147" s="18">
        <f t="shared" si="33"/>
        <v>29752.147925000001</v>
      </c>
      <c r="I147" s="18">
        <f t="shared" si="33"/>
        <v>29212.707925000002</v>
      </c>
      <c r="J147" s="18">
        <f t="shared" si="33"/>
        <v>28283.700504999997</v>
      </c>
      <c r="K147" s="18">
        <f t="shared" si="33"/>
        <v>20131.353925000003</v>
      </c>
      <c r="L147" s="18">
        <f t="shared" si="33"/>
        <v>18193.653925000002</v>
      </c>
      <c r="M147" s="18">
        <f t="shared" si="33"/>
        <v>17117.153925000002</v>
      </c>
      <c r="N147" s="18">
        <f t="shared" si="31"/>
        <v>271924.58385999996</v>
      </c>
    </row>
    <row r="148" spans="1:14" hidden="1" x14ac:dyDescent="0.25">
      <c r="A148" s="15" t="s">
        <v>169</v>
      </c>
      <c r="B148" s="18">
        <v>0</v>
      </c>
      <c r="C148" s="18">
        <v>75</v>
      </c>
      <c r="D148" s="18">
        <v>0</v>
      </c>
      <c r="E148" s="18">
        <v>0</v>
      </c>
      <c r="F148" s="18">
        <v>75</v>
      </c>
      <c r="G148" s="18">
        <v>0</v>
      </c>
      <c r="H148" s="18">
        <v>0</v>
      </c>
      <c r="I148" s="18">
        <v>0</v>
      </c>
      <c r="J148" s="18">
        <v>75</v>
      </c>
      <c r="K148" s="18">
        <v>0</v>
      </c>
      <c r="L148" s="18">
        <v>0</v>
      </c>
      <c r="M148" s="18">
        <v>75</v>
      </c>
      <c r="N148" s="18">
        <f t="shared" si="31"/>
        <v>300</v>
      </c>
    </row>
    <row r="149" spans="1:14" hidden="1" x14ac:dyDescent="0.25">
      <c r="A149" s="15" t="s">
        <v>170</v>
      </c>
      <c r="B149" s="18">
        <v>200</v>
      </c>
      <c r="C149" s="18">
        <v>1700</v>
      </c>
      <c r="D149" s="18">
        <v>1700</v>
      </c>
      <c r="E149" s="18">
        <v>1000</v>
      </c>
      <c r="F149" s="18">
        <v>1000</v>
      </c>
      <c r="G149" s="18">
        <v>9000</v>
      </c>
      <c r="H149" s="18">
        <v>9000</v>
      </c>
      <c r="I149" s="18">
        <v>8000</v>
      </c>
      <c r="J149" s="18">
        <v>1500</v>
      </c>
      <c r="K149" s="18">
        <v>2500</v>
      </c>
      <c r="L149" s="18">
        <v>500</v>
      </c>
      <c r="M149" s="18">
        <v>200</v>
      </c>
      <c r="N149" s="18">
        <f t="shared" si="31"/>
        <v>36300</v>
      </c>
    </row>
    <row r="150" spans="1:14" hidden="1" x14ac:dyDescent="0.25">
      <c r="A150" s="15" t="s">
        <v>171</v>
      </c>
      <c r="B150" s="18">
        <v>2000</v>
      </c>
      <c r="C150" s="18">
        <v>100</v>
      </c>
      <c r="D150" s="18">
        <v>7300</v>
      </c>
      <c r="E150" s="18">
        <v>0</v>
      </c>
      <c r="F150" s="18">
        <v>500</v>
      </c>
      <c r="G150" s="18">
        <v>500</v>
      </c>
      <c r="H150" s="18">
        <v>500</v>
      </c>
      <c r="I150" s="18">
        <v>500</v>
      </c>
      <c r="J150" s="18">
        <v>200</v>
      </c>
      <c r="K150" s="18">
        <v>200</v>
      </c>
      <c r="L150" s="18">
        <v>100</v>
      </c>
      <c r="M150" s="18">
        <v>100</v>
      </c>
      <c r="N150" s="18">
        <f t="shared" si="31"/>
        <v>12000</v>
      </c>
    </row>
    <row r="151" spans="1:14" hidden="1" x14ac:dyDescent="0.25">
      <c r="A151" s="15" t="s">
        <v>172</v>
      </c>
      <c r="B151" s="18">
        <v>0</v>
      </c>
      <c r="C151" s="18">
        <v>150</v>
      </c>
      <c r="D151" s="18">
        <v>0</v>
      </c>
      <c r="E151" s="18">
        <v>150</v>
      </c>
      <c r="F151" s="18">
        <v>0</v>
      </c>
      <c r="G151" s="18">
        <v>300</v>
      </c>
      <c r="H151" s="18">
        <v>300</v>
      </c>
      <c r="I151" s="18">
        <v>300</v>
      </c>
      <c r="J151" s="18">
        <v>0</v>
      </c>
      <c r="K151" s="18">
        <v>150</v>
      </c>
      <c r="L151" s="18">
        <v>0</v>
      </c>
      <c r="M151" s="18">
        <v>0</v>
      </c>
      <c r="N151" s="18">
        <f t="shared" si="31"/>
        <v>1350</v>
      </c>
    </row>
    <row r="152" spans="1:14" ht="15.75" hidden="1" thickBot="1" x14ac:dyDescent="0.3">
      <c r="A152" s="15" t="s">
        <v>173</v>
      </c>
      <c r="B152" s="30">
        <v>4500</v>
      </c>
      <c r="C152" s="30">
        <v>10000</v>
      </c>
      <c r="D152" s="30">
        <v>10500</v>
      </c>
      <c r="E152" s="30">
        <v>16000</v>
      </c>
      <c r="F152" s="30">
        <v>19000</v>
      </c>
      <c r="G152" s="30">
        <v>65000</v>
      </c>
      <c r="H152" s="30">
        <v>84000</v>
      </c>
      <c r="I152" s="30">
        <v>42000</v>
      </c>
      <c r="J152" s="30">
        <v>25000</v>
      </c>
      <c r="K152" s="30">
        <v>20000</v>
      </c>
      <c r="L152" s="30">
        <v>10000</v>
      </c>
      <c r="M152" s="30">
        <v>4000</v>
      </c>
      <c r="N152" s="18">
        <f t="shared" si="31"/>
        <v>310000</v>
      </c>
    </row>
    <row r="153" spans="1:14" x14ac:dyDescent="0.25">
      <c r="A153" s="15" t="s">
        <v>174</v>
      </c>
      <c r="B153" s="18">
        <f>SUM(B139:B142,B147,B148,B149,B150,B151,B152,B159)</f>
        <v>26164.847525000001</v>
      </c>
      <c r="C153" s="18">
        <f t="shared" ref="C153:M153" si="34">SUM(C139:C142,C147,C148,C149,C150,C151,C152,C159)</f>
        <v>28976.017925</v>
      </c>
      <c r="D153" s="18">
        <f t="shared" si="34"/>
        <v>65784.296505000006</v>
      </c>
      <c r="E153" s="18">
        <f t="shared" si="34"/>
        <v>50500.467925000004</v>
      </c>
      <c r="F153" s="18">
        <f t="shared" si="34"/>
        <v>42254.967925000004</v>
      </c>
      <c r="G153" s="18">
        <f t="shared" si="34"/>
        <v>106328.26792499999</v>
      </c>
      <c r="H153" s="18">
        <f t="shared" si="34"/>
        <v>124127.147925</v>
      </c>
      <c r="I153" s="18">
        <f t="shared" si="34"/>
        <v>80112.707924999995</v>
      </c>
      <c r="J153" s="18">
        <f t="shared" si="34"/>
        <v>56983.700505000001</v>
      </c>
      <c r="K153" s="18">
        <f t="shared" si="34"/>
        <v>43281.353925000003</v>
      </c>
      <c r="L153" s="18">
        <f t="shared" si="34"/>
        <v>28868.653925000002</v>
      </c>
      <c r="M153" s="18">
        <f t="shared" si="34"/>
        <v>21767.153925000002</v>
      </c>
      <c r="N153" s="28">
        <f>SUM(B153:M153)</f>
        <v>675149.5838599999</v>
      </c>
    </row>
    <row r="154" spans="1:14" ht="15.75" hidden="1" thickBot="1" x14ac:dyDescent="0.3">
      <c r="A154" s="26" t="s">
        <v>175</v>
      </c>
      <c r="B154" s="29" t="s">
        <v>1</v>
      </c>
      <c r="C154" s="29" t="s">
        <v>2</v>
      </c>
      <c r="D154" s="29" t="s">
        <v>3</v>
      </c>
      <c r="E154" s="29" t="s">
        <v>4</v>
      </c>
      <c r="F154" s="29" t="s">
        <v>5</v>
      </c>
      <c r="G154" s="29" t="s">
        <v>6</v>
      </c>
      <c r="H154" s="29" t="s">
        <v>7</v>
      </c>
      <c r="I154" s="29" t="s">
        <v>8</v>
      </c>
      <c r="J154" s="29" t="s">
        <v>9</v>
      </c>
      <c r="K154" s="29" t="s">
        <v>10</v>
      </c>
      <c r="L154" s="29" t="s">
        <v>11</v>
      </c>
      <c r="M154" s="29" t="s">
        <v>12</v>
      </c>
      <c r="N154" s="29" t="s">
        <v>51</v>
      </c>
    </row>
    <row r="155" spans="1:14" hidden="1" x14ac:dyDescent="0.25">
      <c r="A155" s="15" t="s">
        <v>176</v>
      </c>
      <c r="B155" s="18">
        <v>50</v>
      </c>
      <c r="C155" s="18">
        <v>0</v>
      </c>
      <c r="D155" s="18">
        <v>0</v>
      </c>
      <c r="E155" s="18">
        <v>0</v>
      </c>
      <c r="F155" s="18">
        <v>50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f t="shared" ref="N155:N157" si="35">SUM(B155:M155)</f>
        <v>100</v>
      </c>
    </row>
    <row r="156" spans="1:14" hidden="1" x14ac:dyDescent="0.25">
      <c r="A156" s="15" t="s">
        <v>177</v>
      </c>
      <c r="B156" s="18">
        <v>2500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f>SUM(B156:M156)</f>
        <v>2500</v>
      </c>
    </row>
    <row r="157" spans="1:14" hidden="1" x14ac:dyDescent="0.25">
      <c r="A157" s="15" t="s">
        <v>178</v>
      </c>
      <c r="B157" s="18">
        <v>0</v>
      </c>
      <c r="C157" s="18">
        <v>0</v>
      </c>
      <c r="D157" s="18">
        <v>15000</v>
      </c>
      <c r="E157" s="18">
        <v>15000</v>
      </c>
      <c r="F157" s="18">
        <v>0</v>
      </c>
      <c r="G157" s="18">
        <v>1500</v>
      </c>
      <c r="H157" s="18">
        <v>500</v>
      </c>
      <c r="I157" s="18">
        <v>0</v>
      </c>
      <c r="J157" s="18">
        <v>1500</v>
      </c>
      <c r="K157" s="18">
        <v>0</v>
      </c>
      <c r="L157" s="18">
        <v>0</v>
      </c>
      <c r="M157" s="18">
        <v>0</v>
      </c>
      <c r="N157" s="18">
        <f t="shared" si="35"/>
        <v>33500</v>
      </c>
    </row>
    <row r="158" spans="1:14" ht="15.75" hidden="1" thickBot="1" x14ac:dyDescent="0.3">
      <c r="A158" s="15" t="s">
        <v>179</v>
      </c>
      <c r="B158" s="30">
        <v>0</v>
      </c>
      <c r="C158" s="30">
        <v>0</v>
      </c>
      <c r="D158" s="30">
        <v>5000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f>SUM(B158:M158)</f>
        <v>5000</v>
      </c>
    </row>
    <row r="159" spans="1:14" hidden="1" x14ac:dyDescent="0.25">
      <c r="A159" s="15" t="s">
        <v>180</v>
      </c>
      <c r="B159" s="18">
        <f t="shared" ref="B159:M159" si="36">SUM(B155:B158)</f>
        <v>2550</v>
      </c>
      <c r="C159" s="18">
        <f t="shared" si="36"/>
        <v>0</v>
      </c>
      <c r="D159" s="18">
        <f t="shared" si="36"/>
        <v>20000</v>
      </c>
      <c r="E159" s="18">
        <f t="shared" si="36"/>
        <v>15000</v>
      </c>
      <c r="F159" s="18">
        <f t="shared" si="36"/>
        <v>50</v>
      </c>
      <c r="G159" s="18">
        <f t="shared" si="36"/>
        <v>1500</v>
      </c>
      <c r="H159" s="18">
        <f t="shared" si="36"/>
        <v>500</v>
      </c>
      <c r="I159" s="18">
        <f t="shared" si="36"/>
        <v>0</v>
      </c>
      <c r="J159" s="18">
        <f t="shared" si="36"/>
        <v>1500</v>
      </c>
      <c r="K159" s="18">
        <f t="shared" si="36"/>
        <v>0</v>
      </c>
      <c r="L159" s="18">
        <f t="shared" si="36"/>
        <v>0</v>
      </c>
      <c r="M159" s="18">
        <f t="shared" si="36"/>
        <v>0</v>
      </c>
      <c r="N159" s="17">
        <f>SUM(B159:M159)</f>
        <v>41100</v>
      </c>
    </row>
    <row r="160" spans="1:14" ht="15.75" hidden="1" thickBot="1" x14ac:dyDescent="0.3">
      <c r="A160" s="26" t="s">
        <v>181</v>
      </c>
      <c r="B160" s="29" t="s">
        <v>39</v>
      </c>
      <c r="C160" s="29" t="s">
        <v>40</v>
      </c>
      <c r="D160" s="29" t="s">
        <v>41</v>
      </c>
      <c r="E160" s="29" t="s">
        <v>42</v>
      </c>
      <c r="F160" s="29" t="s">
        <v>43</v>
      </c>
      <c r="G160" s="29" t="s">
        <v>44</v>
      </c>
      <c r="H160" s="29" t="s">
        <v>45</v>
      </c>
      <c r="I160" s="29" t="s">
        <v>46</v>
      </c>
      <c r="J160" s="29" t="s">
        <v>47</v>
      </c>
      <c r="K160" s="29" t="s">
        <v>48</v>
      </c>
      <c r="L160" s="29" t="s">
        <v>49</v>
      </c>
      <c r="M160" s="29" t="s">
        <v>50</v>
      </c>
      <c r="N160" s="29"/>
    </row>
    <row r="161" spans="1:14" hidden="1" x14ac:dyDescent="0.25">
      <c r="A161" s="15" t="s">
        <v>182</v>
      </c>
      <c r="B161" s="18">
        <v>100</v>
      </c>
      <c r="C161" s="18">
        <v>5000</v>
      </c>
      <c r="D161" s="18">
        <v>100</v>
      </c>
      <c r="E161" s="18">
        <v>1200</v>
      </c>
      <c r="F161" s="18">
        <v>100</v>
      </c>
      <c r="G161" s="18">
        <v>1000</v>
      </c>
      <c r="H161" s="18">
        <v>100</v>
      </c>
      <c r="I161" s="18">
        <v>100</v>
      </c>
      <c r="J161" s="18">
        <v>100</v>
      </c>
      <c r="K161" s="18">
        <v>100</v>
      </c>
      <c r="L161" s="18">
        <v>100</v>
      </c>
      <c r="M161" s="18">
        <v>100</v>
      </c>
      <c r="N161" s="18">
        <f>SUM(B161:M161)</f>
        <v>8100</v>
      </c>
    </row>
    <row r="162" spans="1:14" hidden="1" x14ac:dyDescent="0.25">
      <c r="A162" s="15" t="s">
        <v>183</v>
      </c>
      <c r="B162" s="18">
        <v>15</v>
      </c>
      <c r="C162" s="18">
        <v>0</v>
      </c>
      <c r="D162" s="18">
        <v>0</v>
      </c>
      <c r="E162" s="18">
        <v>15</v>
      </c>
      <c r="F162" s="18">
        <v>0</v>
      </c>
      <c r="G162" s="18">
        <v>0</v>
      </c>
      <c r="H162" s="18">
        <v>15</v>
      </c>
      <c r="I162" s="18">
        <v>0</v>
      </c>
      <c r="J162" s="18">
        <v>0</v>
      </c>
      <c r="K162" s="18">
        <v>15</v>
      </c>
      <c r="L162" s="18">
        <v>0</v>
      </c>
      <c r="M162" s="18">
        <v>0</v>
      </c>
      <c r="N162" s="18">
        <f t="shared" ref="N162:N176" si="37">SUM(B162:M162)</f>
        <v>60</v>
      </c>
    </row>
    <row r="163" spans="1:14" hidden="1" x14ac:dyDescent="0.25">
      <c r="A163" s="15" t="s">
        <v>184</v>
      </c>
      <c r="B163" s="18">
        <v>0</v>
      </c>
      <c r="C163" s="18">
        <v>0</v>
      </c>
      <c r="D163" s="18">
        <v>600</v>
      </c>
      <c r="E163" s="18">
        <v>0</v>
      </c>
      <c r="F163" s="18">
        <v>0</v>
      </c>
      <c r="G163" s="18">
        <v>0</v>
      </c>
      <c r="H163" s="18">
        <v>600</v>
      </c>
      <c r="I163" s="18">
        <v>0</v>
      </c>
      <c r="J163" s="18">
        <v>0</v>
      </c>
      <c r="K163" s="18">
        <v>0</v>
      </c>
      <c r="L163" s="18">
        <v>0</v>
      </c>
      <c r="M163" s="18">
        <v>825</v>
      </c>
      <c r="N163" s="18">
        <f t="shared" si="37"/>
        <v>2025</v>
      </c>
    </row>
    <row r="164" spans="1:14" hidden="1" x14ac:dyDescent="0.25">
      <c r="A164" s="15" t="s">
        <v>185</v>
      </c>
      <c r="B164" s="18">
        <v>0</v>
      </c>
      <c r="C164" s="18">
        <v>0</v>
      </c>
      <c r="D164" s="18">
        <v>2000</v>
      </c>
      <c r="E164" s="18">
        <v>0</v>
      </c>
      <c r="F164" s="18">
        <v>0</v>
      </c>
      <c r="G164" s="18">
        <v>0</v>
      </c>
      <c r="H164" s="18">
        <v>2000</v>
      </c>
      <c r="I164" s="18">
        <v>0</v>
      </c>
      <c r="J164" s="18">
        <v>0</v>
      </c>
      <c r="K164" s="18">
        <v>2000</v>
      </c>
      <c r="L164" s="18">
        <v>0</v>
      </c>
      <c r="M164" s="18">
        <v>0</v>
      </c>
      <c r="N164" s="18">
        <f t="shared" si="37"/>
        <v>6000</v>
      </c>
    </row>
    <row r="165" spans="1:14" ht="15.75" hidden="1" thickBot="1" x14ac:dyDescent="0.3">
      <c r="A165" s="15" t="s">
        <v>186</v>
      </c>
      <c r="B165" s="30">
        <v>300</v>
      </c>
      <c r="C165" s="30">
        <v>300</v>
      </c>
      <c r="D165" s="30">
        <v>300</v>
      </c>
      <c r="E165" s="30">
        <v>300</v>
      </c>
      <c r="F165" s="30">
        <v>300</v>
      </c>
      <c r="G165" s="30">
        <v>300</v>
      </c>
      <c r="H165" s="30">
        <v>300</v>
      </c>
      <c r="I165" s="30">
        <v>300</v>
      </c>
      <c r="J165" s="30">
        <v>300</v>
      </c>
      <c r="K165" s="30">
        <v>300</v>
      </c>
      <c r="L165" s="30">
        <v>300</v>
      </c>
      <c r="M165" s="30">
        <v>300</v>
      </c>
      <c r="N165" s="18">
        <f t="shared" si="37"/>
        <v>3600</v>
      </c>
    </row>
    <row r="166" spans="1:14" hidden="1" x14ac:dyDescent="0.25">
      <c r="A166" s="15" t="s">
        <v>187</v>
      </c>
      <c r="B166" s="18">
        <f>SUM(B164:B165)</f>
        <v>300</v>
      </c>
      <c r="C166" s="18">
        <f t="shared" ref="C166:M166" si="38">ROUND(SUM(C164:C165),5)</f>
        <v>300</v>
      </c>
      <c r="D166" s="18">
        <f t="shared" si="38"/>
        <v>2300</v>
      </c>
      <c r="E166" s="18">
        <f t="shared" si="38"/>
        <v>300</v>
      </c>
      <c r="F166" s="18">
        <f t="shared" si="38"/>
        <v>300</v>
      </c>
      <c r="G166" s="18">
        <f t="shared" si="38"/>
        <v>300</v>
      </c>
      <c r="H166" s="18">
        <f t="shared" si="38"/>
        <v>2300</v>
      </c>
      <c r="I166" s="18">
        <f t="shared" si="38"/>
        <v>300</v>
      </c>
      <c r="J166" s="18">
        <f t="shared" si="38"/>
        <v>300</v>
      </c>
      <c r="K166" s="18">
        <f t="shared" si="38"/>
        <v>2300</v>
      </c>
      <c r="L166" s="18">
        <f t="shared" si="38"/>
        <v>300</v>
      </c>
      <c r="M166" s="18">
        <f t="shared" si="38"/>
        <v>300</v>
      </c>
      <c r="N166" s="18">
        <f t="shared" si="37"/>
        <v>9600</v>
      </c>
    </row>
    <row r="167" spans="1:14" hidden="1" x14ac:dyDescent="0.25">
      <c r="A167" s="15" t="s">
        <v>188</v>
      </c>
      <c r="B167" s="18">
        <v>350</v>
      </c>
      <c r="C167" s="18">
        <v>350</v>
      </c>
      <c r="D167" s="18">
        <v>350</v>
      </c>
      <c r="E167" s="18">
        <v>350</v>
      </c>
      <c r="F167" s="18">
        <v>350</v>
      </c>
      <c r="G167" s="18">
        <v>350</v>
      </c>
      <c r="H167" s="18">
        <v>350</v>
      </c>
      <c r="I167" s="18">
        <v>350</v>
      </c>
      <c r="J167" s="18">
        <v>350</v>
      </c>
      <c r="K167" s="18">
        <v>350</v>
      </c>
      <c r="L167" s="18">
        <v>350</v>
      </c>
      <c r="M167" s="18">
        <v>350</v>
      </c>
      <c r="N167" s="18">
        <f t="shared" si="37"/>
        <v>4200</v>
      </c>
    </row>
    <row r="168" spans="1:14" hidden="1" x14ac:dyDescent="0.25">
      <c r="A168" s="15" t="s">
        <v>189</v>
      </c>
      <c r="B168" s="18">
        <v>0</v>
      </c>
      <c r="C168" s="18">
        <v>0</v>
      </c>
      <c r="D168" s="18">
        <v>0</v>
      </c>
      <c r="E168" s="18">
        <v>250</v>
      </c>
      <c r="F168" s="18">
        <v>0</v>
      </c>
      <c r="G168" s="18">
        <v>0</v>
      </c>
      <c r="H168" s="18">
        <v>0</v>
      </c>
      <c r="I168" s="18">
        <v>0</v>
      </c>
      <c r="J168" s="18">
        <v>250</v>
      </c>
      <c r="K168" s="18">
        <v>0</v>
      </c>
      <c r="L168" s="18">
        <v>0</v>
      </c>
      <c r="M168" s="18">
        <v>0</v>
      </c>
      <c r="N168" s="18">
        <f t="shared" si="37"/>
        <v>500</v>
      </c>
    </row>
    <row r="169" spans="1:14" hidden="1" x14ac:dyDescent="0.25">
      <c r="A169" s="15" t="s">
        <v>190</v>
      </c>
      <c r="B169" s="18">
        <v>13215.38</v>
      </c>
      <c r="C169" s="18">
        <v>13215.38</v>
      </c>
      <c r="D169" s="18">
        <v>19823.09</v>
      </c>
      <c r="E169" s="18">
        <v>13296.15</v>
      </c>
      <c r="F169" s="18">
        <v>13515.39</v>
      </c>
      <c r="G169" s="18">
        <v>13515.39</v>
      </c>
      <c r="H169" s="18">
        <v>13515.39</v>
      </c>
      <c r="I169" s="18">
        <v>13611.86</v>
      </c>
      <c r="J169" s="18">
        <v>20417.78</v>
      </c>
      <c r="K169" s="18">
        <v>13611.86</v>
      </c>
      <c r="L169" s="18">
        <v>13611.86</v>
      </c>
      <c r="M169" s="18">
        <v>13611.86</v>
      </c>
      <c r="N169" s="18">
        <f t="shared" si="37"/>
        <v>174961.38999999996</v>
      </c>
    </row>
    <row r="170" spans="1:14" hidden="1" x14ac:dyDescent="0.25">
      <c r="A170" s="15" t="s">
        <v>191</v>
      </c>
      <c r="B170" s="18">
        <f>SUM(B169*7.65%)</f>
        <v>1010.9765699999999</v>
      </c>
      <c r="C170" s="18">
        <f t="shared" ref="C170:M170" si="39">SUM(C169*7.65%)</f>
        <v>1010.9765699999999</v>
      </c>
      <c r="D170" s="18">
        <f t="shared" si="39"/>
        <v>1516.4663849999999</v>
      </c>
      <c r="E170" s="18">
        <f t="shared" si="39"/>
        <v>1017.1554749999999</v>
      </c>
      <c r="F170" s="18">
        <f t="shared" si="39"/>
        <v>1033.9273349999999</v>
      </c>
      <c r="G170" s="18">
        <f t="shared" si="39"/>
        <v>1033.9273349999999</v>
      </c>
      <c r="H170" s="18">
        <f t="shared" si="39"/>
        <v>1033.9273349999999</v>
      </c>
      <c r="I170" s="18">
        <f t="shared" si="39"/>
        <v>1041.30729</v>
      </c>
      <c r="J170" s="18">
        <f t="shared" si="39"/>
        <v>1561.9601699999998</v>
      </c>
      <c r="K170" s="18">
        <f t="shared" si="39"/>
        <v>1041.30729</v>
      </c>
      <c r="L170" s="18">
        <f t="shared" si="39"/>
        <v>1041.30729</v>
      </c>
      <c r="M170" s="18">
        <f t="shared" si="39"/>
        <v>1041.30729</v>
      </c>
      <c r="N170" s="18">
        <f t="shared" si="37"/>
        <v>13384.546335000003</v>
      </c>
    </row>
    <row r="171" spans="1:14" hidden="1" x14ac:dyDescent="0.25">
      <c r="A171" s="15" t="s">
        <v>192</v>
      </c>
      <c r="B171" s="18">
        <v>31.34</v>
      </c>
      <c r="C171" s="18">
        <v>31.34</v>
      </c>
      <c r="D171" s="18">
        <v>169.8</v>
      </c>
      <c r="E171" s="18">
        <v>15.67</v>
      </c>
      <c r="F171" s="18">
        <v>47.01</v>
      </c>
      <c r="G171" s="18">
        <v>31.34</v>
      </c>
      <c r="H171" s="18">
        <v>31.34</v>
      </c>
      <c r="I171" s="18">
        <v>31.34</v>
      </c>
      <c r="J171" s="18">
        <v>47.01</v>
      </c>
      <c r="K171" s="18">
        <v>31.34</v>
      </c>
      <c r="L171" s="18">
        <v>31.34</v>
      </c>
      <c r="M171" s="18">
        <v>31.34</v>
      </c>
      <c r="N171" s="18">
        <f t="shared" si="37"/>
        <v>530.20999999999992</v>
      </c>
    </row>
    <row r="172" spans="1:14" ht="15.75" hidden="1" thickBot="1" x14ac:dyDescent="0.3">
      <c r="A172" s="15" t="s">
        <v>193</v>
      </c>
      <c r="B172" s="30">
        <v>276.92</v>
      </c>
      <c r="C172" s="30">
        <v>276.92</v>
      </c>
      <c r="D172" s="30">
        <v>292.58999999999997</v>
      </c>
      <c r="E172" s="30">
        <v>138.46</v>
      </c>
      <c r="F172" s="30">
        <v>553.84</v>
      </c>
      <c r="G172" s="30">
        <v>553.84</v>
      </c>
      <c r="H172" s="30">
        <v>276.92</v>
      </c>
      <c r="I172" s="30">
        <v>276.92</v>
      </c>
      <c r="J172" s="30">
        <v>415.38</v>
      </c>
      <c r="K172" s="30">
        <v>276.92</v>
      </c>
      <c r="L172" s="30">
        <v>276.92</v>
      </c>
      <c r="M172" s="30">
        <v>276.92</v>
      </c>
      <c r="N172" s="18">
        <f t="shared" si="37"/>
        <v>3892.5500000000006</v>
      </c>
    </row>
    <row r="173" spans="1:14" hidden="1" x14ac:dyDescent="0.25">
      <c r="A173" s="15" t="s">
        <v>194</v>
      </c>
      <c r="B173" s="18">
        <f>SUM(B169:B172)</f>
        <v>14534.61657</v>
      </c>
      <c r="C173" s="18">
        <f t="shared" ref="C173:M173" si="40">SUM(C169:C172)</f>
        <v>14534.61657</v>
      </c>
      <c r="D173" s="18">
        <f t="shared" si="40"/>
        <v>21801.946384999999</v>
      </c>
      <c r="E173" s="18">
        <f t="shared" si="40"/>
        <v>14467.435474999998</v>
      </c>
      <c r="F173" s="18">
        <f t="shared" si="40"/>
        <v>15150.167335</v>
      </c>
      <c r="G173" s="18">
        <f t="shared" si="40"/>
        <v>15134.497335</v>
      </c>
      <c r="H173" s="18">
        <f t="shared" si="40"/>
        <v>14857.577335</v>
      </c>
      <c r="I173" s="18">
        <f t="shared" si="40"/>
        <v>14961.427290000001</v>
      </c>
      <c r="J173" s="18">
        <f t="shared" si="40"/>
        <v>22442.130169999997</v>
      </c>
      <c r="K173" s="18">
        <f t="shared" si="40"/>
        <v>14961.427290000001</v>
      </c>
      <c r="L173" s="18">
        <f t="shared" si="40"/>
        <v>14961.427290000001</v>
      </c>
      <c r="M173" s="18">
        <f t="shared" si="40"/>
        <v>14961.427290000001</v>
      </c>
      <c r="N173" s="18">
        <f t="shared" si="37"/>
        <v>192768.69633499996</v>
      </c>
    </row>
    <row r="174" spans="1:14" hidden="1" x14ac:dyDescent="0.25">
      <c r="A174" s="15" t="s">
        <v>195</v>
      </c>
      <c r="B174" s="18">
        <v>324</v>
      </c>
      <c r="C174" s="18">
        <v>570</v>
      </c>
      <c r="D174" s="18">
        <v>145</v>
      </c>
      <c r="E174" s="18">
        <v>145</v>
      </c>
      <c r="F174" s="18">
        <v>145</v>
      </c>
      <c r="G174" s="18">
        <v>145</v>
      </c>
      <c r="H174" s="18">
        <v>145</v>
      </c>
      <c r="I174" s="18">
        <v>145</v>
      </c>
      <c r="J174" s="18">
        <v>175</v>
      </c>
      <c r="K174" s="18">
        <v>235</v>
      </c>
      <c r="L174" s="18">
        <v>145</v>
      </c>
      <c r="M174" s="18">
        <v>750</v>
      </c>
      <c r="N174" s="18">
        <f t="shared" si="37"/>
        <v>3069</v>
      </c>
    </row>
    <row r="175" spans="1:14" hidden="1" x14ac:dyDescent="0.25">
      <c r="A175" s="15" t="s">
        <v>196</v>
      </c>
      <c r="B175" s="18">
        <v>0</v>
      </c>
      <c r="C175" s="18">
        <v>75</v>
      </c>
      <c r="D175" s="18">
        <v>0</v>
      </c>
      <c r="E175" s="18">
        <v>75</v>
      </c>
      <c r="F175" s="18">
        <v>0</v>
      </c>
      <c r="G175" s="18">
        <v>75</v>
      </c>
      <c r="H175" s="18">
        <v>0</v>
      </c>
      <c r="I175" s="18">
        <v>75</v>
      </c>
      <c r="J175" s="18">
        <v>0</v>
      </c>
      <c r="K175" s="18">
        <v>75</v>
      </c>
      <c r="L175" s="18">
        <v>0</v>
      </c>
      <c r="M175" s="18">
        <v>75</v>
      </c>
      <c r="N175" s="18">
        <f t="shared" si="37"/>
        <v>450</v>
      </c>
    </row>
    <row r="176" spans="1:14" ht="15.75" hidden="1" thickBot="1" x14ac:dyDescent="0.3">
      <c r="A176" s="15" t="s">
        <v>197</v>
      </c>
      <c r="B176" s="30">
        <v>1800</v>
      </c>
      <c r="C176" s="30">
        <v>1800</v>
      </c>
      <c r="D176" s="30">
        <v>2000</v>
      </c>
      <c r="E176" s="30">
        <v>1800</v>
      </c>
      <c r="F176" s="30">
        <v>200</v>
      </c>
      <c r="G176" s="30">
        <v>0</v>
      </c>
      <c r="H176" s="30">
        <v>1000</v>
      </c>
      <c r="I176" s="30">
        <v>200</v>
      </c>
      <c r="J176" s="30">
        <v>0</v>
      </c>
      <c r="K176" s="30">
        <v>10200</v>
      </c>
      <c r="L176" s="30">
        <v>4000</v>
      </c>
      <c r="M176" s="30">
        <v>0</v>
      </c>
      <c r="N176" s="18">
        <f t="shared" si="37"/>
        <v>23000</v>
      </c>
    </row>
    <row r="177" spans="1:14" x14ac:dyDescent="0.25">
      <c r="A177" s="15" t="s">
        <v>198</v>
      </c>
      <c r="B177" s="18">
        <f>SUM(B161:B163,B166,B167,B168,B173,B174,B175,B176)</f>
        <v>17423.616569999998</v>
      </c>
      <c r="C177" s="18">
        <f t="shared" ref="C177:N177" si="41">SUM(C161:C163,C166,C167,C168,C173,C174,C175,C176)</f>
        <v>22629.616569999998</v>
      </c>
      <c r="D177" s="18">
        <f t="shared" si="41"/>
        <v>27296.946384999999</v>
      </c>
      <c r="E177" s="18">
        <f t="shared" si="41"/>
        <v>18602.435474999998</v>
      </c>
      <c r="F177" s="18">
        <f t="shared" si="41"/>
        <v>16245.167335</v>
      </c>
      <c r="G177" s="18">
        <f t="shared" si="41"/>
        <v>17004.497335</v>
      </c>
      <c r="H177" s="18">
        <f t="shared" si="41"/>
        <v>19367.577335000002</v>
      </c>
      <c r="I177" s="18">
        <f t="shared" si="41"/>
        <v>16131.427290000001</v>
      </c>
      <c r="J177" s="18">
        <f t="shared" si="41"/>
        <v>23617.130169999997</v>
      </c>
      <c r="K177" s="18">
        <f t="shared" si="41"/>
        <v>28236.42729</v>
      </c>
      <c r="L177" s="18">
        <f t="shared" si="41"/>
        <v>19856.42729</v>
      </c>
      <c r="M177" s="18">
        <f t="shared" si="41"/>
        <v>17361.42729</v>
      </c>
      <c r="N177" s="28">
        <f t="shared" si="41"/>
        <v>243772.69633499996</v>
      </c>
    </row>
    <row r="178" spans="1:14" ht="15.75" hidden="1" thickBot="1" x14ac:dyDescent="0.3">
      <c r="A178" s="26" t="s">
        <v>199</v>
      </c>
      <c r="B178" s="29" t="s">
        <v>39</v>
      </c>
      <c r="C178" s="29" t="s">
        <v>40</v>
      </c>
      <c r="D178" s="29" t="s">
        <v>41</v>
      </c>
      <c r="E178" s="29" t="s">
        <v>42</v>
      </c>
      <c r="F178" s="29" t="s">
        <v>43</v>
      </c>
      <c r="G178" s="29" t="s">
        <v>44</v>
      </c>
      <c r="H178" s="29" t="s">
        <v>45</v>
      </c>
      <c r="I178" s="29" t="s">
        <v>46</v>
      </c>
      <c r="J178" s="29" t="s">
        <v>47</v>
      </c>
      <c r="K178" s="29" t="s">
        <v>48</v>
      </c>
      <c r="L178" s="29" t="s">
        <v>49</v>
      </c>
      <c r="M178" s="29" t="s">
        <v>50</v>
      </c>
      <c r="N178" s="29" t="s">
        <v>51</v>
      </c>
    </row>
    <row r="179" spans="1:14" hidden="1" x14ac:dyDescent="0.25">
      <c r="A179" s="15" t="s">
        <v>200</v>
      </c>
      <c r="B179" s="18">
        <v>150</v>
      </c>
      <c r="C179" s="18">
        <v>150</v>
      </c>
      <c r="D179" s="18">
        <v>150</v>
      </c>
      <c r="E179" s="18">
        <v>150</v>
      </c>
      <c r="F179" s="18">
        <v>150</v>
      </c>
      <c r="G179" s="18">
        <v>150</v>
      </c>
      <c r="H179" s="18">
        <v>150</v>
      </c>
      <c r="I179" s="18">
        <v>150</v>
      </c>
      <c r="J179" s="18">
        <v>150</v>
      </c>
      <c r="K179" s="18">
        <v>150</v>
      </c>
      <c r="L179" s="18">
        <v>150</v>
      </c>
      <c r="M179" s="18">
        <v>150</v>
      </c>
      <c r="N179" s="18">
        <f>SUM(B179:M179)</f>
        <v>1800</v>
      </c>
    </row>
    <row r="180" spans="1:14" hidden="1" x14ac:dyDescent="0.25">
      <c r="A180" s="15" t="s">
        <v>201</v>
      </c>
      <c r="B180" s="18">
        <v>85</v>
      </c>
      <c r="C180" s="18">
        <v>85</v>
      </c>
      <c r="D180" s="18">
        <v>85</v>
      </c>
      <c r="E180" s="18">
        <v>85</v>
      </c>
      <c r="F180" s="18">
        <v>85</v>
      </c>
      <c r="G180" s="18">
        <v>85</v>
      </c>
      <c r="H180" s="18">
        <v>85</v>
      </c>
      <c r="I180" s="18">
        <v>85</v>
      </c>
      <c r="J180" s="18">
        <v>85</v>
      </c>
      <c r="K180" s="18">
        <v>85</v>
      </c>
      <c r="L180" s="18">
        <v>85</v>
      </c>
      <c r="M180" s="18">
        <v>85</v>
      </c>
      <c r="N180" s="18">
        <f t="shared" ref="N180:N208" si="42">SUM(B180:M180)</f>
        <v>1020</v>
      </c>
    </row>
    <row r="181" spans="1:14" hidden="1" x14ac:dyDescent="0.25">
      <c r="A181" s="15" t="s">
        <v>202</v>
      </c>
      <c r="B181" s="18">
        <v>50</v>
      </c>
      <c r="C181" s="18">
        <v>50</v>
      </c>
      <c r="D181" s="18">
        <v>100</v>
      </c>
      <c r="E181" s="18">
        <v>100</v>
      </c>
      <c r="F181" s="18">
        <v>100</v>
      </c>
      <c r="G181" s="18">
        <v>100</v>
      </c>
      <c r="H181" s="18">
        <v>100</v>
      </c>
      <c r="I181" s="18">
        <v>100</v>
      </c>
      <c r="J181" s="18">
        <v>100</v>
      </c>
      <c r="K181" s="18">
        <v>100</v>
      </c>
      <c r="L181" s="18">
        <v>50</v>
      </c>
      <c r="M181" s="18">
        <v>50</v>
      </c>
      <c r="N181" s="18">
        <f>SUM(B181:M181)</f>
        <v>1000</v>
      </c>
    </row>
    <row r="182" spans="1:14" hidden="1" x14ac:dyDescent="0.25">
      <c r="A182" s="15" t="s">
        <v>203</v>
      </c>
      <c r="B182" s="18">
        <v>350</v>
      </c>
      <c r="C182" s="18">
        <v>350</v>
      </c>
      <c r="D182" s="18">
        <v>350</v>
      </c>
      <c r="E182" s="18">
        <v>350</v>
      </c>
      <c r="F182" s="18">
        <v>350</v>
      </c>
      <c r="G182" s="18">
        <v>350</v>
      </c>
      <c r="H182" s="18">
        <v>350</v>
      </c>
      <c r="I182" s="18">
        <v>350</v>
      </c>
      <c r="J182" s="18">
        <v>350</v>
      </c>
      <c r="K182" s="18">
        <v>350</v>
      </c>
      <c r="L182" s="18">
        <v>350</v>
      </c>
      <c r="M182" s="18">
        <v>350</v>
      </c>
      <c r="N182" s="18">
        <f t="shared" si="42"/>
        <v>4200</v>
      </c>
    </row>
    <row r="183" spans="1:14" hidden="1" x14ac:dyDescent="0.25">
      <c r="A183" s="15" t="s">
        <v>204</v>
      </c>
      <c r="B183" s="18">
        <v>200</v>
      </c>
      <c r="C183" s="18">
        <v>200</v>
      </c>
      <c r="D183" s="18">
        <v>200</v>
      </c>
      <c r="E183" s="18">
        <v>200</v>
      </c>
      <c r="F183" s="18">
        <v>200</v>
      </c>
      <c r="G183" s="18">
        <v>200</v>
      </c>
      <c r="H183" s="18">
        <v>200</v>
      </c>
      <c r="I183" s="18">
        <v>200</v>
      </c>
      <c r="J183" s="18">
        <v>200</v>
      </c>
      <c r="K183" s="18">
        <v>200</v>
      </c>
      <c r="L183" s="18">
        <v>200</v>
      </c>
      <c r="M183" s="18">
        <v>200</v>
      </c>
      <c r="N183" s="18">
        <f t="shared" si="42"/>
        <v>2400</v>
      </c>
    </row>
    <row r="184" spans="1:14" hidden="1" x14ac:dyDescent="0.25">
      <c r="A184" s="15" t="s">
        <v>205</v>
      </c>
      <c r="B184" s="18">
        <v>0</v>
      </c>
      <c r="C184" s="18">
        <v>4500</v>
      </c>
      <c r="D184" s="18">
        <v>2500</v>
      </c>
      <c r="E184" s="18">
        <v>0</v>
      </c>
      <c r="F184" s="18">
        <v>7200</v>
      </c>
      <c r="G184" s="18">
        <v>0</v>
      </c>
      <c r="H184" s="18">
        <v>0</v>
      </c>
      <c r="I184" s="18">
        <v>1200</v>
      </c>
      <c r="J184" s="18">
        <v>0</v>
      </c>
      <c r="K184" s="18">
        <v>0</v>
      </c>
      <c r="L184" s="18">
        <v>0</v>
      </c>
      <c r="M184" s="18">
        <v>0</v>
      </c>
      <c r="N184" s="18">
        <f t="shared" si="42"/>
        <v>15400</v>
      </c>
    </row>
    <row r="185" spans="1:14" hidden="1" x14ac:dyDescent="0.25">
      <c r="A185" s="15" t="s">
        <v>206</v>
      </c>
      <c r="B185" s="18">
        <v>0</v>
      </c>
      <c r="C185" s="18">
        <v>1500</v>
      </c>
      <c r="D185" s="18">
        <v>0</v>
      </c>
      <c r="E185" s="18">
        <v>0</v>
      </c>
      <c r="F185" s="18">
        <v>4200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f t="shared" si="42"/>
        <v>5700</v>
      </c>
    </row>
    <row r="186" spans="1:14" hidden="1" x14ac:dyDescent="0.25">
      <c r="A186" s="15" t="s">
        <v>207</v>
      </c>
      <c r="B186" s="18">
        <v>0</v>
      </c>
      <c r="C186" s="18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5400</v>
      </c>
      <c r="N186" s="18">
        <f t="shared" si="42"/>
        <v>5400</v>
      </c>
    </row>
    <row r="187" spans="1:14" hidden="1" x14ac:dyDescent="0.25">
      <c r="A187" s="15" t="s">
        <v>208</v>
      </c>
      <c r="B187" s="18">
        <v>50</v>
      </c>
      <c r="C187" s="18">
        <v>750</v>
      </c>
      <c r="D187" s="18">
        <v>0</v>
      </c>
      <c r="E187" s="18">
        <v>200</v>
      </c>
      <c r="F187" s="18">
        <v>0</v>
      </c>
      <c r="G187" s="18">
        <v>0</v>
      </c>
      <c r="H187" s="18">
        <v>50</v>
      </c>
      <c r="I187" s="18">
        <v>200</v>
      </c>
      <c r="J187" s="18">
        <v>0</v>
      </c>
      <c r="K187" s="18">
        <v>50</v>
      </c>
      <c r="L187" s="18">
        <v>0</v>
      </c>
      <c r="M187" s="18">
        <v>300</v>
      </c>
      <c r="N187" s="18">
        <f t="shared" si="42"/>
        <v>1600</v>
      </c>
    </row>
    <row r="188" spans="1:14" hidden="1" x14ac:dyDescent="0.25">
      <c r="A188" s="15" t="s">
        <v>209</v>
      </c>
      <c r="B188" s="18">
        <v>0</v>
      </c>
      <c r="C188" s="18">
        <v>300</v>
      </c>
      <c r="D188" s="18">
        <v>0</v>
      </c>
      <c r="E188" s="18">
        <v>50</v>
      </c>
      <c r="F188" s="18">
        <v>0</v>
      </c>
      <c r="G188" s="18">
        <v>0</v>
      </c>
      <c r="H188" s="18">
        <v>50</v>
      </c>
      <c r="I188" s="18">
        <v>0</v>
      </c>
      <c r="J188" s="18">
        <v>0</v>
      </c>
      <c r="K188" s="18">
        <v>50</v>
      </c>
      <c r="L188" s="18">
        <v>0</v>
      </c>
      <c r="M188" s="18">
        <v>100</v>
      </c>
      <c r="N188" s="18">
        <f t="shared" si="42"/>
        <v>550</v>
      </c>
    </row>
    <row r="189" spans="1:14" hidden="1" x14ac:dyDescent="0.25">
      <c r="A189" s="15" t="s">
        <v>210</v>
      </c>
      <c r="B189" s="18">
        <v>0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f t="shared" si="42"/>
        <v>0</v>
      </c>
    </row>
    <row r="190" spans="1:14" ht="14.25" hidden="1" customHeight="1" x14ac:dyDescent="0.25">
      <c r="A190" s="15" t="s">
        <v>211</v>
      </c>
      <c r="B190" s="18">
        <v>27316.36</v>
      </c>
      <c r="C190" s="18">
        <v>27316.36</v>
      </c>
      <c r="D190" s="18">
        <v>40974.53</v>
      </c>
      <c r="E190" s="18">
        <v>27316.36</v>
      </c>
      <c r="F190" s="18">
        <v>27382.92</v>
      </c>
      <c r="G190" s="18">
        <v>27382.92</v>
      </c>
      <c r="H190" s="18">
        <v>27382.92</v>
      </c>
      <c r="I190" s="18">
        <v>27382.92</v>
      </c>
      <c r="J190" s="18">
        <v>41074.370000000003</v>
      </c>
      <c r="K190" s="18">
        <v>27382.92</v>
      </c>
      <c r="L190" s="18">
        <v>27382.92</v>
      </c>
      <c r="M190" s="18">
        <v>27382.92</v>
      </c>
      <c r="N190" s="18">
        <f t="shared" si="42"/>
        <v>355678.41999999993</v>
      </c>
    </row>
    <row r="191" spans="1:14" hidden="1" x14ac:dyDescent="0.25">
      <c r="A191" s="15" t="s">
        <v>212</v>
      </c>
      <c r="B191" s="18">
        <f t="shared" ref="B191:M191" si="43">SUM(B190*7.65%)</f>
        <v>2089.70154</v>
      </c>
      <c r="C191" s="18">
        <f t="shared" si="43"/>
        <v>2089.70154</v>
      </c>
      <c r="D191" s="18">
        <f t="shared" si="43"/>
        <v>3134.5515449999998</v>
      </c>
      <c r="E191" s="18">
        <f t="shared" si="43"/>
        <v>2089.70154</v>
      </c>
      <c r="F191" s="18">
        <f t="shared" si="43"/>
        <v>2094.7933799999996</v>
      </c>
      <c r="G191" s="18">
        <f t="shared" si="43"/>
        <v>2094.7933799999996</v>
      </c>
      <c r="H191" s="18">
        <f t="shared" si="43"/>
        <v>2094.7933799999996</v>
      </c>
      <c r="I191" s="18">
        <f t="shared" si="43"/>
        <v>2094.7933799999996</v>
      </c>
      <c r="J191" s="18">
        <f t="shared" si="43"/>
        <v>3142.1893050000003</v>
      </c>
      <c r="K191" s="18">
        <f t="shared" si="43"/>
        <v>2094.7933799999996</v>
      </c>
      <c r="L191" s="18">
        <f t="shared" si="43"/>
        <v>2094.7933799999996</v>
      </c>
      <c r="M191" s="18">
        <f t="shared" si="43"/>
        <v>2094.7933799999996</v>
      </c>
      <c r="N191" s="18">
        <f t="shared" si="42"/>
        <v>27209.399129999994</v>
      </c>
    </row>
    <row r="192" spans="1:14" hidden="1" x14ac:dyDescent="0.25">
      <c r="A192" s="15" t="s">
        <v>213</v>
      </c>
      <c r="B192" s="18">
        <v>31.36</v>
      </c>
      <c r="C192" s="18">
        <v>31.36</v>
      </c>
      <c r="D192" s="18">
        <v>31.36</v>
      </c>
      <c r="E192" s="18">
        <v>15.68</v>
      </c>
      <c r="F192" s="18">
        <v>47.04</v>
      </c>
      <c r="G192" s="18">
        <v>31.36</v>
      </c>
      <c r="H192" s="18">
        <v>31.36</v>
      </c>
      <c r="I192" s="18">
        <v>31.36</v>
      </c>
      <c r="J192" s="18">
        <v>47.04</v>
      </c>
      <c r="K192" s="18">
        <v>141.12</v>
      </c>
      <c r="L192" s="18">
        <v>94.08</v>
      </c>
      <c r="M192" s="18">
        <v>31.36</v>
      </c>
      <c r="N192" s="18">
        <f t="shared" si="42"/>
        <v>564.48</v>
      </c>
    </row>
    <row r="193" spans="1:14" hidden="1" x14ac:dyDescent="0.25">
      <c r="A193" s="15" t="s">
        <v>214</v>
      </c>
      <c r="B193" s="18">
        <v>1720.42</v>
      </c>
      <c r="C193" s="18">
        <v>1711.41</v>
      </c>
      <c r="D193" s="18">
        <v>3273</v>
      </c>
      <c r="E193" s="18">
        <v>113.04</v>
      </c>
      <c r="F193" s="18">
        <v>2057.81</v>
      </c>
      <c r="G193" s="18">
        <v>4942.62</v>
      </c>
      <c r="H193" s="18">
        <v>236.39</v>
      </c>
      <c r="I193" s="18">
        <v>2035.1</v>
      </c>
      <c r="J193" s="18">
        <v>2087.35</v>
      </c>
      <c r="K193" s="18">
        <v>2235.9</v>
      </c>
      <c r="L193" s="18">
        <v>2747.77</v>
      </c>
      <c r="M193" s="18">
        <v>1726.17</v>
      </c>
      <c r="N193" s="18">
        <f t="shared" si="42"/>
        <v>24886.980000000003</v>
      </c>
    </row>
    <row r="194" spans="1:14" ht="15.75" hidden="1" thickBot="1" x14ac:dyDescent="0.3">
      <c r="A194" s="15" t="s">
        <v>215</v>
      </c>
      <c r="B194" s="30">
        <v>243.75</v>
      </c>
      <c r="C194" s="30">
        <v>299</v>
      </c>
      <c r="D194" s="30">
        <v>445.25</v>
      </c>
      <c r="E194" s="30">
        <v>341.25</v>
      </c>
      <c r="F194" s="30">
        <v>383.5</v>
      </c>
      <c r="G194" s="30">
        <v>2048</v>
      </c>
      <c r="H194" s="30">
        <v>2048</v>
      </c>
      <c r="I194" s="30">
        <v>2048</v>
      </c>
      <c r="J194" s="30">
        <v>736</v>
      </c>
      <c r="K194" s="30">
        <v>736</v>
      </c>
      <c r="L194" s="30">
        <v>736</v>
      </c>
      <c r="M194" s="30">
        <v>736</v>
      </c>
      <c r="N194" s="18">
        <f>SUM(B194:M194)</f>
        <v>10800.75</v>
      </c>
    </row>
    <row r="195" spans="1:14" hidden="1" x14ac:dyDescent="0.25">
      <c r="A195" s="15" t="s">
        <v>216</v>
      </c>
      <c r="B195" s="18">
        <f>SUM(B190:B194)</f>
        <v>31401.591540000001</v>
      </c>
      <c r="C195" s="18">
        <f t="shared" ref="C195:M195" si="44">SUM(C190:C194)</f>
        <v>31447.831540000003</v>
      </c>
      <c r="D195" s="18">
        <f t="shared" si="44"/>
        <v>47858.691545000001</v>
      </c>
      <c r="E195" s="18">
        <f t="shared" si="44"/>
        <v>29876.031540000004</v>
      </c>
      <c r="F195" s="18">
        <f t="shared" si="44"/>
        <v>31966.06338</v>
      </c>
      <c r="G195" s="18">
        <f t="shared" si="44"/>
        <v>36499.693379999997</v>
      </c>
      <c r="H195" s="18">
        <f t="shared" si="44"/>
        <v>31793.463379999997</v>
      </c>
      <c r="I195" s="18">
        <f t="shared" si="44"/>
        <v>33592.173379999993</v>
      </c>
      <c r="J195" s="18">
        <f t="shared" si="44"/>
        <v>47086.949305000002</v>
      </c>
      <c r="K195" s="18">
        <f t="shared" si="44"/>
        <v>32590.733379999998</v>
      </c>
      <c r="L195" s="18">
        <f t="shared" si="44"/>
        <v>33055.56338</v>
      </c>
      <c r="M195" s="18">
        <f t="shared" si="44"/>
        <v>31971.24338</v>
      </c>
      <c r="N195" s="18">
        <f t="shared" si="42"/>
        <v>419140.02912999998</v>
      </c>
    </row>
    <row r="196" spans="1:14" hidden="1" x14ac:dyDescent="0.25">
      <c r="A196" s="15" t="s">
        <v>217</v>
      </c>
      <c r="B196" s="18">
        <v>6610</v>
      </c>
      <c r="C196" s="18">
        <v>6610</v>
      </c>
      <c r="D196" s="18">
        <v>6610</v>
      </c>
      <c r="E196" s="18">
        <v>8500</v>
      </c>
      <c r="F196" s="18">
        <v>6610</v>
      </c>
      <c r="G196" s="18">
        <v>6610</v>
      </c>
      <c r="H196" s="18">
        <v>6610</v>
      </c>
      <c r="I196" s="18">
        <v>6610</v>
      </c>
      <c r="J196" s="18">
        <v>6610</v>
      </c>
      <c r="K196" s="18">
        <v>6610</v>
      </c>
      <c r="L196" s="18">
        <v>10000</v>
      </c>
      <c r="M196" s="18">
        <v>8500</v>
      </c>
      <c r="N196" s="18">
        <f t="shared" si="42"/>
        <v>86490</v>
      </c>
    </row>
    <row r="197" spans="1:14" hidden="1" x14ac:dyDescent="0.25">
      <c r="A197" s="15" t="s">
        <v>218</v>
      </c>
      <c r="B197" s="18">
        <v>0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4023</v>
      </c>
      <c r="M197" s="18">
        <v>0</v>
      </c>
      <c r="N197" s="18">
        <f t="shared" si="42"/>
        <v>4023</v>
      </c>
    </row>
    <row r="198" spans="1:14" hidden="1" x14ac:dyDescent="0.25">
      <c r="A198" s="15" t="s">
        <v>219</v>
      </c>
      <c r="B198" s="18">
        <v>0</v>
      </c>
      <c r="C198" s="18">
        <v>0</v>
      </c>
      <c r="D198" s="18">
        <v>6330</v>
      </c>
      <c r="E198" s="18">
        <v>0</v>
      </c>
      <c r="F198" s="18">
        <v>0</v>
      </c>
      <c r="G198" s="18">
        <v>130</v>
      </c>
      <c r="H198" s="18">
        <v>130</v>
      </c>
      <c r="I198" s="18">
        <v>130</v>
      </c>
      <c r="J198" s="18">
        <v>0</v>
      </c>
      <c r="K198" s="18">
        <v>0</v>
      </c>
      <c r="L198" s="18">
        <v>130</v>
      </c>
      <c r="M198" s="18">
        <v>0</v>
      </c>
      <c r="N198" s="18">
        <f t="shared" si="42"/>
        <v>6850</v>
      </c>
    </row>
    <row r="199" spans="1:14" hidden="1" x14ac:dyDescent="0.25">
      <c r="A199" s="15" t="s">
        <v>220</v>
      </c>
      <c r="B199" s="18">
        <v>0</v>
      </c>
      <c r="C199" s="18">
        <v>300</v>
      </c>
      <c r="D199" s="18">
        <v>2500</v>
      </c>
      <c r="E199" s="18">
        <v>300</v>
      </c>
      <c r="F199" s="18">
        <v>500</v>
      </c>
      <c r="G199" s="18">
        <v>150</v>
      </c>
      <c r="H199" s="18">
        <v>150</v>
      </c>
      <c r="I199" s="18">
        <v>500</v>
      </c>
      <c r="J199" s="18">
        <v>150</v>
      </c>
      <c r="K199" s="18">
        <v>150</v>
      </c>
      <c r="L199" s="18">
        <v>4000</v>
      </c>
      <c r="M199" s="18">
        <v>0</v>
      </c>
      <c r="N199" s="18">
        <f t="shared" si="42"/>
        <v>8700</v>
      </c>
    </row>
    <row r="200" spans="1:14" hidden="1" x14ac:dyDescent="0.25">
      <c r="A200" s="15" t="s">
        <v>221</v>
      </c>
      <c r="B200" s="18">
        <v>0</v>
      </c>
      <c r="C200" s="18">
        <v>0</v>
      </c>
      <c r="D200" s="18">
        <v>75</v>
      </c>
      <c r="E200" s="18">
        <v>0</v>
      </c>
      <c r="F200" s="18">
        <v>0</v>
      </c>
      <c r="G200" s="18">
        <v>75</v>
      </c>
      <c r="H200" s="18">
        <v>0</v>
      </c>
      <c r="I200" s="18">
        <v>0</v>
      </c>
      <c r="J200" s="18">
        <v>0</v>
      </c>
      <c r="K200" s="18">
        <v>75</v>
      </c>
      <c r="L200" s="18">
        <v>0</v>
      </c>
      <c r="M200" s="18">
        <v>0</v>
      </c>
      <c r="N200" s="18">
        <f>SUM(B200:M200)</f>
        <v>225</v>
      </c>
    </row>
    <row r="201" spans="1:14" hidden="1" x14ac:dyDescent="0.25">
      <c r="A201" s="15" t="s">
        <v>222</v>
      </c>
      <c r="B201" s="18">
        <v>2500</v>
      </c>
      <c r="C201" s="18">
        <v>2500</v>
      </c>
      <c r="D201" s="18">
        <v>2500</v>
      </c>
      <c r="E201" s="18">
        <v>500</v>
      </c>
      <c r="F201" s="18">
        <v>350</v>
      </c>
      <c r="G201" s="18">
        <v>0</v>
      </c>
      <c r="H201" s="18">
        <v>350</v>
      </c>
      <c r="I201" s="18">
        <v>0</v>
      </c>
      <c r="J201" s="18">
        <v>0</v>
      </c>
      <c r="K201" s="18">
        <v>350</v>
      </c>
      <c r="L201" s="18">
        <v>350</v>
      </c>
      <c r="M201" s="18">
        <v>0</v>
      </c>
      <c r="N201" s="18">
        <f>SUM(B201:M201)</f>
        <v>9400</v>
      </c>
    </row>
    <row r="202" spans="1:14" hidden="1" x14ac:dyDescent="0.25">
      <c r="A202" s="15" t="s">
        <v>223</v>
      </c>
      <c r="B202" s="18">
        <v>3100</v>
      </c>
      <c r="C202" s="18">
        <v>3700</v>
      </c>
      <c r="D202" s="18">
        <v>4600</v>
      </c>
      <c r="E202" s="18">
        <v>3700</v>
      </c>
      <c r="F202" s="18">
        <v>3700</v>
      </c>
      <c r="G202" s="18">
        <v>4100</v>
      </c>
      <c r="H202" s="18">
        <v>4100</v>
      </c>
      <c r="I202" s="18">
        <v>4100</v>
      </c>
      <c r="J202" s="18">
        <v>4100</v>
      </c>
      <c r="K202" s="18">
        <v>3700</v>
      </c>
      <c r="L202" s="18">
        <v>5700</v>
      </c>
      <c r="M202" s="18">
        <v>3100</v>
      </c>
      <c r="N202" s="18">
        <f>SUM(B202:M202)</f>
        <v>47700</v>
      </c>
    </row>
    <row r="203" spans="1:14" ht="15.75" hidden="1" thickBot="1" x14ac:dyDescent="0.3">
      <c r="A203" s="15" t="s">
        <v>224</v>
      </c>
      <c r="B203" s="31">
        <f>SUM(B200:B202)</f>
        <v>5600</v>
      </c>
      <c r="C203" s="31">
        <f t="shared" ref="C203:M203" si="45">SUM(C200:C202)</f>
        <v>6200</v>
      </c>
      <c r="D203" s="31">
        <f t="shared" si="45"/>
        <v>7175</v>
      </c>
      <c r="E203" s="31">
        <f t="shared" si="45"/>
        <v>4200</v>
      </c>
      <c r="F203" s="31">
        <f t="shared" si="45"/>
        <v>4050</v>
      </c>
      <c r="G203" s="31">
        <f t="shared" si="45"/>
        <v>4175</v>
      </c>
      <c r="H203" s="31">
        <f t="shared" si="45"/>
        <v>4450</v>
      </c>
      <c r="I203" s="31">
        <f t="shared" si="45"/>
        <v>4100</v>
      </c>
      <c r="J203" s="31">
        <f t="shared" si="45"/>
        <v>4100</v>
      </c>
      <c r="K203" s="31">
        <f t="shared" si="45"/>
        <v>4125</v>
      </c>
      <c r="L203" s="31">
        <f t="shared" si="45"/>
        <v>6050</v>
      </c>
      <c r="M203" s="31">
        <f t="shared" si="45"/>
        <v>3100</v>
      </c>
      <c r="N203" s="18">
        <f>SUM(B203:M203)</f>
        <v>57325</v>
      </c>
    </row>
    <row r="204" spans="1:14" hidden="1" x14ac:dyDescent="0.25">
      <c r="A204" s="15" t="s">
        <v>225</v>
      </c>
      <c r="B204" s="18">
        <v>3000</v>
      </c>
      <c r="C204" s="18">
        <v>5000</v>
      </c>
      <c r="D204" s="18">
        <v>10000</v>
      </c>
      <c r="E204" s="18">
        <v>8000</v>
      </c>
      <c r="F204" s="18">
        <v>14000</v>
      </c>
      <c r="G204" s="18">
        <v>7000</v>
      </c>
      <c r="H204" s="18">
        <v>4000</v>
      </c>
      <c r="I204" s="18">
        <v>4000</v>
      </c>
      <c r="J204" s="18">
        <v>3000</v>
      </c>
      <c r="K204" s="18">
        <v>6000</v>
      </c>
      <c r="L204" s="18">
        <v>2000</v>
      </c>
      <c r="M204" s="18">
        <v>2000</v>
      </c>
      <c r="N204" s="18">
        <f t="shared" si="42"/>
        <v>68000</v>
      </c>
    </row>
    <row r="205" spans="1:14" hidden="1" x14ac:dyDescent="0.25">
      <c r="A205" s="15" t="s">
        <v>226</v>
      </c>
      <c r="B205" s="18">
        <v>11500</v>
      </c>
      <c r="C205" s="18">
        <v>8000</v>
      </c>
      <c r="D205" s="18">
        <v>2500</v>
      </c>
      <c r="E205" s="18">
        <v>5600</v>
      </c>
      <c r="F205" s="18">
        <v>6400</v>
      </c>
      <c r="G205" s="18">
        <v>6400</v>
      </c>
      <c r="H205" s="18">
        <v>6400</v>
      </c>
      <c r="I205" s="18">
        <v>6400</v>
      </c>
      <c r="J205" s="18">
        <v>8000</v>
      </c>
      <c r="K205" s="18">
        <v>8000</v>
      </c>
      <c r="L205" s="18">
        <v>5600</v>
      </c>
      <c r="M205" s="18">
        <v>2500</v>
      </c>
      <c r="N205" s="18">
        <f t="shared" si="42"/>
        <v>77300</v>
      </c>
    </row>
    <row r="206" spans="1:14" hidden="1" x14ac:dyDescent="0.25">
      <c r="A206" s="15" t="s">
        <v>227</v>
      </c>
      <c r="B206" s="18">
        <v>0</v>
      </c>
      <c r="C206" s="18">
        <v>0</v>
      </c>
      <c r="D206" s="18">
        <v>1350</v>
      </c>
      <c r="E206" s="18">
        <v>500</v>
      </c>
      <c r="F206" s="18">
        <v>1845</v>
      </c>
      <c r="G206" s="18">
        <v>1200</v>
      </c>
      <c r="H206" s="18">
        <v>0</v>
      </c>
      <c r="I206" s="18">
        <v>0</v>
      </c>
      <c r="J206" s="18">
        <v>250</v>
      </c>
      <c r="K206" s="18">
        <v>0</v>
      </c>
      <c r="L206" s="18">
        <v>0</v>
      </c>
      <c r="M206" s="18">
        <v>0</v>
      </c>
      <c r="N206" s="18">
        <f t="shared" si="42"/>
        <v>5145</v>
      </c>
    </row>
    <row r="207" spans="1:14" hidden="1" x14ac:dyDescent="0.25">
      <c r="A207" s="15" t="s">
        <v>228</v>
      </c>
      <c r="B207" s="18">
        <v>350</v>
      </c>
      <c r="C207" s="18">
        <v>0</v>
      </c>
      <c r="D207" s="18">
        <v>0</v>
      </c>
      <c r="E207" s="18">
        <v>500</v>
      </c>
      <c r="F207" s="18">
        <v>500</v>
      </c>
      <c r="G207" s="18">
        <v>10</v>
      </c>
      <c r="H207" s="18">
        <v>10</v>
      </c>
      <c r="I207" s="18">
        <v>0</v>
      </c>
      <c r="J207" s="18">
        <v>0</v>
      </c>
      <c r="K207" s="18">
        <v>0</v>
      </c>
      <c r="L207" s="18">
        <v>0</v>
      </c>
      <c r="M207" s="18">
        <v>80</v>
      </c>
      <c r="N207" s="18">
        <f t="shared" si="42"/>
        <v>1450</v>
      </c>
    </row>
    <row r="208" spans="1:14" hidden="1" x14ac:dyDescent="0.25">
      <c r="A208" s="15" t="s">
        <v>229</v>
      </c>
      <c r="B208" s="18">
        <v>0</v>
      </c>
      <c r="C208" s="18">
        <v>0</v>
      </c>
      <c r="D208" s="18">
        <v>0</v>
      </c>
      <c r="E208" s="18">
        <v>500</v>
      </c>
      <c r="F208" s="18">
        <v>0</v>
      </c>
      <c r="G208" s="18">
        <v>0</v>
      </c>
      <c r="H208" s="18">
        <v>0</v>
      </c>
      <c r="I208" s="18">
        <v>0</v>
      </c>
      <c r="J208" s="18">
        <v>500</v>
      </c>
      <c r="K208" s="18">
        <v>0</v>
      </c>
      <c r="L208" s="18">
        <v>0</v>
      </c>
      <c r="M208" s="18">
        <v>0</v>
      </c>
      <c r="N208" s="18">
        <f t="shared" si="42"/>
        <v>1000</v>
      </c>
    </row>
    <row r="209" spans="1:14" x14ac:dyDescent="0.25">
      <c r="A209" s="15" t="s">
        <v>230</v>
      </c>
      <c r="B209" s="18">
        <f>SUM(B179:B183,B184,B185,B186,B187,B188,B189,B195,B196,B197,B198,B199,B203,B204,B205,B206,B207,B208)</f>
        <v>59346.591540000001</v>
      </c>
      <c r="C209" s="18">
        <f t="shared" ref="C209:M209" si="46">SUM(C179:C183,C184,C185,C186,C187,C188,C189,C195,C196,C197,C198,C199,C203,C204,C205,C206,C207,C208)</f>
        <v>65442.831539999999</v>
      </c>
      <c r="D209" s="18">
        <f t="shared" si="46"/>
        <v>87708.691545000009</v>
      </c>
      <c r="E209" s="18">
        <f t="shared" si="46"/>
        <v>59111.031540000004</v>
      </c>
      <c r="F209" s="18">
        <f t="shared" si="46"/>
        <v>78156.063380000007</v>
      </c>
      <c r="G209" s="18">
        <f t="shared" si="46"/>
        <v>63059.693379999997</v>
      </c>
      <c r="H209" s="18">
        <f t="shared" si="46"/>
        <v>54528.463380000001</v>
      </c>
      <c r="I209" s="18">
        <f t="shared" si="46"/>
        <v>57617.173379999993</v>
      </c>
      <c r="J209" s="18">
        <f t="shared" si="46"/>
        <v>70581.949305000002</v>
      </c>
      <c r="K209" s="18">
        <f t="shared" si="46"/>
        <v>58460.733379999998</v>
      </c>
      <c r="L209" s="18">
        <f t="shared" si="46"/>
        <v>65693.563380000007</v>
      </c>
      <c r="M209" s="18">
        <f t="shared" si="46"/>
        <v>54786.24338</v>
      </c>
      <c r="N209" s="28">
        <f>SUM(B209:M209)</f>
        <v>774493.02913000004</v>
      </c>
    </row>
    <row r="210" spans="1:14" ht="6.6" customHeight="1" x14ac:dyDescent="0.25">
      <c r="A210" s="15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32"/>
    </row>
    <row r="211" spans="1:14" x14ac:dyDescent="0.25">
      <c r="A211" s="33" t="s">
        <v>231</v>
      </c>
      <c r="B211" s="34">
        <f>SUM(B209,B177,B159,B153,B137,B121, B112,B87,B62,B29)</f>
        <v>209929.01667000001</v>
      </c>
      <c r="C211" s="34">
        <f>SUM(C209,C177,C159,C153,C137,C121, C112,C87,C62,C29)</f>
        <v>231308.31981500002</v>
      </c>
      <c r="D211" s="35">
        <f>SUM(D209,D177,D159,D153,D137,D121, D112,D87,D62,D29)</f>
        <v>345898.33340500004</v>
      </c>
      <c r="E211" s="35">
        <f>SUM(E209,E177,E159,E153,E137,E121, E112,E87,E62,E29)</f>
        <v>259008.45738500002</v>
      </c>
      <c r="F211" s="35">
        <f>SUM(F209,F177,F159,F153,F137,F121, F112,F87,F62,F29)</f>
        <v>319536.78068500001</v>
      </c>
      <c r="G211" s="35">
        <f>SUM(G209,G177,G159,G153,G137,G121, G112,G87,G62,G29)</f>
        <v>438478.16928499995</v>
      </c>
      <c r="H211" s="35">
        <f>SUM(H209,H177,H159,H153,H137,H121, H112,H87,H62,H29)</f>
        <v>454697.83928499999</v>
      </c>
      <c r="I211" s="35">
        <f>SUM(I209,I177,I159,I153,I137,I121, I112,I87,I62,I29)</f>
        <v>336784.83292000007</v>
      </c>
      <c r="J211" s="35">
        <f>SUM(J209,J177,J159,J153,J137,J121, J112,J87,J62,J29)</f>
        <v>303501.97338500002</v>
      </c>
      <c r="K211" s="35">
        <f>SUM(K209,K177,K159,K153,K137,K121, K112,K87,K62,K29)</f>
        <v>246170.62001500002</v>
      </c>
      <c r="L211" s="35">
        <f>SUM(L209,L177,L159,L153,L137,L121, L112,L87,L62,L29)</f>
        <v>217341.17001500001</v>
      </c>
      <c r="M211" s="35">
        <f>SUM(M209,M177,M159,M153,M137,M121, M112,M87,M62,M29)</f>
        <v>189200.42001499998</v>
      </c>
      <c r="N211" s="36">
        <f>SUM(N209,N177,N153,N137, N112,N87,N62,N29)</f>
        <v>3489495.9328800002</v>
      </c>
    </row>
    <row r="212" spans="1:14" hidden="1" x14ac:dyDescent="0.25">
      <c r="A212" s="37" t="s">
        <v>232</v>
      </c>
      <c r="B212" s="38" t="e">
        <f>SUM(B12+#REF!+#REF!)-B211</f>
        <v>#REF!</v>
      </c>
      <c r="C212" s="38" t="e">
        <f>SUM(C12+#REF!+#REF!)-C211</f>
        <v>#REF!</v>
      </c>
      <c r="D212" s="39" t="e">
        <f>SUM(D12+#REF!+#REF!)-D211</f>
        <v>#REF!</v>
      </c>
      <c r="E212" s="40" t="e">
        <f>SUM(E12+#REF!+#REF!)-E211</f>
        <v>#REF!</v>
      </c>
      <c r="F212" s="40" t="e">
        <f>SUM(F12+#REF!+#REF!)-F211</f>
        <v>#REF!</v>
      </c>
      <c r="G212" s="39" t="e">
        <f>SUM(G12+#REF!+#REF!)-G211</f>
        <v>#REF!</v>
      </c>
      <c r="H212" s="39" t="e">
        <f>SUM(H12+#REF!+#REF!)-H211</f>
        <v>#REF!</v>
      </c>
      <c r="I212" s="40" t="e">
        <f>SUM(I12+#REF!+#REF!)-I211</f>
        <v>#REF!</v>
      </c>
      <c r="J212" s="40" t="e">
        <f>SUM(J12+#REF!+#REF!)-J211</f>
        <v>#REF!</v>
      </c>
      <c r="K212" s="40" t="e">
        <f>SUM(K12+#REF!+#REF!)-K211</f>
        <v>#REF!</v>
      </c>
      <c r="L212" s="40" t="e">
        <f>SUM(L12+#REF!+#REF!)-L211</f>
        <v>#REF!</v>
      </c>
      <c r="M212" s="40" t="e">
        <f>SUM(M12+#REF!+#REF!)-M211</f>
        <v>#REF!</v>
      </c>
      <c r="N212" s="39" t="e">
        <f>SUM(N12+#REF!+#REF!)-N211</f>
        <v>#REF!</v>
      </c>
    </row>
    <row r="213" spans="1:14" hidden="1" x14ac:dyDescent="0.25">
      <c r="A213" s="37" t="s">
        <v>233</v>
      </c>
      <c r="B213" s="38" t="e">
        <f>SUM(B212,B177)</f>
        <v>#REF!</v>
      </c>
      <c r="C213" s="38" t="e">
        <f>SUM(C212,C177)</f>
        <v>#REF!</v>
      </c>
      <c r="D213" s="39" t="e">
        <f>SUM(D212,D177)</f>
        <v>#REF!</v>
      </c>
      <c r="E213" s="40" t="e">
        <f>SUM(E212,E177)</f>
        <v>#REF!</v>
      </c>
      <c r="F213" s="40" t="e">
        <f>SUM(F212,F177)</f>
        <v>#REF!</v>
      </c>
      <c r="G213" s="39" t="e">
        <f>SUM(G212,G177)</f>
        <v>#REF!</v>
      </c>
      <c r="H213" s="39" t="e">
        <f>SUM(H212,H177)</f>
        <v>#REF!</v>
      </c>
      <c r="I213" s="40" t="e">
        <f>SUM(I212,I177)</f>
        <v>#REF!</v>
      </c>
      <c r="J213" s="40" t="e">
        <f>SUM(J212,J177)</f>
        <v>#REF!</v>
      </c>
      <c r="K213" s="40" t="e">
        <f>SUM(K212,K177)</f>
        <v>#REF!</v>
      </c>
      <c r="L213" s="40" t="e">
        <f>SUM(L212,L177)</f>
        <v>#REF!</v>
      </c>
      <c r="M213" s="40" t="e">
        <f>SUM(M212,M177)</f>
        <v>#REF!</v>
      </c>
      <c r="N213" s="39" t="e">
        <f>SUM(N212,N177)</f>
        <v>#REF!</v>
      </c>
    </row>
    <row r="214" spans="1:14" hidden="1" x14ac:dyDescent="0.25">
      <c r="A214" s="37" t="s">
        <v>234</v>
      </c>
      <c r="B214" s="41">
        <v>30000</v>
      </c>
      <c r="C214" s="41">
        <v>30000</v>
      </c>
      <c r="D214" s="39">
        <v>30000</v>
      </c>
      <c r="E214" s="39">
        <v>30000</v>
      </c>
      <c r="F214" s="39">
        <v>30000</v>
      </c>
      <c r="G214" s="39">
        <v>30000</v>
      </c>
      <c r="H214" s="39">
        <v>30000</v>
      </c>
      <c r="I214" s="39">
        <v>30000</v>
      </c>
      <c r="J214" s="39">
        <v>30000</v>
      </c>
      <c r="K214" s="39">
        <v>500000</v>
      </c>
      <c r="L214" s="39">
        <v>75000</v>
      </c>
      <c r="M214" s="39">
        <v>155000</v>
      </c>
      <c r="N214" s="39">
        <f t="shared" ref="N214" si="47">SUM(B214:M214)</f>
        <v>1000000</v>
      </c>
    </row>
    <row r="215" spans="1:14" hidden="1" x14ac:dyDescent="0.25">
      <c r="A215" s="37" t="s">
        <v>235</v>
      </c>
      <c r="B215" s="41">
        <f>SUM(B214-B177)</f>
        <v>12576.383430000002</v>
      </c>
      <c r="C215" s="41">
        <f>SUM(C214-C177)</f>
        <v>7370.3834300000017</v>
      </c>
      <c r="D215" s="39">
        <f>SUM(D214-D177)</f>
        <v>2703.0536150000007</v>
      </c>
      <c r="E215" s="39">
        <f>SUM(E214-E177)</f>
        <v>11397.564525000002</v>
      </c>
      <c r="F215" s="39">
        <f>SUM(F214-F177)</f>
        <v>13754.832665</v>
      </c>
      <c r="G215" s="39">
        <f>SUM(G214-G177)</f>
        <v>12995.502665</v>
      </c>
      <c r="H215" s="39">
        <f>SUM(H214-H177)</f>
        <v>10632.422664999998</v>
      </c>
      <c r="I215" s="39">
        <f>SUM(I214-I177)</f>
        <v>13868.572709999999</v>
      </c>
      <c r="J215" s="39">
        <f>SUM(J214-J177)</f>
        <v>6382.8698300000033</v>
      </c>
      <c r="K215" s="39">
        <f>SUM(K214-K177)</f>
        <v>471763.57270999998</v>
      </c>
      <c r="L215" s="39">
        <f>SUM(L214-L177)</f>
        <v>55143.57271</v>
      </c>
      <c r="M215" s="39">
        <f>SUM(M214-M177)</f>
        <v>137638.57271000001</v>
      </c>
      <c r="N215" s="39">
        <f>SUM(N214-N177)</f>
        <v>756227.30366500001</v>
      </c>
    </row>
    <row r="216" spans="1:14" x14ac:dyDescent="0.25">
      <c r="A216" s="37"/>
      <c r="B216" s="41"/>
      <c r="C216" s="41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</row>
    <row r="217" spans="1:14" x14ac:dyDescent="0.25">
      <c r="A217" s="42" t="s">
        <v>236</v>
      </c>
      <c r="B217" s="45">
        <f>SUM(B15-B211)</f>
        <v>-75229.016670000012</v>
      </c>
      <c r="C217" s="45">
        <f>SUM(C15-C211)</f>
        <v>-121458.31981500002</v>
      </c>
      <c r="D217" s="45">
        <f>SUM(D15-D211)</f>
        <v>-176998.33340500004</v>
      </c>
      <c r="E217" s="45">
        <f>SUM(E15-E211)</f>
        <v>-106708.45738500002</v>
      </c>
      <c r="F217" s="45">
        <f>SUM(F15-F211)</f>
        <v>-169336.78068500001</v>
      </c>
      <c r="G217" s="46">
        <f>SUM(G15-G211)</f>
        <v>632321.83071500005</v>
      </c>
      <c r="H217" s="46">
        <f>SUM(H15-H211)</f>
        <v>422552.16071500001</v>
      </c>
      <c r="I217" s="45">
        <f>SUM(I15-I211)</f>
        <v>-24784.832920000073</v>
      </c>
      <c r="J217" s="45">
        <f>SUM(J15-J211)</f>
        <v>-75351.973385000019</v>
      </c>
      <c r="K217" s="46">
        <f>SUM(K15-K211)</f>
        <v>466179.37998500001</v>
      </c>
      <c r="L217" s="45">
        <f>SUM(L15-L211)</f>
        <v>-19791.170015000011</v>
      </c>
      <c r="M217" s="45">
        <f>SUM(M15-M211)</f>
        <v>-8600.4200149999815</v>
      </c>
      <c r="N217" s="46">
        <f>SUM(N15-N211)</f>
        <v>805154.06711999979</v>
      </c>
    </row>
    <row r="219" spans="1:14" ht="15" customHeight="1" x14ac:dyDescent="0.25">
      <c r="A219" s="43" t="s">
        <v>237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</row>
    <row r="220" spans="1:14" x14ac:dyDescent="0.25"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</row>
    <row r="221" spans="1:14" x14ac:dyDescent="0.25">
      <c r="F221" s="2" t="s">
        <v>237</v>
      </c>
    </row>
  </sheetData>
  <mergeCells count="1">
    <mergeCell ref="B219:N2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April</cp:lastModifiedBy>
  <dcterms:created xsi:type="dcterms:W3CDTF">2023-03-04T05:18:52Z</dcterms:created>
  <dcterms:modified xsi:type="dcterms:W3CDTF">2023-03-04T05:27:22Z</dcterms:modified>
</cp:coreProperties>
</file>