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ne\Desktop\"/>
    </mc:Choice>
  </mc:AlternateContent>
  <xr:revisionPtr revIDLastSave="0" documentId="13_ncr:1_{EF22494A-37B7-45DE-92FE-DEC553F9C1BC}" xr6:coauthVersionLast="45" xr6:coauthVersionMax="45" xr10:uidLastSave="{00000000-0000-0000-0000-000000000000}"/>
  <bookViews>
    <workbookView xWindow="-120" yWindow="-120" windowWidth="24240" windowHeight="13140" tabRatio="886" xr2:uid="{00000000-000D-0000-FFFF-FFFF00000000}"/>
  </bookViews>
  <sheets>
    <sheet name="Summary" sheetId="10" r:id="rId1"/>
    <sheet name="Love Box" sheetId="5" r:id="rId2"/>
    <sheet name="Dare to Dream" sheetId="6" r:id="rId3"/>
    <sheet name="General" sheetId="8" r:id="rId4"/>
    <sheet name="Special Events (Fundraising)" sheetId="4" r:id="rId5"/>
    <sheet name="Payroll" sheetId="3" r:id="rId6"/>
    <sheet name="Marketing" sheetId="9" r:id="rId7"/>
    <sheet name="Proposed Annual Budget" sheetId="1" r:id="rId8"/>
    <sheet name="Proposed Monthly Budget" sheetId="2" state="hidden" r:id="rId9"/>
  </sheets>
  <definedNames>
    <definedName name="_xlnm.Print_Area" localSheetId="2">'Dare to Dream'!$A$1:$E$32</definedName>
    <definedName name="_xlnm.Print_Area" localSheetId="3">General!$A$1:$G$76</definedName>
    <definedName name="_xlnm.Print_Area" localSheetId="1">'Love Box'!$A$1:$E$35</definedName>
    <definedName name="_xlnm.Print_Area" localSheetId="6">Marketing!$A$1:$D$15</definedName>
    <definedName name="_xlnm.Print_Area" localSheetId="5">Payroll!$A$1:$J$23</definedName>
    <definedName name="_xlnm.Print_Area" localSheetId="7">'Proposed Annual Budget'!$A$1:$F$51</definedName>
    <definedName name="_xlnm.Print_Area" localSheetId="8">'Proposed Monthly Budget'!$A$1:$Q$178</definedName>
    <definedName name="_xlnm.Print_Area" localSheetId="4">'Special Events (Fundraising)'!$A$1:$E$31</definedName>
    <definedName name="_xlnm.Print_Area" localSheetId="0">Summary!$A$1:$C$19</definedName>
    <definedName name="_xlnm.Print_Titles" localSheetId="3">General!$1:$4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3" l="1"/>
  <c r="F7" i="1"/>
  <c r="E27" i="4" l="1"/>
  <c r="E28" i="4"/>
  <c r="E29" i="4"/>
  <c r="C27" i="4"/>
  <c r="C28" i="4"/>
  <c r="C29" i="4"/>
  <c r="F38" i="1" l="1"/>
  <c r="F10" i="1"/>
  <c r="F9" i="1"/>
  <c r="A1" i="2" l="1"/>
  <c r="D31" i="4"/>
  <c r="I12" i="6"/>
  <c r="E45" i="2" s="1"/>
  <c r="J12" i="6"/>
  <c r="F45" i="2" s="1"/>
  <c r="K12" i="6"/>
  <c r="L12" i="6"/>
  <c r="M12" i="6"/>
  <c r="I45" i="2" s="1"/>
  <c r="N12" i="6"/>
  <c r="J45" i="2" s="1"/>
  <c r="O12" i="6"/>
  <c r="P12" i="6"/>
  <c r="Q12" i="6"/>
  <c r="R12" i="6"/>
  <c r="S12" i="6"/>
  <c r="T12" i="6"/>
  <c r="K12" i="8"/>
  <c r="G45" i="2"/>
  <c r="H45" i="2"/>
  <c r="L45" i="2"/>
  <c r="M45" i="2"/>
  <c r="N45" i="2"/>
  <c r="O45" i="2"/>
  <c r="P45" i="2"/>
  <c r="G100" i="2"/>
  <c r="K100" i="2"/>
  <c r="O100" i="2"/>
  <c r="C143" i="2"/>
  <c r="C144" i="2"/>
  <c r="C145" i="2"/>
  <c r="C132" i="2"/>
  <c r="C133" i="2"/>
  <c r="C134" i="2"/>
  <c r="C135" i="2"/>
  <c r="C136" i="2"/>
  <c r="C137" i="2"/>
  <c r="C138" i="2"/>
  <c r="C139" i="2"/>
  <c r="C140" i="2"/>
  <c r="C141" i="2"/>
  <c r="C142" i="2"/>
  <c r="C131" i="2"/>
  <c r="B130" i="2"/>
  <c r="C120" i="2"/>
  <c r="C121" i="2"/>
  <c r="C122" i="2"/>
  <c r="C123" i="2"/>
  <c r="C124" i="2"/>
  <c r="C125" i="2"/>
  <c r="C126" i="2"/>
  <c r="C127" i="2"/>
  <c r="C119" i="2"/>
  <c r="B118" i="2"/>
  <c r="C102" i="2"/>
  <c r="C101" i="2"/>
  <c r="C83" i="2"/>
  <c r="C62" i="2"/>
  <c r="C63" i="2"/>
  <c r="C64" i="2"/>
  <c r="D54" i="2"/>
  <c r="D51" i="2"/>
  <c r="D52" i="2"/>
  <c r="D53" i="2"/>
  <c r="D42" i="2"/>
  <c r="D43" i="2"/>
  <c r="D44" i="2"/>
  <c r="D45" i="2"/>
  <c r="D29" i="2"/>
  <c r="D30" i="2"/>
  <c r="D31" i="2"/>
  <c r="D32" i="2"/>
  <c r="D22" i="2"/>
  <c r="D23" i="2"/>
  <c r="D24" i="2"/>
  <c r="D25" i="2"/>
  <c r="C16" i="2"/>
  <c r="C17" i="2"/>
  <c r="D13" i="6"/>
  <c r="D15" i="9"/>
  <c r="F33" i="8"/>
  <c r="D13" i="5"/>
  <c r="C26" i="4"/>
  <c r="C163" i="2" s="1"/>
  <c r="I8" i="4"/>
  <c r="I7" i="4"/>
  <c r="L6" i="4"/>
  <c r="K6" i="4"/>
  <c r="J6" i="4"/>
  <c r="I6" i="4"/>
  <c r="K26" i="6"/>
  <c r="O26" i="6"/>
  <c r="S26" i="6"/>
  <c r="K28" i="6"/>
  <c r="O28" i="6"/>
  <c r="S28" i="6"/>
  <c r="K29" i="6"/>
  <c r="G83" i="2" s="1"/>
  <c r="O29" i="6"/>
  <c r="K83" i="2" s="1"/>
  <c r="S29" i="6"/>
  <c r="O83" i="2" s="1"/>
  <c r="E29" i="6"/>
  <c r="I29" i="6" s="1"/>
  <c r="E83" i="2" s="1"/>
  <c r="E28" i="6"/>
  <c r="I28" i="6" s="1"/>
  <c r="E27" i="6"/>
  <c r="I27" i="6" s="1"/>
  <c r="E26" i="6"/>
  <c r="I26" i="6" s="1"/>
  <c r="C29" i="6"/>
  <c r="I9" i="6"/>
  <c r="J9" i="6"/>
  <c r="K9" i="6"/>
  <c r="L9" i="6"/>
  <c r="M9" i="6"/>
  <c r="N9" i="6"/>
  <c r="O9" i="6"/>
  <c r="P9" i="6"/>
  <c r="Q9" i="6"/>
  <c r="R9" i="6"/>
  <c r="S9" i="6"/>
  <c r="T9" i="6"/>
  <c r="I10" i="6"/>
  <c r="J10" i="6"/>
  <c r="K10" i="6"/>
  <c r="L10" i="6"/>
  <c r="M10" i="6"/>
  <c r="N10" i="6"/>
  <c r="O10" i="6"/>
  <c r="P10" i="6"/>
  <c r="Q10" i="6"/>
  <c r="R10" i="6"/>
  <c r="S10" i="6"/>
  <c r="T10" i="6"/>
  <c r="I11" i="6"/>
  <c r="J11" i="6"/>
  <c r="K11" i="6"/>
  <c r="L11" i="6"/>
  <c r="M11" i="6"/>
  <c r="N11" i="6"/>
  <c r="O11" i="6"/>
  <c r="P11" i="6"/>
  <c r="Q11" i="6"/>
  <c r="R11" i="6"/>
  <c r="S11" i="6"/>
  <c r="T11" i="6"/>
  <c r="T8" i="6"/>
  <c r="S8" i="6"/>
  <c r="R8" i="6"/>
  <c r="Q8" i="6"/>
  <c r="P8" i="6"/>
  <c r="O8" i="6"/>
  <c r="N8" i="6"/>
  <c r="M8" i="6"/>
  <c r="L8" i="6"/>
  <c r="K8" i="6"/>
  <c r="J8" i="6"/>
  <c r="I8" i="6"/>
  <c r="E26" i="5"/>
  <c r="T26" i="5" s="1"/>
  <c r="I29" i="5"/>
  <c r="J29" i="5"/>
  <c r="K29" i="5"/>
  <c r="L29" i="5"/>
  <c r="M29" i="5"/>
  <c r="N29" i="5"/>
  <c r="O29" i="5"/>
  <c r="P29" i="5"/>
  <c r="Q29" i="5"/>
  <c r="R29" i="5"/>
  <c r="S29" i="5"/>
  <c r="T29" i="5"/>
  <c r="I30" i="5"/>
  <c r="E100" i="2" s="1"/>
  <c r="J30" i="5"/>
  <c r="F100" i="2" s="1"/>
  <c r="K30" i="5"/>
  <c r="L30" i="5"/>
  <c r="H100" i="2" s="1"/>
  <c r="M30" i="5"/>
  <c r="I100" i="2" s="1"/>
  <c r="N30" i="5"/>
  <c r="J100" i="2" s="1"/>
  <c r="O30" i="5"/>
  <c r="P30" i="5"/>
  <c r="L100" i="2" s="1"/>
  <c r="Q30" i="5"/>
  <c r="M100" i="2" s="1"/>
  <c r="R30" i="5"/>
  <c r="N100" i="2" s="1"/>
  <c r="S30" i="5"/>
  <c r="T30" i="5"/>
  <c r="P100" i="2" s="1"/>
  <c r="I9" i="5"/>
  <c r="J9" i="5"/>
  <c r="K9" i="5"/>
  <c r="L9" i="5"/>
  <c r="M9" i="5"/>
  <c r="N9" i="5"/>
  <c r="O9" i="5"/>
  <c r="P9" i="5"/>
  <c r="Q9" i="5"/>
  <c r="R9" i="5"/>
  <c r="S9" i="5"/>
  <c r="T9" i="5"/>
  <c r="I10" i="5"/>
  <c r="J10" i="5"/>
  <c r="K10" i="5"/>
  <c r="L10" i="5"/>
  <c r="M10" i="5"/>
  <c r="N10" i="5"/>
  <c r="O10" i="5"/>
  <c r="P10" i="5"/>
  <c r="Q10" i="5"/>
  <c r="R10" i="5"/>
  <c r="S10" i="5"/>
  <c r="T10" i="5"/>
  <c r="I11" i="5"/>
  <c r="J11" i="5"/>
  <c r="K11" i="5"/>
  <c r="L11" i="5"/>
  <c r="M11" i="5"/>
  <c r="N11" i="5"/>
  <c r="O11" i="5"/>
  <c r="P11" i="5"/>
  <c r="Q11" i="5"/>
  <c r="R11" i="5"/>
  <c r="S11" i="5"/>
  <c r="T11" i="5"/>
  <c r="I12" i="5"/>
  <c r="E54" i="2" s="1"/>
  <c r="J12" i="5"/>
  <c r="F54" i="2" s="1"/>
  <c r="K12" i="5"/>
  <c r="G54" i="2" s="1"/>
  <c r="L12" i="5"/>
  <c r="H54" i="2" s="1"/>
  <c r="M12" i="5"/>
  <c r="I54" i="2" s="1"/>
  <c r="N12" i="5"/>
  <c r="J54" i="2" s="1"/>
  <c r="O12" i="5"/>
  <c r="K54" i="2" s="1"/>
  <c r="P12" i="5"/>
  <c r="L54" i="2" s="1"/>
  <c r="Q12" i="5"/>
  <c r="M54" i="2" s="1"/>
  <c r="R12" i="5"/>
  <c r="N54" i="2" s="1"/>
  <c r="S12" i="5"/>
  <c r="O54" i="2" s="1"/>
  <c r="T12" i="5"/>
  <c r="P54" i="2" s="1"/>
  <c r="T8" i="5"/>
  <c r="S8" i="5"/>
  <c r="R8" i="5"/>
  <c r="Q8" i="5"/>
  <c r="P8" i="5"/>
  <c r="O8" i="5"/>
  <c r="N8" i="5"/>
  <c r="M8" i="5"/>
  <c r="L8" i="5"/>
  <c r="K8" i="5"/>
  <c r="J8" i="5"/>
  <c r="I8" i="5"/>
  <c r="K10" i="8"/>
  <c r="C30" i="5"/>
  <c r="C100" i="2" s="1"/>
  <c r="K28" i="8"/>
  <c r="E31" i="2" s="1"/>
  <c r="L28" i="8"/>
  <c r="F31" i="2" s="1"/>
  <c r="M28" i="8"/>
  <c r="G31" i="2" s="1"/>
  <c r="N28" i="8"/>
  <c r="H31" i="2" s="1"/>
  <c r="O28" i="8"/>
  <c r="P28" i="8"/>
  <c r="J31" i="2" s="1"/>
  <c r="Q28" i="8"/>
  <c r="K31" i="2" s="1"/>
  <c r="R28" i="8"/>
  <c r="L31" i="2" s="1"/>
  <c r="S28" i="8"/>
  <c r="M31" i="2" s="1"/>
  <c r="T28" i="8"/>
  <c r="N31" i="2" s="1"/>
  <c r="U28" i="8"/>
  <c r="O31" i="2" s="1"/>
  <c r="V28" i="8"/>
  <c r="P31" i="2" s="1"/>
  <c r="K29" i="8"/>
  <c r="L29" i="8"/>
  <c r="F32" i="2" s="1"/>
  <c r="M29" i="8"/>
  <c r="G32" i="2" s="1"/>
  <c r="N29" i="8"/>
  <c r="H32" i="2" s="1"/>
  <c r="O29" i="8"/>
  <c r="I32" i="2" s="1"/>
  <c r="P29" i="8"/>
  <c r="J32" i="2" s="1"/>
  <c r="Q29" i="8"/>
  <c r="K32" i="2" s="1"/>
  <c r="R29" i="8"/>
  <c r="L32" i="2" s="1"/>
  <c r="S29" i="8"/>
  <c r="M32" i="2" s="1"/>
  <c r="T29" i="8"/>
  <c r="N32" i="2" s="1"/>
  <c r="U29" i="8"/>
  <c r="O32" i="2" s="1"/>
  <c r="V29" i="8"/>
  <c r="P32" i="2" s="1"/>
  <c r="K22" i="8"/>
  <c r="E24" i="2" s="1"/>
  <c r="L22" i="8"/>
  <c r="F24" i="2" s="1"/>
  <c r="M22" i="8"/>
  <c r="G24" i="2" s="1"/>
  <c r="N22" i="8"/>
  <c r="H24" i="2" s="1"/>
  <c r="O22" i="8"/>
  <c r="I24" i="2" s="1"/>
  <c r="P22" i="8"/>
  <c r="J24" i="2" s="1"/>
  <c r="Q22" i="8"/>
  <c r="K24" i="2" s="1"/>
  <c r="R22" i="8"/>
  <c r="L24" i="2" s="1"/>
  <c r="S22" i="8"/>
  <c r="M24" i="2" s="1"/>
  <c r="T22" i="8"/>
  <c r="N24" i="2" s="1"/>
  <c r="U22" i="8"/>
  <c r="O24" i="2" s="1"/>
  <c r="V22" i="8"/>
  <c r="P24" i="2" s="1"/>
  <c r="K23" i="8"/>
  <c r="L23" i="8"/>
  <c r="F25" i="2" s="1"/>
  <c r="M23" i="8"/>
  <c r="G25" i="2" s="1"/>
  <c r="N23" i="8"/>
  <c r="H25" i="2" s="1"/>
  <c r="O23" i="8"/>
  <c r="I25" i="2" s="1"/>
  <c r="P23" i="8"/>
  <c r="J25" i="2" s="1"/>
  <c r="Q23" i="8"/>
  <c r="K25" i="2" s="1"/>
  <c r="R23" i="8"/>
  <c r="L25" i="2" s="1"/>
  <c r="S23" i="8"/>
  <c r="M25" i="2" s="1"/>
  <c r="T23" i="8"/>
  <c r="N25" i="2" s="1"/>
  <c r="U23" i="8"/>
  <c r="O25" i="2" s="1"/>
  <c r="V23" i="8"/>
  <c r="P25" i="2" s="1"/>
  <c r="K21" i="8"/>
  <c r="K16" i="8"/>
  <c r="E17" i="2" s="1"/>
  <c r="L15" i="8"/>
  <c r="F16" i="2" s="1"/>
  <c r="K15" i="8"/>
  <c r="E16" i="2" s="1"/>
  <c r="M15" i="8"/>
  <c r="G16" i="2" s="1"/>
  <c r="N15" i="8"/>
  <c r="H16" i="2" s="1"/>
  <c r="O15" i="8"/>
  <c r="I16" i="2" s="1"/>
  <c r="P15" i="8"/>
  <c r="J16" i="2" s="1"/>
  <c r="Q15" i="8"/>
  <c r="K16" i="2" s="1"/>
  <c r="R15" i="8"/>
  <c r="L16" i="2" s="1"/>
  <c r="S15" i="8"/>
  <c r="M16" i="2" s="1"/>
  <c r="T15" i="8"/>
  <c r="N16" i="2" s="1"/>
  <c r="U15" i="8"/>
  <c r="O16" i="2" s="1"/>
  <c r="V15" i="8"/>
  <c r="P16" i="2" s="1"/>
  <c r="L16" i="8"/>
  <c r="F17" i="2" s="1"/>
  <c r="M16" i="8"/>
  <c r="G17" i="2" s="1"/>
  <c r="N16" i="8"/>
  <c r="H17" i="2" s="1"/>
  <c r="O16" i="8"/>
  <c r="I17" i="2" s="1"/>
  <c r="P16" i="8"/>
  <c r="J17" i="2" s="1"/>
  <c r="Q16" i="8"/>
  <c r="K17" i="2" s="1"/>
  <c r="R16" i="8"/>
  <c r="L17" i="2" s="1"/>
  <c r="S16" i="8"/>
  <c r="M17" i="2" s="1"/>
  <c r="T16" i="8"/>
  <c r="N17" i="2" s="1"/>
  <c r="U16" i="8"/>
  <c r="O17" i="2" s="1"/>
  <c r="V16" i="8"/>
  <c r="P17" i="2" s="1"/>
  <c r="K14" i="8"/>
  <c r="K64" i="8"/>
  <c r="L64" i="8"/>
  <c r="F143" i="2" s="1"/>
  <c r="M64" i="8"/>
  <c r="G143" i="2" s="1"/>
  <c r="N64" i="8"/>
  <c r="H143" i="2" s="1"/>
  <c r="O64" i="8"/>
  <c r="I143" i="2" s="1"/>
  <c r="P64" i="8"/>
  <c r="J143" i="2" s="1"/>
  <c r="Q64" i="8"/>
  <c r="K143" i="2" s="1"/>
  <c r="R64" i="8"/>
  <c r="L143" i="2" s="1"/>
  <c r="S64" i="8"/>
  <c r="M143" i="2" s="1"/>
  <c r="T64" i="8"/>
  <c r="N143" i="2" s="1"/>
  <c r="U64" i="8"/>
  <c r="O143" i="2" s="1"/>
  <c r="V64" i="8"/>
  <c r="P143" i="2" s="1"/>
  <c r="K65" i="8"/>
  <c r="E144" i="2" s="1"/>
  <c r="L65" i="8"/>
  <c r="F144" i="2" s="1"/>
  <c r="M65" i="8"/>
  <c r="G144" i="2" s="1"/>
  <c r="N65" i="8"/>
  <c r="H144" i="2" s="1"/>
  <c r="O65" i="8"/>
  <c r="I144" i="2" s="1"/>
  <c r="P65" i="8"/>
  <c r="J144" i="2" s="1"/>
  <c r="Q65" i="8"/>
  <c r="K144" i="2" s="1"/>
  <c r="R65" i="8"/>
  <c r="L144" i="2" s="1"/>
  <c r="S65" i="8"/>
  <c r="M144" i="2" s="1"/>
  <c r="T65" i="8"/>
  <c r="N144" i="2" s="1"/>
  <c r="U65" i="8"/>
  <c r="O144" i="2" s="1"/>
  <c r="V65" i="8"/>
  <c r="P144" i="2" s="1"/>
  <c r="Q100" i="2" l="1"/>
  <c r="S27" i="6"/>
  <c r="K27" i="6"/>
  <c r="T29" i="6"/>
  <c r="P83" i="2" s="1"/>
  <c r="P29" i="6"/>
  <c r="L83" i="2" s="1"/>
  <c r="L29" i="6"/>
  <c r="H83" i="2" s="1"/>
  <c r="T28" i="6"/>
  <c r="P28" i="6"/>
  <c r="L28" i="6"/>
  <c r="T27" i="6"/>
  <c r="P27" i="6"/>
  <c r="L27" i="6"/>
  <c r="T26" i="6"/>
  <c r="P26" i="6"/>
  <c r="L26" i="6"/>
  <c r="R29" i="6"/>
  <c r="N83" i="2" s="1"/>
  <c r="N29" i="6"/>
  <c r="J83" i="2" s="1"/>
  <c r="J29" i="6"/>
  <c r="F83" i="2" s="1"/>
  <c r="Q83" i="2" s="1"/>
  <c r="R28" i="6"/>
  <c r="N28" i="6"/>
  <c r="J28" i="6"/>
  <c r="R27" i="6"/>
  <c r="N27" i="6"/>
  <c r="J27" i="6"/>
  <c r="R26" i="6"/>
  <c r="N26" i="6"/>
  <c r="J26" i="6"/>
  <c r="O27" i="6"/>
  <c r="Q29" i="6"/>
  <c r="M83" i="2" s="1"/>
  <c r="M29" i="6"/>
  <c r="I83" i="2" s="1"/>
  <c r="Q28" i="6"/>
  <c r="M28" i="6"/>
  <c r="Q27" i="6"/>
  <c r="M27" i="6"/>
  <c r="Q26" i="6"/>
  <c r="M26" i="6"/>
  <c r="U12" i="6"/>
  <c r="W23" i="8"/>
  <c r="W64" i="8"/>
  <c r="W29" i="8"/>
  <c r="W16" i="8"/>
  <c r="W28" i="8"/>
  <c r="W15" i="8"/>
  <c r="E143" i="2"/>
  <c r="Q143" i="2" s="1"/>
  <c r="E25" i="2"/>
  <c r="Q25" i="2" s="1"/>
  <c r="E32" i="2"/>
  <c r="Q32" i="2" s="1"/>
  <c r="I31" i="2"/>
  <c r="Q31" i="2" s="1"/>
  <c r="W65" i="8"/>
  <c r="W22" i="8"/>
  <c r="Q144" i="2"/>
  <c r="K45" i="2"/>
  <c r="Q24" i="2"/>
  <c r="Q17" i="2"/>
  <c r="Q16" i="2"/>
  <c r="U29" i="6"/>
  <c r="V29" i="6" s="1"/>
  <c r="M26" i="5"/>
  <c r="N26" i="5"/>
  <c r="O26" i="5"/>
  <c r="P26" i="5"/>
  <c r="I26" i="5"/>
  <c r="Q26" i="5"/>
  <c r="J26" i="5"/>
  <c r="R26" i="5"/>
  <c r="K26" i="5"/>
  <c r="S26" i="5"/>
  <c r="L26" i="5"/>
  <c r="C30" i="4"/>
  <c r="C164" i="2" s="1"/>
  <c r="J7" i="4" l="1"/>
  <c r="K7" i="4"/>
  <c r="L7" i="4"/>
  <c r="M7" i="4"/>
  <c r="N7" i="4"/>
  <c r="O7" i="4"/>
  <c r="P7" i="4"/>
  <c r="Q7" i="4"/>
  <c r="R7" i="4"/>
  <c r="S7" i="4"/>
  <c r="T7" i="4"/>
  <c r="J8" i="4"/>
  <c r="K8" i="4"/>
  <c r="L8" i="4"/>
  <c r="M8" i="4"/>
  <c r="N8" i="4"/>
  <c r="O8" i="4"/>
  <c r="P8" i="4"/>
  <c r="Q8" i="4"/>
  <c r="R8" i="4"/>
  <c r="S8" i="4"/>
  <c r="T8" i="4"/>
  <c r="I9" i="4"/>
  <c r="J9" i="4"/>
  <c r="K9" i="4"/>
  <c r="L9" i="4"/>
  <c r="M9" i="4"/>
  <c r="N9" i="4"/>
  <c r="O9" i="4"/>
  <c r="P9" i="4"/>
  <c r="Q9" i="4"/>
  <c r="R9" i="4"/>
  <c r="S9" i="4"/>
  <c r="T9" i="4"/>
  <c r="I10" i="4"/>
  <c r="J10" i="4"/>
  <c r="K10" i="4"/>
  <c r="L10" i="4"/>
  <c r="M10" i="4"/>
  <c r="N10" i="4"/>
  <c r="O10" i="4"/>
  <c r="P10" i="4"/>
  <c r="Q10" i="4"/>
  <c r="R10" i="4"/>
  <c r="S10" i="4"/>
  <c r="T10" i="4"/>
  <c r="I11" i="4"/>
  <c r="E63" i="2" s="1"/>
  <c r="J11" i="4"/>
  <c r="F63" i="2" s="1"/>
  <c r="K11" i="4"/>
  <c r="G63" i="2" s="1"/>
  <c r="L11" i="4"/>
  <c r="H63" i="2" s="1"/>
  <c r="M11" i="4"/>
  <c r="I63" i="2" s="1"/>
  <c r="N11" i="4"/>
  <c r="J63" i="2" s="1"/>
  <c r="O11" i="4"/>
  <c r="K63" i="2" s="1"/>
  <c r="P11" i="4"/>
  <c r="L63" i="2" s="1"/>
  <c r="Q11" i="4"/>
  <c r="M63" i="2" s="1"/>
  <c r="R11" i="4"/>
  <c r="N63" i="2" s="1"/>
  <c r="S11" i="4"/>
  <c r="O63" i="2" s="1"/>
  <c r="T11" i="4"/>
  <c r="P63" i="2" s="1"/>
  <c r="I15" i="4"/>
  <c r="E64" i="2" s="1"/>
  <c r="J15" i="4"/>
  <c r="F64" i="2" s="1"/>
  <c r="K15" i="4"/>
  <c r="G64" i="2" s="1"/>
  <c r="L15" i="4"/>
  <c r="H64" i="2" s="1"/>
  <c r="M15" i="4"/>
  <c r="I64" i="2" s="1"/>
  <c r="N15" i="4"/>
  <c r="J64" i="2" s="1"/>
  <c r="O15" i="4"/>
  <c r="K64" i="2" s="1"/>
  <c r="P15" i="4"/>
  <c r="L64" i="2" s="1"/>
  <c r="Q15" i="4"/>
  <c r="M64" i="2" s="1"/>
  <c r="R15" i="4"/>
  <c r="N64" i="2" s="1"/>
  <c r="S15" i="4"/>
  <c r="O64" i="2" s="1"/>
  <c r="T15" i="4"/>
  <c r="P64" i="2" s="1"/>
  <c r="T6" i="4"/>
  <c r="S6" i="4"/>
  <c r="R6" i="4"/>
  <c r="Q6" i="4"/>
  <c r="P6" i="4"/>
  <c r="O6" i="4"/>
  <c r="N6" i="4"/>
  <c r="M6" i="4"/>
  <c r="Q64" i="2" l="1"/>
  <c r="Q63" i="2"/>
  <c r="D18" i="6"/>
  <c r="F20" i="1" s="1"/>
  <c r="D18" i="5"/>
  <c r="F21" i="1" s="1"/>
  <c r="C82" i="2" l="1"/>
  <c r="C80" i="2"/>
  <c r="C81" i="2"/>
  <c r="C79" i="2"/>
  <c r="L74" i="8"/>
  <c r="K11" i="8"/>
  <c r="E12" i="2" s="1"/>
  <c r="K13" i="8"/>
  <c r="I6" i="6"/>
  <c r="J6" i="5"/>
  <c r="K6" i="5"/>
  <c r="L6" i="5"/>
  <c r="M6" i="5"/>
  <c r="N6" i="5"/>
  <c r="O6" i="5"/>
  <c r="P6" i="5"/>
  <c r="Q6" i="5"/>
  <c r="R6" i="5"/>
  <c r="S6" i="5"/>
  <c r="T6" i="5"/>
  <c r="I6" i="5"/>
  <c r="I32" i="5"/>
  <c r="E102" i="2" s="1"/>
  <c r="J32" i="5"/>
  <c r="F102" i="2" s="1"/>
  <c r="K32" i="5"/>
  <c r="G102" i="2" s="1"/>
  <c r="L32" i="5"/>
  <c r="H102" i="2" s="1"/>
  <c r="M32" i="5"/>
  <c r="I102" i="2" s="1"/>
  <c r="N32" i="5"/>
  <c r="J102" i="2" s="1"/>
  <c r="O32" i="5"/>
  <c r="K102" i="2" s="1"/>
  <c r="P32" i="5"/>
  <c r="L102" i="2" s="1"/>
  <c r="Q32" i="5"/>
  <c r="M102" i="2" s="1"/>
  <c r="R32" i="5"/>
  <c r="N102" i="2" s="1"/>
  <c r="S32" i="5"/>
  <c r="O102" i="2" s="1"/>
  <c r="T32" i="5"/>
  <c r="P102" i="2" s="1"/>
  <c r="J31" i="5"/>
  <c r="K31" i="5"/>
  <c r="L31" i="5"/>
  <c r="M31" i="5"/>
  <c r="N31" i="5"/>
  <c r="O31" i="5"/>
  <c r="P31" i="5"/>
  <c r="Q31" i="5"/>
  <c r="R31" i="5"/>
  <c r="S31" i="5"/>
  <c r="T31" i="5"/>
  <c r="I31" i="5"/>
  <c r="I18" i="5"/>
  <c r="J18" i="5"/>
  <c r="K18" i="5"/>
  <c r="L18" i="5"/>
  <c r="M18" i="5"/>
  <c r="N18" i="5"/>
  <c r="O18" i="5"/>
  <c r="P18" i="5"/>
  <c r="Q18" i="5"/>
  <c r="R18" i="5"/>
  <c r="S18" i="5"/>
  <c r="T18" i="5"/>
  <c r="I19" i="5"/>
  <c r="J19" i="5"/>
  <c r="K19" i="5"/>
  <c r="L19" i="5"/>
  <c r="M19" i="5"/>
  <c r="N19" i="5"/>
  <c r="O19" i="5"/>
  <c r="P19" i="5"/>
  <c r="Q19" i="5"/>
  <c r="R19" i="5"/>
  <c r="S19" i="5"/>
  <c r="T19" i="5"/>
  <c r="I20" i="5"/>
  <c r="J20" i="5"/>
  <c r="K20" i="5"/>
  <c r="L20" i="5"/>
  <c r="M20" i="5"/>
  <c r="N20" i="5"/>
  <c r="O20" i="5"/>
  <c r="P20" i="5"/>
  <c r="Q20" i="5"/>
  <c r="R20" i="5"/>
  <c r="S20" i="5"/>
  <c r="T20" i="5"/>
  <c r="I21" i="5"/>
  <c r="J21" i="5"/>
  <c r="K21" i="5"/>
  <c r="L21" i="5"/>
  <c r="M21" i="5"/>
  <c r="N21" i="5"/>
  <c r="O21" i="5"/>
  <c r="P21" i="5"/>
  <c r="Q21" i="5"/>
  <c r="R21" i="5"/>
  <c r="S21" i="5"/>
  <c r="T21" i="5"/>
  <c r="I22" i="5"/>
  <c r="J22" i="5"/>
  <c r="K22" i="5"/>
  <c r="L22" i="5"/>
  <c r="M22" i="5"/>
  <c r="N22" i="5"/>
  <c r="O22" i="5"/>
  <c r="P22" i="5"/>
  <c r="Q22" i="5"/>
  <c r="R22" i="5"/>
  <c r="S22" i="5"/>
  <c r="T22" i="5"/>
  <c r="I24" i="5"/>
  <c r="J24" i="5"/>
  <c r="K24" i="5"/>
  <c r="L24" i="5"/>
  <c r="M24" i="5"/>
  <c r="N24" i="5"/>
  <c r="O24" i="5"/>
  <c r="P24" i="5"/>
  <c r="Q24" i="5"/>
  <c r="R24" i="5"/>
  <c r="S24" i="5"/>
  <c r="T24" i="5"/>
  <c r="I25" i="5"/>
  <c r="J25" i="5"/>
  <c r="K25" i="5"/>
  <c r="L25" i="5"/>
  <c r="M25" i="5"/>
  <c r="N25" i="5"/>
  <c r="O25" i="5"/>
  <c r="P25" i="5"/>
  <c r="Q25" i="5"/>
  <c r="R25" i="5"/>
  <c r="S25" i="5"/>
  <c r="T25" i="5"/>
  <c r="K6" i="8"/>
  <c r="P17" i="3"/>
  <c r="T10" i="8"/>
  <c r="S10" i="8"/>
  <c r="F4" i="3"/>
  <c r="E30" i="4"/>
  <c r="E26" i="4"/>
  <c r="E25" i="4"/>
  <c r="W17" i="8"/>
  <c r="W18" i="8"/>
  <c r="U33" i="5"/>
  <c r="K59" i="8"/>
  <c r="L59" i="8"/>
  <c r="M59" i="8"/>
  <c r="N59" i="8"/>
  <c r="O59" i="8"/>
  <c r="P59" i="8"/>
  <c r="Q59" i="8"/>
  <c r="R59" i="8"/>
  <c r="S59" i="8"/>
  <c r="T59" i="8"/>
  <c r="U59" i="8"/>
  <c r="V59" i="8"/>
  <c r="N15" i="3"/>
  <c r="D18" i="3" s="1"/>
  <c r="L51" i="8"/>
  <c r="F131" i="2" s="1"/>
  <c r="M51" i="8"/>
  <c r="G131" i="2" s="1"/>
  <c r="N51" i="8"/>
  <c r="H131" i="2" s="1"/>
  <c r="O51" i="8"/>
  <c r="I131" i="2" s="1"/>
  <c r="P51" i="8"/>
  <c r="J131" i="2" s="1"/>
  <c r="Q51" i="8"/>
  <c r="K131" i="2" s="1"/>
  <c r="R51" i="8"/>
  <c r="L131" i="2" s="1"/>
  <c r="S51" i="8"/>
  <c r="M131" i="2" s="1"/>
  <c r="T51" i="8"/>
  <c r="N131" i="2" s="1"/>
  <c r="U51" i="8"/>
  <c r="O131" i="2" s="1"/>
  <c r="V51" i="8"/>
  <c r="P131" i="2" s="1"/>
  <c r="L52" i="8"/>
  <c r="M52" i="8"/>
  <c r="N52" i="8"/>
  <c r="O52" i="8"/>
  <c r="P52" i="8"/>
  <c r="Q52" i="8"/>
  <c r="R52" i="8"/>
  <c r="S52" i="8"/>
  <c r="T52" i="8"/>
  <c r="U52" i="8"/>
  <c r="V52" i="8"/>
  <c r="L53" i="8"/>
  <c r="F133" i="2" s="1"/>
  <c r="M53" i="8"/>
  <c r="G133" i="2" s="1"/>
  <c r="N53" i="8"/>
  <c r="H133" i="2" s="1"/>
  <c r="O53" i="8"/>
  <c r="I133" i="2" s="1"/>
  <c r="P53" i="8"/>
  <c r="J133" i="2" s="1"/>
  <c r="Q53" i="8"/>
  <c r="K133" i="2" s="1"/>
  <c r="R53" i="8"/>
  <c r="L133" i="2" s="1"/>
  <c r="S53" i="8"/>
  <c r="M133" i="2" s="1"/>
  <c r="T53" i="8"/>
  <c r="N133" i="2" s="1"/>
  <c r="U53" i="8"/>
  <c r="O133" i="2" s="1"/>
  <c r="V53" i="8"/>
  <c r="P133" i="2" s="1"/>
  <c r="L54" i="8"/>
  <c r="F134" i="2" s="1"/>
  <c r="M54" i="8"/>
  <c r="G134" i="2" s="1"/>
  <c r="N54" i="8"/>
  <c r="H134" i="2" s="1"/>
  <c r="O54" i="8"/>
  <c r="I134" i="2" s="1"/>
  <c r="P54" i="8"/>
  <c r="J134" i="2" s="1"/>
  <c r="Q54" i="8"/>
  <c r="K134" i="2" s="1"/>
  <c r="R54" i="8"/>
  <c r="L134" i="2" s="1"/>
  <c r="S54" i="8"/>
  <c r="M134" i="2" s="1"/>
  <c r="T54" i="8"/>
  <c r="N134" i="2" s="1"/>
  <c r="U54" i="8"/>
  <c r="O134" i="2" s="1"/>
  <c r="V54" i="8"/>
  <c r="P134" i="2" s="1"/>
  <c r="K52" i="8"/>
  <c r="K53" i="8"/>
  <c r="E133" i="2" s="1"/>
  <c r="K54" i="8"/>
  <c r="K51" i="8"/>
  <c r="E131" i="2" s="1"/>
  <c r="K19" i="8"/>
  <c r="E25" i="6"/>
  <c r="E28" i="5"/>
  <c r="E27" i="5"/>
  <c r="C26" i="5"/>
  <c r="K27" i="5" l="1"/>
  <c r="O27" i="5"/>
  <c r="S27" i="5"/>
  <c r="Q27" i="5"/>
  <c r="L27" i="5"/>
  <c r="P27" i="5"/>
  <c r="T27" i="5"/>
  <c r="I27" i="5"/>
  <c r="M27" i="5"/>
  <c r="J27" i="5"/>
  <c r="N27" i="5"/>
  <c r="R27" i="5"/>
  <c r="K28" i="5"/>
  <c r="O28" i="5"/>
  <c r="S28" i="5"/>
  <c r="Q28" i="5"/>
  <c r="L28" i="5"/>
  <c r="P28" i="5"/>
  <c r="T28" i="5"/>
  <c r="I28" i="5"/>
  <c r="M28" i="5"/>
  <c r="J28" i="5"/>
  <c r="N28" i="5"/>
  <c r="R28" i="5"/>
  <c r="T25" i="6"/>
  <c r="P25" i="6"/>
  <c r="L25" i="6"/>
  <c r="H79" i="2" s="1"/>
  <c r="R25" i="6"/>
  <c r="N25" i="6"/>
  <c r="J79" i="2" s="1"/>
  <c r="S25" i="6"/>
  <c r="O25" i="6"/>
  <c r="K79" i="2" s="1"/>
  <c r="K25" i="6"/>
  <c r="G79" i="2" s="1"/>
  <c r="Q25" i="6"/>
  <c r="M25" i="6"/>
  <c r="I79" i="2" s="1"/>
  <c r="I25" i="6"/>
  <c r="J25" i="6"/>
  <c r="Q102" i="2"/>
  <c r="I30" i="4"/>
  <c r="E164" i="2" s="1"/>
  <c r="M30" i="4"/>
  <c r="I164" i="2" s="1"/>
  <c r="Q30" i="4"/>
  <c r="M164" i="2" s="1"/>
  <c r="O30" i="4"/>
  <c r="K164" i="2" s="1"/>
  <c r="L30" i="4"/>
  <c r="H164" i="2" s="1"/>
  <c r="P30" i="4"/>
  <c r="L164" i="2" s="1"/>
  <c r="T30" i="4"/>
  <c r="P164" i="2" s="1"/>
  <c r="J30" i="4"/>
  <c r="F164" i="2" s="1"/>
  <c r="N30" i="4"/>
  <c r="J164" i="2" s="1"/>
  <c r="R30" i="4"/>
  <c r="N164" i="2" s="1"/>
  <c r="K30" i="4"/>
  <c r="G164" i="2" s="1"/>
  <c r="S30" i="4"/>
  <c r="O164" i="2" s="1"/>
  <c r="I26" i="4"/>
  <c r="E163" i="2" s="1"/>
  <c r="M26" i="4"/>
  <c r="I163" i="2" s="1"/>
  <c r="Q26" i="4"/>
  <c r="M163" i="2" s="1"/>
  <c r="K26" i="4"/>
  <c r="G163" i="2" s="1"/>
  <c r="S26" i="4"/>
  <c r="O163" i="2" s="1"/>
  <c r="L26" i="4"/>
  <c r="H163" i="2" s="1"/>
  <c r="P26" i="4"/>
  <c r="L163" i="2" s="1"/>
  <c r="T26" i="4"/>
  <c r="P163" i="2" s="1"/>
  <c r="J26" i="4"/>
  <c r="F163" i="2" s="1"/>
  <c r="N26" i="4"/>
  <c r="J163" i="2" s="1"/>
  <c r="R26" i="4"/>
  <c r="N163" i="2" s="1"/>
  <c r="O26" i="4"/>
  <c r="K163" i="2" s="1"/>
  <c r="I25" i="4"/>
  <c r="M25" i="4"/>
  <c r="Q25" i="4"/>
  <c r="O25" i="4"/>
  <c r="L25" i="4"/>
  <c r="P25" i="4"/>
  <c r="T25" i="4"/>
  <c r="J25" i="4"/>
  <c r="N25" i="4"/>
  <c r="R25" i="4"/>
  <c r="K25" i="4"/>
  <c r="S25" i="4"/>
  <c r="J18" i="3"/>
  <c r="F44" i="8" s="1"/>
  <c r="X54" i="8"/>
  <c r="W59" i="8"/>
  <c r="E134" i="2"/>
  <c r="Q134" i="2" s="1"/>
  <c r="X59" i="8"/>
  <c r="X51" i="8"/>
  <c r="X53" i="8"/>
  <c r="W51" i="8"/>
  <c r="Q133" i="2"/>
  <c r="Q131" i="2"/>
  <c r="U32" i="5"/>
  <c r="V32" i="5" s="1"/>
  <c r="W53" i="8"/>
  <c r="W54" i="8"/>
  <c r="C16" i="10"/>
  <c r="F42" i="1"/>
  <c r="C154" i="2"/>
  <c r="C153" i="2"/>
  <c r="C152" i="2"/>
  <c r="C151" i="2"/>
  <c r="C150" i="2"/>
  <c r="C149" i="2"/>
  <c r="K61" i="8"/>
  <c r="L61" i="8"/>
  <c r="F140" i="2" s="1"/>
  <c r="M61" i="8"/>
  <c r="G140" i="2" s="1"/>
  <c r="N61" i="8"/>
  <c r="H140" i="2" s="1"/>
  <c r="O61" i="8"/>
  <c r="I140" i="2" s="1"/>
  <c r="P61" i="8"/>
  <c r="J140" i="2" s="1"/>
  <c r="Q61" i="8"/>
  <c r="K140" i="2" s="1"/>
  <c r="R61" i="8"/>
  <c r="L140" i="2" s="1"/>
  <c r="S61" i="8"/>
  <c r="M140" i="2" s="1"/>
  <c r="T61" i="8"/>
  <c r="N140" i="2" s="1"/>
  <c r="U61" i="8"/>
  <c r="O140" i="2" s="1"/>
  <c r="V61" i="8"/>
  <c r="P140" i="2" s="1"/>
  <c r="K62" i="8"/>
  <c r="L62" i="8"/>
  <c r="F141" i="2" s="1"/>
  <c r="M62" i="8"/>
  <c r="G141" i="2" s="1"/>
  <c r="N62" i="8"/>
  <c r="H141" i="2" s="1"/>
  <c r="O62" i="8"/>
  <c r="I141" i="2" s="1"/>
  <c r="P62" i="8"/>
  <c r="J141" i="2" s="1"/>
  <c r="Q62" i="8"/>
  <c r="K141" i="2" s="1"/>
  <c r="R62" i="8"/>
  <c r="L141" i="2" s="1"/>
  <c r="S62" i="8"/>
  <c r="M141" i="2" s="1"/>
  <c r="T62" i="8"/>
  <c r="N141" i="2" s="1"/>
  <c r="U62" i="8"/>
  <c r="O141" i="2" s="1"/>
  <c r="V62" i="8"/>
  <c r="P141" i="2" s="1"/>
  <c r="K63" i="8"/>
  <c r="L63" i="8"/>
  <c r="F142" i="2" s="1"/>
  <c r="M63" i="8"/>
  <c r="G142" i="2" s="1"/>
  <c r="N63" i="8"/>
  <c r="H142" i="2" s="1"/>
  <c r="O63" i="8"/>
  <c r="I142" i="2" s="1"/>
  <c r="P63" i="8"/>
  <c r="J142" i="2" s="1"/>
  <c r="Q63" i="8"/>
  <c r="K142" i="2" s="1"/>
  <c r="R63" i="8"/>
  <c r="L142" i="2" s="1"/>
  <c r="S63" i="8"/>
  <c r="M142" i="2" s="1"/>
  <c r="T63" i="8"/>
  <c r="N142" i="2" s="1"/>
  <c r="U63" i="8"/>
  <c r="O142" i="2" s="1"/>
  <c r="V63" i="8"/>
  <c r="P142" i="2" s="1"/>
  <c r="C15" i="2"/>
  <c r="C14" i="2"/>
  <c r="C13" i="2"/>
  <c r="K74" i="8"/>
  <c r="K45" i="8"/>
  <c r="E13" i="2"/>
  <c r="L12" i="8"/>
  <c r="F13" i="2" s="1"/>
  <c r="M12" i="8"/>
  <c r="G13" i="2" s="1"/>
  <c r="N12" i="8"/>
  <c r="H13" i="2" s="1"/>
  <c r="O12" i="8"/>
  <c r="I13" i="2" s="1"/>
  <c r="P12" i="8"/>
  <c r="J13" i="2" s="1"/>
  <c r="Q12" i="8"/>
  <c r="K13" i="2" s="1"/>
  <c r="R12" i="8"/>
  <c r="L13" i="2" s="1"/>
  <c r="S12" i="8"/>
  <c r="M13" i="2" s="1"/>
  <c r="T12" i="8"/>
  <c r="N13" i="2" s="1"/>
  <c r="U12" i="8"/>
  <c r="O13" i="2" s="1"/>
  <c r="V12" i="8"/>
  <c r="P13" i="2" s="1"/>
  <c r="E14" i="2"/>
  <c r="L13" i="8"/>
  <c r="F14" i="2" s="1"/>
  <c r="M13" i="8"/>
  <c r="G14" i="2" s="1"/>
  <c r="N13" i="8"/>
  <c r="H14" i="2" s="1"/>
  <c r="O13" i="8"/>
  <c r="I14" i="2" s="1"/>
  <c r="P13" i="8"/>
  <c r="J14" i="2" s="1"/>
  <c r="Q13" i="8"/>
  <c r="K14" i="2" s="1"/>
  <c r="R13" i="8"/>
  <c r="L14" i="2" s="1"/>
  <c r="S13" i="8"/>
  <c r="M14" i="2" s="1"/>
  <c r="T13" i="8"/>
  <c r="N14" i="2" s="1"/>
  <c r="U13" i="8"/>
  <c r="O14" i="2" s="1"/>
  <c r="V13" i="8"/>
  <c r="P14" i="2" s="1"/>
  <c r="E15" i="2"/>
  <c r="L14" i="8"/>
  <c r="F15" i="2" s="1"/>
  <c r="M14" i="8"/>
  <c r="G15" i="2" s="1"/>
  <c r="N14" i="8"/>
  <c r="H15" i="2" s="1"/>
  <c r="O14" i="8"/>
  <c r="I15" i="2" s="1"/>
  <c r="P14" i="8"/>
  <c r="J15" i="2" s="1"/>
  <c r="Q14" i="8"/>
  <c r="K15" i="2" s="1"/>
  <c r="R14" i="8"/>
  <c r="L15" i="2" s="1"/>
  <c r="S14" i="8"/>
  <c r="M15" i="2" s="1"/>
  <c r="T14" i="8"/>
  <c r="N15" i="2" s="1"/>
  <c r="U14" i="8"/>
  <c r="O15" i="2" s="1"/>
  <c r="V14" i="8"/>
  <c r="P15" i="2" s="1"/>
  <c r="Q163" i="2" l="1"/>
  <c r="Q164" i="2"/>
  <c r="E142" i="2"/>
  <c r="W63" i="8"/>
  <c r="X63" i="8"/>
  <c r="E140" i="2"/>
  <c r="W61" i="8"/>
  <c r="X61" i="8"/>
  <c r="E141" i="2"/>
  <c r="Q141" i="2" s="1"/>
  <c r="W62" i="8"/>
  <c r="X62" i="8"/>
  <c r="Q15" i="2"/>
  <c r="Q13" i="2"/>
  <c r="Q14" i="2"/>
  <c r="Q140" i="2"/>
  <c r="Q142" i="2"/>
  <c r="W13" i="8"/>
  <c r="W14" i="8"/>
  <c r="W12" i="8"/>
  <c r="F48" i="1"/>
  <c r="F47" i="1"/>
  <c r="F46" i="1"/>
  <c r="F45" i="1"/>
  <c r="F43" i="1"/>
  <c r="F31" i="1"/>
  <c r="F41" i="1"/>
  <c r="F39" i="1"/>
  <c r="F37" i="1"/>
  <c r="F35" i="1"/>
  <c r="F34" i="1"/>
  <c r="F33" i="1"/>
  <c r="F32" i="1"/>
  <c r="F30" i="1"/>
  <c r="F29" i="1"/>
  <c r="F28" i="1"/>
  <c r="F27" i="1"/>
  <c r="F26" i="1"/>
  <c r="F25" i="1"/>
  <c r="F24" i="1"/>
  <c r="F22" i="1"/>
  <c r="F13" i="1"/>
  <c r="F12" i="1"/>
  <c r="F11" i="1"/>
  <c r="F8" i="1"/>
  <c r="D49" i="1"/>
  <c r="D16" i="4"/>
  <c r="C25" i="4"/>
  <c r="C24" i="4"/>
  <c r="C23" i="4"/>
  <c r="C22" i="4"/>
  <c r="C21" i="4"/>
  <c r="C29" i="5"/>
  <c r="C28" i="5"/>
  <c r="C27" i="5"/>
  <c r="C28" i="6"/>
  <c r="C27" i="6"/>
  <c r="C26" i="6"/>
  <c r="C25" i="6"/>
  <c r="E81" i="2"/>
  <c r="F81" i="2"/>
  <c r="G81" i="2"/>
  <c r="H81" i="2"/>
  <c r="I81" i="2"/>
  <c r="J81" i="2"/>
  <c r="K81" i="2"/>
  <c r="L81" i="2"/>
  <c r="M81" i="2"/>
  <c r="N81" i="2"/>
  <c r="O81" i="2"/>
  <c r="P81" i="2"/>
  <c r="E82" i="2"/>
  <c r="F82" i="2"/>
  <c r="G82" i="2"/>
  <c r="H82" i="2"/>
  <c r="I82" i="2"/>
  <c r="J82" i="2"/>
  <c r="K82" i="2"/>
  <c r="L82" i="2"/>
  <c r="M82" i="2"/>
  <c r="N82" i="2"/>
  <c r="O82" i="2"/>
  <c r="P82" i="2"/>
  <c r="L79" i="2"/>
  <c r="C6" i="10"/>
  <c r="P21" i="3"/>
  <c r="E153" i="2" s="1"/>
  <c r="F7" i="3"/>
  <c r="F8" i="3"/>
  <c r="F9" i="3"/>
  <c r="F10" i="3"/>
  <c r="F11" i="3"/>
  <c r="F12" i="3"/>
  <c r="F13" i="3"/>
  <c r="P4" i="3"/>
  <c r="AA22" i="3"/>
  <c r="P154" i="2" s="1"/>
  <c r="Z22" i="3"/>
  <c r="O154" i="2" s="1"/>
  <c r="Y22" i="3"/>
  <c r="N154" i="2" s="1"/>
  <c r="X22" i="3"/>
  <c r="M154" i="2" s="1"/>
  <c r="W22" i="3"/>
  <c r="L154" i="2" s="1"/>
  <c r="V22" i="3"/>
  <c r="K154" i="2" s="1"/>
  <c r="U22" i="3"/>
  <c r="J154" i="2" s="1"/>
  <c r="T22" i="3"/>
  <c r="I154" i="2" s="1"/>
  <c r="S22" i="3"/>
  <c r="H154" i="2" s="1"/>
  <c r="R22" i="3"/>
  <c r="G154" i="2" s="1"/>
  <c r="Q22" i="3"/>
  <c r="F154" i="2" s="1"/>
  <c r="P22" i="3"/>
  <c r="E154" i="2" s="1"/>
  <c r="AA21" i="3"/>
  <c r="P153" i="2" s="1"/>
  <c r="Z21" i="3"/>
  <c r="O153" i="2" s="1"/>
  <c r="Y21" i="3"/>
  <c r="N153" i="2" s="1"/>
  <c r="X21" i="3"/>
  <c r="M153" i="2" s="1"/>
  <c r="W21" i="3"/>
  <c r="L153" i="2" s="1"/>
  <c r="V21" i="3"/>
  <c r="K153" i="2" s="1"/>
  <c r="U21" i="3"/>
  <c r="J153" i="2" s="1"/>
  <c r="T21" i="3"/>
  <c r="I153" i="2" s="1"/>
  <c r="S21" i="3"/>
  <c r="H153" i="2" s="1"/>
  <c r="R21" i="3"/>
  <c r="G153" i="2" s="1"/>
  <c r="Q21" i="3"/>
  <c r="F153" i="2" s="1"/>
  <c r="I18" i="6"/>
  <c r="J18" i="6"/>
  <c r="K18" i="6"/>
  <c r="L18" i="6"/>
  <c r="M18" i="6"/>
  <c r="N18" i="6"/>
  <c r="O18" i="6"/>
  <c r="P18" i="6"/>
  <c r="Q18" i="6"/>
  <c r="R18" i="6"/>
  <c r="S18" i="6"/>
  <c r="T18" i="6"/>
  <c r="I19" i="6"/>
  <c r="J19" i="6"/>
  <c r="K19" i="6"/>
  <c r="L19" i="6"/>
  <c r="M19" i="6"/>
  <c r="N19" i="6"/>
  <c r="O19" i="6"/>
  <c r="P19" i="6"/>
  <c r="Q19" i="6"/>
  <c r="R19" i="6"/>
  <c r="S19" i="6"/>
  <c r="T19" i="6"/>
  <c r="I21" i="6"/>
  <c r="J21" i="6"/>
  <c r="K21" i="6"/>
  <c r="L21" i="6"/>
  <c r="M21" i="6"/>
  <c r="N21" i="6"/>
  <c r="O21" i="6"/>
  <c r="P21" i="6"/>
  <c r="Q21" i="6"/>
  <c r="R21" i="6"/>
  <c r="S21" i="6"/>
  <c r="T21" i="6"/>
  <c r="I23" i="6"/>
  <c r="J23" i="6"/>
  <c r="K23" i="6"/>
  <c r="L23" i="6"/>
  <c r="M23" i="6"/>
  <c r="N23" i="6"/>
  <c r="O23" i="6"/>
  <c r="P23" i="6"/>
  <c r="Q23" i="6"/>
  <c r="R23" i="6"/>
  <c r="S23" i="6"/>
  <c r="T23" i="6"/>
  <c r="I24" i="6"/>
  <c r="J24" i="6"/>
  <c r="K24" i="6"/>
  <c r="L24" i="6"/>
  <c r="M24" i="6"/>
  <c r="N24" i="6"/>
  <c r="O24" i="6"/>
  <c r="P24" i="6"/>
  <c r="Q24" i="6"/>
  <c r="R24" i="6"/>
  <c r="S24" i="6"/>
  <c r="T24" i="6"/>
  <c r="I7" i="6"/>
  <c r="I13" i="6" s="1"/>
  <c r="J7" i="6"/>
  <c r="K7" i="6"/>
  <c r="L7" i="6"/>
  <c r="M7" i="6"/>
  <c r="N7" i="6"/>
  <c r="O7" i="6"/>
  <c r="P7" i="6"/>
  <c r="Q7" i="6"/>
  <c r="R7" i="6"/>
  <c r="S7" i="6"/>
  <c r="T7" i="6"/>
  <c r="F15" i="1" l="1"/>
  <c r="C9" i="10"/>
  <c r="K9" i="3"/>
  <c r="L9" i="3" s="1"/>
  <c r="K8" i="3"/>
  <c r="L8" i="3" s="1"/>
  <c r="K7" i="3"/>
  <c r="L7" i="3"/>
  <c r="K13" i="3"/>
  <c r="L13" i="3" s="1"/>
  <c r="K12" i="3"/>
  <c r="L12" i="3" s="1"/>
  <c r="K11" i="3"/>
  <c r="L11" i="3" s="1"/>
  <c r="K10" i="3"/>
  <c r="L10" i="3" s="1"/>
  <c r="F80" i="2"/>
  <c r="P80" i="2"/>
  <c r="E80" i="2"/>
  <c r="O80" i="2"/>
  <c r="N80" i="2"/>
  <c r="M80" i="2"/>
  <c r="P79" i="2"/>
  <c r="M79" i="2"/>
  <c r="E79" i="2"/>
  <c r="Q81" i="2"/>
  <c r="H80" i="2"/>
  <c r="L80" i="2"/>
  <c r="K80" i="2"/>
  <c r="Q82" i="2"/>
  <c r="G80" i="2"/>
  <c r="Q153" i="2"/>
  <c r="Q154" i="2"/>
  <c r="AB21" i="3"/>
  <c r="AB22" i="3"/>
  <c r="N79" i="2" l="1"/>
  <c r="F79" i="2"/>
  <c r="O79" i="2"/>
  <c r="J80" i="2"/>
  <c r="I80" i="2"/>
  <c r="D50" i="2"/>
  <c r="C99" i="2"/>
  <c r="C98" i="2"/>
  <c r="C97" i="2"/>
  <c r="C96" i="2"/>
  <c r="E99" i="2"/>
  <c r="E97" i="2"/>
  <c r="F97" i="2"/>
  <c r="N97" i="2"/>
  <c r="O97" i="2"/>
  <c r="P97" i="2"/>
  <c r="E98" i="2"/>
  <c r="F98" i="2"/>
  <c r="G98" i="2"/>
  <c r="H98" i="2"/>
  <c r="I98" i="2"/>
  <c r="J98" i="2"/>
  <c r="K98" i="2"/>
  <c r="L98" i="2"/>
  <c r="M98" i="2"/>
  <c r="N98" i="2"/>
  <c r="O98" i="2"/>
  <c r="P98" i="2"/>
  <c r="P96" i="2"/>
  <c r="O96" i="2"/>
  <c r="N96" i="2"/>
  <c r="M96" i="2"/>
  <c r="L96" i="2"/>
  <c r="K96" i="2"/>
  <c r="J96" i="2"/>
  <c r="I96" i="2"/>
  <c r="H96" i="2"/>
  <c r="G96" i="2"/>
  <c r="F96" i="2"/>
  <c r="E96" i="2"/>
  <c r="I99" i="2"/>
  <c r="P99" i="2"/>
  <c r="O99" i="2"/>
  <c r="N99" i="2"/>
  <c r="M99" i="2"/>
  <c r="L99" i="2"/>
  <c r="K99" i="2"/>
  <c r="J99" i="2"/>
  <c r="H99" i="2"/>
  <c r="G99" i="2"/>
  <c r="F99" i="2"/>
  <c r="Q80" i="2" l="1"/>
  <c r="Q79" i="2"/>
  <c r="L97" i="2"/>
  <c r="K97" i="2"/>
  <c r="J97" i="2"/>
  <c r="G97" i="2"/>
  <c r="I97" i="2"/>
  <c r="H97" i="2"/>
  <c r="M97" i="2"/>
  <c r="Q96" i="2"/>
  <c r="Q98" i="2"/>
  <c r="Q99" i="2"/>
  <c r="U25" i="6"/>
  <c r="V25" i="6" s="1"/>
  <c r="U26" i="6"/>
  <c r="V26" i="6" s="1"/>
  <c r="U27" i="6"/>
  <c r="V27" i="6" s="1"/>
  <c r="U28" i="6"/>
  <c r="V28" i="6" s="1"/>
  <c r="U29" i="5"/>
  <c r="V29" i="5" s="1"/>
  <c r="U28" i="5"/>
  <c r="V28" i="5" s="1"/>
  <c r="U26" i="5"/>
  <c r="V26" i="5" s="1"/>
  <c r="U27" i="5"/>
  <c r="V27" i="5" s="1"/>
  <c r="P18" i="3"/>
  <c r="E150" i="2" s="1"/>
  <c r="Q18" i="3"/>
  <c r="F150" i="2" s="1"/>
  <c r="R18" i="3"/>
  <c r="G150" i="2" s="1"/>
  <c r="S18" i="3"/>
  <c r="H150" i="2" s="1"/>
  <c r="T18" i="3"/>
  <c r="I150" i="2" s="1"/>
  <c r="U18" i="3"/>
  <c r="J150" i="2" s="1"/>
  <c r="V18" i="3"/>
  <c r="K150" i="2" s="1"/>
  <c r="W18" i="3"/>
  <c r="L150" i="2" s="1"/>
  <c r="X18" i="3"/>
  <c r="M150" i="2" s="1"/>
  <c r="Y18" i="3"/>
  <c r="N150" i="2" s="1"/>
  <c r="Z18" i="3"/>
  <c r="O150" i="2" s="1"/>
  <c r="AA18" i="3"/>
  <c r="P150" i="2" s="1"/>
  <c r="Q17" i="3"/>
  <c r="F149" i="2" s="1"/>
  <c r="R17" i="3"/>
  <c r="G149" i="2" s="1"/>
  <c r="S17" i="3"/>
  <c r="H149" i="2" s="1"/>
  <c r="T17" i="3"/>
  <c r="I149" i="2" s="1"/>
  <c r="U17" i="3"/>
  <c r="J149" i="2" s="1"/>
  <c r="V17" i="3"/>
  <c r="K149" i="2" s="1"/>
  <c r="W17" i="3"/>
  <c r="L149" i="2" s="1"/>
  <c r="X17" i="3"/>
  <c r="M149" i="2" s="1"/>
  <c r="Y17" i="3"/>
  <c r="N149" i="2" s="1"/>
  <c r="Z17" i="3"/>
  <c r="O149" i="2" s="1"/>
  <c r="AA17" i="3"/>
  <c r="P149" i="2" s="1"/>
  <c r="E149" i="2"/>
  <c r="U20" i="4"/>
  <c r="V20" i="4" s="1"/>
  <c r="W35" i="8"/>
  <c r="F44" i="1" l="1"/>
  <c r="V69" i="8"/>
  <c r="Q97" i="2"/>
  <c r="O23" i="5"/>
  <c r="P23" i="5"/>
  <c r="I23" i="5"/>
  <c r="Q23" i="5"/>
  <c r="M23" i="5"/>
  <c r="J23" i="5"/>
  <c r="R23" i="5"/>
  <c r="N23" i="5"/>
  <c r="K23" i="5"/>
  <c r="S23" i="5"/>
  <c r="L23" i="5"/>
  <c r="T23" i="5"/>
  <c r="L16" i="5"/>
  <c r="L35" i="5" s="1"/>
  <c r="T16" i="5"/>
  <c r="S16" i="5"/>
  <c r="M16" i="5"/>
  <c r="I16" i="5"/>
  <c r="N16" i="5"/>
  <c r="R16" i="5"/>
  <c r="O16" i="5"/>
  <c r="P16" i="5"/>
  <c r="P35" i="5" s="1"/>
  <c r="K16" i="5"/>
  <c r="Q16" i="5"/>
  <c r="J16" i="5"/>
  <c r="O17" i="5"/>
  <c r="P17" i="5"/>
  <c r="M17" i="5"/>
  <c r="I17" i="5"/>
  <c r="Q17" i="5"/>
  <c r="N17" i="5"/>
  <c r="J17" i="5"/>
  <c r="R17" i="5"/>
  <c r="K17" i="5"/>
  <c r="S17" i="5"/>
  <c r="L17" i="5"/>
  <c r="T17" i="5"/>
  <c r="C18" i="10"/>
  <c r="F36" i="1"/>
  <c r="Q149" i="2"/>
  <c r="Q150" i="2"/>
  <c r="L6" i="6"/>
  <c r="L13" i="6" s="1"/>
  <c r="T6" i="6"/>
  <c r="T13" i="6" s="1"/>
  <c r="O6" i="6"/>
  <c r="O13" i="6" s="1"/>
  <c r="M6" i="6"/>
  <c r="M13" i="6" s="1"/>
  <c r="Q6" i="6"/>
  <c r="Q13" i="6" s="1"/>
  <c r="J6" i="6"/>
  <c r="J13" i="6" s="1"/>
  <c r="K6" i="6"/>
  <c r="K13" i="6" s="1"/>
  <c r="N6" i="6"/>
  <c r="N13" i="6" s="1"/>
  <c r="R6" i="6"/>
  <c r="R13" i="6" s="1"/>
  <c r="S6" i="6"/>
  <c r="S13" i="6" s="1"/>
  <c r="P6" i="6"/>
  <c r="P13" i="6" s="1"/>
  <c r="O17" i="6"/>
  <c r="P17" i="6"/>
  <c r="I17" i="6"/>
  <c r="Q17" i="6"/>
  <c r="M17" i="6"/>
  <c r="N17" i="6"/>
  <c r="J17" i="6"/>
  <c r="R17" i="6"/>
  <c r="K17" i="6"/>
  <c r="S17" i="6"/>
  <c r="L17" i="6"/>
  <c r="T17" i="6"/>
  <c r="O20" i="6"/>
  <c r="L20" i="6"/>
  <c r="P20" i="6"/>
  <c r="I20" i="6"/>
  <c r="Q20" i="6"/>
  <c r="M20" i="6"/>
  <c r="J20" i="6"/>
  <c r="R20" i="6"/>
  <c r="N20" i="6"/>
  <c r="K20" i="6"/>
  <c r="S20" i="6"/>
  <c r="T20" i="6"/>
  <c r="L16" i="6"/>
  <c r="T16" i="6"/>
  <c r="M16" i="6"/>
  <c r="Q16" i="6"/>
  <c r="K16" i="6"/>
  <c r="I16" i="6"/>
  <c r="J16" i="6"/>
  <c r="N16" i="6"/>
  <c r="O16" i="6"/>
  <c r="R16" i="6"/>
  <c r="S16" i="6"/>
  <c r="P16" i="6"/>
  <c r="O22" i="6"/>
  <c r="P22" i="6"/>
  <c r="L22" i="6"/>
  <c r="N22" i="6"/>
  <c r="I22" i="6"/>
  <c r="Q22" i="6"/>
  <c r="J22" i="6"/>
  <c r="R22" i="6"/>
  <c r="M22" i="6"/>
  <c r="K22" i="6"/>
  <c r="S22" i="6"/>
  <c r="T22" i="6"/>
  <c r="AB17" i="3"/>
  <c r="AB18" i="3"/>
  <c r="Q32" i="6" l="1"/>
  <c r="J32" i="6"/>
  <c r="P32" i="6"/>
  <c r="K32" i="6"/>
  <c r="I32" i="6"/>
  <c r="S32" i="6"/>
  <c r="N32" i="6"/>
  <c r="O32" i="6"/>
  <c r="L32" i="6"/>
  <c r="M32" i="6"/>
  <c r="R32" i="6"/>
  <c r="T32" i="6"/>
  <c r="K35" i="5"/>
  <c r="O35" i="5"/>
  <c r="I35" i="5"/>
  <c r="S35" i="5"/>
  <c r="T35" i="5"/>
  <c r="R35" i="5"/>
  <c r="N35" i="5"/>
  <c r="Q35" i="5"/>
  <c r="J35" i="5"/>
  <c r="M35" i="5"/>
  <c r="E114" i="2"/>
  <c r="L45" i="8"/>
  <c r="F114" i="2" s="1"/>
  <c r="F105" i="2"/>
  <c r="G105" i="2"/>
  <c r="I105" i="2"/>
  <c r="J105" i="2"/>
  <c r="L105" i="2"/>
  <c r="M105" i="2"/>
  <c r="O105" i="2"/>
  <c r="P105" i="2"/>
  <c r="F6" i="9"/>
  <c r="E119" i="2" s="1"/>
  <c r="G6" i="9"/>
  <c r="H6" i="9"/>
  <c r="G119" i="2" s="1"/>
  <c r="I6" i="9"/>
  <c r="H119" i="2" s="1"/>
  <c r="J6" i="9"/>
  <c r="I119" i="2" s="1"/>
  <c r="K6" i="9"/>
  <c r="J119" i="2" s="1"/>
  <c r="L6" i="9"/>
  <c r="K119" i="2" s="1"/>
  <c r="M6" i="9"/>
  <c r="L119" i="2" s="1"/>
  <c r="N6" i="9"/>
  <c r="M119" i="2" s="1"/>
  <c r="O6" i="9"/>
  <c r="P6" i="9"/>
  <c r="O119" i="2" s="1"/>
  <c r="Q6" i="9"/>
  <c r="P119" i="2" s="1"/>
  <c r="F7" i="9"/>
  <c r="E120" i="2" s="1"/>
  <c r="G7" i="9"/>
  <c r="F120" i="2" s="1"/>
  <c r="H7" i="9"/>
  <c r="G120" i="2" s="1"/>
  <c r="I7" i="9"/>
  <c r="H120" i="2" s="1"/>
  <c r="J7" i="9"/>
  <c r="I120" i="2" s="1"/>
  <c r="K7" i="9"/>
  <c r="J120" i="2" s="1"/>
  <c r="L7" i="9"/>
  <c r="K120" i="2" s="1"/>
  <c r="M7" i="9"/>
  <c r="L120" i="2" s="1"/>
  <c r="N7" i="9"/>
  <c r="M120" i="2" s="1"/>
  <c r="O7" i="9"/>
  <c r="N120" i="2" s="1"/>
  <c r="P7" i="9"/>
  <c r="O120" i="2" s="1"/>
  <c r="Q7" i="9"/>
  <c r="P120" i="2" s="1"/>
  <c r="F8" i="9"/>
  <c r="G8" i="9"/>
  <c r="F121" i="2" s="1"/>
  <c r="H8" i="9"/>
  <c r="G121" i="2" s="1"/>
  <c r="I8" i="9"/>
  <c r="H121" i="2" s="1"/>
  <c r="J8" i="9"/>
  <c r="I121" i="2" s="1"/>
  <c r="K8" i="9"/>
  <c r="J121" i="2" s="1"/>
  <c r="L8" i="9"/>
  <c r="K121" i="2" s="1"/>
  <c r="M8" i="9"/>
  <c r="L121" i="2" s="1"/>
  <c r="N8" i="9"/>
  <c r="M121" i="2" s="1"/>
  <c r="O8" i="9"/>
  <c r="N121" i="2" s="1"/>
  <c r="P8" i="9"/>
  <c r="O121" i="2" s="1"/>
  <c r="Q8" i="9"/>
  <c r="P121" i="2" s="1"/>
  <c r="F9" i="9"/>
  <c r="G9" i="9"/>
  <c r="F122" i="2" s="1"/>
  <c r="H9" i="9"/>
  <c r="G122" i="2" s="1"/>
  <c r="I9" i="9"/>
  <c r="H122" i="2" s="1"/>
  <c r="J9" i="9"/>
  <c r="I122" i="2" s="1"/>
  <c r="K9" i="9"/>
  <c r="J122" i="2" s="1"/>
  <c r="L9" i="9"/>
  <c r="K122" i="2" s="1"/>
  <c r="M9" i="9"/>
  <c r="L122" i="2" s="1"/>
  <c r="N9" i="9"/>
  <c r="M122" i="2" s="1"/>
  <c r="O9" i="9"/>
  <c r="N122" i="2" s="1"/>
  <c r="P9" i="9"/>
  <c r="O122" i="2" s="1"/>
  <c r="Q9" i="9"/>
  <c r="P122" i="2" s="1"/>
  <c r="F10" i="9"/>
  <c r="G10" i="9"/>
  <c r="F123" i="2" s="1"/>
  <c r="H10" i="9"/>
  <c r="G123" i="2" s="1"/>
  <c r="I10" i="9"/>
  <c r="H123" i="2" s="1"/>
  <c r="J10" i="9"/>
  <c r="I123" i="2" s="1"/>
  <c r="K10" i="9"/>
  <c r="J123" i="2" s="1"/>
  <c r="L10" i="9"/>
  <c r="K123" i="2" s="1"/>
  <c r="M10" i="9"/>
  <c r="L123" i="2" s="1"/>
  <c r="N10" i="9"/>
  <c r="M123" i="2" s="1"/>
  <c r="O10" i="9"/>
  <c r="N123" i="2" s="1"/>
  <c r="P10" i="9"/>
  <c r="O123" i="2" s="1"/>
  <c r="Q10" i="9"/>
  <c r="P123" i="2" s="1"/>
  <c r="F11" i="9"/>
  <c r="G11" i="9"/>
  <c r="F124" i="2" s="1"/>
  <c r="H11" i="9"/>
  <c r="G124" i="2" s="1"/>
  <c r="I11" i="9"/>
  <c r="H124" i="2" s="1"/>
  <c r="J11" i="9"/>
  <c r="I124" i="2" s="1"/>
  <c r="K11" i="9"/>
  <c r="J124" i="2" s="1"/>
  <c r="L11" i="9"/>
  <c r="K124" i="2" s="1"/>
  <c r="M11" i="9"/>
  <c r="L124" i="2" s="1"/>
  <c r="N11" i="9"/>
  <c r="M124" i="2" s="1"/>
  <c r="O11" i="9"/>
  <c r="N124" i="2" s="1"/>
  <c r="P11" i="9"/>
  <c r="O124" i="2" s="1"/>
  <c r="Q11" i="9"/>
  <c r="P124" i="2" s="1"/>
  <c r="F12" i="9"/>
  <c r="G12" i="9"/>
  <c r="F125" i="2" s="1"/>
  <c r="H12" i="9"/>
  <c r="G125" i="2" s="1"/>
  <c r="I12" i="9"/>
  <c r="H125" i="2" s="1"/>
  <c r="J12" i="9"/>
  <c r="I125" i="2" s="1"/>
  <c r="K12" i="9"/>
  <c r="J125" i="2" s="1"/>
  <c r="L12" i="9"/>
  <c r="K125" i="2" s="1"/>
  <c r="M12" i="9"/>
  <c r="L125" i="2" s="1"/>
  <c r="N12" i="9"/>
  <c r="M125" i="2" s="1"/>
  <c r="O12" i="9"/>
  <c r="N125" i="2" s="1"/>
  <c r="P12" i="9"/>
  <c r="O125" i="2" s="1"/>
  <c r="Q12" i="9"/>
  <c r="P125" i="2" s="1"/>
  <c r="F13" i="9"/>
  <c r="G13" i="9"/>
  <c r="F126" i="2" s="1"/>
  <c r="H13" i="9"/>
  <c r="G126" i="2" s="1"/>
  <c r="I13" i="9"/>
  <c r="H126" i="2" s="1"/>
  <c r="J13" i="9"/>
  <c r="I126" i="2" s="1"/>
  <c r="K13" i="9"/>
  <c r="J126" i="2" s="1"/>
  <c r="L13" i="9"/>
  <c r="K126" i="2" s="1"/>
  <c r="M13" i="9"/>
  <c r="L126" i="2" s="1"/>
  <c r="N13" i="9"/>
  <c r="M126" i="2" s="1"/>
  <c r="O13" i="9"/>
  <c r="N126" i="2" s="1"/>
  <c r="P13" i="9"/>
  <c r="O126" i="2" s="1"/>
  <c r="Q13" i="9"/>
  <c r="P126" i="2" s="1"/>
  <c r="F14" i="9"/>
  <c r="G14" i="9"/>
  <c r="F127" i="2" s="1"/>
  <c r="H14" i="9"/>
  <c r="G127" i="2" s="1"/>
  <c r="I14" i="9"/>
  <c r="H127" i="2" s="1"/>
  <c r="J14" i="9"/>
  <c r="I127" i="2" s="1"/>
  <c r="K14" i="9"/>
  <c r="J127" i="2" s="1"/>
  <c r="L14" i="9"/>
  <c r="K127" i="2" s="1"/>
  <c r="M14" i="9"/>
  <c r="L127" i="2" s="1"/>
  <c r="N14" i="9"/>
  <c r="M127" i="2" s="1"/>
  <c r="O14" i="9"/>
  <c r="N127" i="2" s="1"/>
  <c r="P14" i="9"/>
  <c r="O127" i="2" s="1"/>
  <c r="Q14" i="9"/>
  <c r="P127" i="2" s="1"/>
  <c r="P5" i="3"/>
  <c r="Q5" i="3"/>
  <c r="R5" i="3"/>
  <c r="S5" i="3"/>
  <c r="T5" i="3"/>
  <c r="U5" i="3"/>
  <c r="W5" i="3"/>
  <c r="X5" i="3"/>
  <c r="Y5" i="3"/>
  <c r="Z5" i="3"/>
  <c r="AA5" i="3"/>
  <c r="P6" i="3"/>
  <c r="Q6" i="3"/>
  <c r="R6" i="3"/>
  <c r="S6" i="3"/>
  <c r="T6" i="3"/>
  <c r="U6" i="3"/>
  <c r="V6" i="3"/>
  <c r="W6" i="3"/>
  <c r="X6" i="3"/>
  <c r="Y6" i="3"/>
  <c r="Z6" i="3"/>
  <c r="AA6" i="3"/>
  <c r="P7" i="3"/>
  <c r="Q7" i="3"/>
  <c r="R7" i="3"/>
  <c r="S7" i="3"/>
  <c r="T7" i="3"/>
  <c r="U7" i="3"/>
  <c r="V7" i="3"/>
  <c r="W7" i="3"/>
  <c r="X7" i="3"/>
  <c r="Y7" i="3"/>
  <c r="Z7" i="3"/>
  <c r="AA7" i="3"/>
  <c r="P8" i="3"/>
  <c r="Q8" i="3"/>
  <c r="R8" i="3"/>
  <c r="S8" i="3"/>
  <c r="T8" i="3"/>
  <c r="U8" i="3"/>
  <c r="V8" i="3"/>
  <c r="W8" i="3"/>
  <c r="X8" i="3"/>
  <c r="Y8" i="3"/>
  <c r="Z8" i="3"/>
  <c r="AA8" i="3"/>
  <c r="P9" i="3"/>
  <c r="Q9" i="3"/>
  <c r="R9" i="3"/>
  <c r="S9" i="3"/>
  <c r="T9" i="3"/>
  <c r="U9" i="3"/>
  <c r="V9" i="3"/>
  <c r="W9" i="3"/>
  <c r="X9" i="3"/>
  <c r="Y9" i="3"/>
  <c r="Z9" i="3"/>
  <c r="AA9" i="3"/>
  <c r="P10" i="3"/>
  <c r="Q10" i="3"/>
  <c r="R10" i="3"/>
  <c r="S10" i="3"/>
  <c r="T10" i="3"/>
  <c r="U10" i="3"/>
  <c r="V10" i="3"/>
  <c r="W10" i="3"/>
  <c r="X10" i="3"/>
  <c r="Y10" i="3"/>
  <c r="Z10" i="3"/>
  <c r="AA10" i="3"/>
  <c r="P11" i="3"/>
  <c r="Q11" i="3"/>
  <c r="R11" i="3"/>
  <c r="S11" i="3"/>
  <c r="T11" i="3"/>
  <c r="U11" i="3"/>
  <c r="V11" i="3"/>
  <c r="W11" i="3"/>
  <c r="X11" i="3"/>
  <c r="Y11" i="3"/>
  <c r="Z11" i="3"/>
  <c r="AA11" i="3"/>
  <c r="P12" i="3"/>
  <c r="Q12" i="3"/>
  <c r="R12" i="3"/>
  <c r="S12" i="3"/>
  <c r="T12" i="3"/>
  <c r="U12" i="3"/>
  <c r="V12" i="3"/>
  <c r="W12" i="3"/>
  <c r="X12" i="3"/>
  <c r="Y12" i="3"/>
  <c r="Z12" i="3"/>
  <c r="AA12" i="3"/>
  <c r="P13" i="3"/>
  <c r="Q13" i="3"/>
  <c r="R13" i="3"/>
  <c r="S13" i="3"/>
  <c r="T13" i="3"/>
  <c r="U13" i="3"/>
  <c r="V13" i="3"/>
  <c r="W13" i="3"/>
  <c r="X13" i="3"/>
  <c r="Y13" i="3"/>
  <c r="Z13" i="3"/>
  <c r="AA13" i="3"/>
  <c r="P15" i="3"/>
  <c r="Q15" i="3"/>
  <c r="R15" i="3"/>
  <c r="S15" i="3"/>
  <c r="T15" i="3"/>
  <c r="U15" i="3"/>
  <c r="V15" i="3"/>
  <c r="W15" i="3"/>
  <c r="X15" i="3"/>
  <c r="Y15" i="3"/>
  <c r="Z15" i="3"/>
  <c r="AA15" i="3"/>
  <c r="P16" i="3"/>
  <c r="Q16" i="3"/>
  <c r="R16" i="3"/>
  <c r="S16" i="3"/>
  <c r="T16" i="3"/>
  <c r="U16" i="3"/>
  <c r="V16" i="3"/>
  <c r="W16" i="3"/>
  <c r="X16" i="3"/>
  <c r="Y16" i="3"/>
  <c r="Z16" i="3"/>
  <c r="AA16" i="3"/>
  <c r="Z4" i="3"/>
  <c r="AA4" i="3"/>
  <c r="Y4" i="3"/>
  <c r="W4" i="3"/>
  <c r="X4" i="3"/>
  <c r="V4" i="3"/>
  <c r="T4" i="3"/>
  <c r="U4" i="3"/>
  <c r="S4" i="3"/>
  <c r="Q4" i="3"/>
  <c r="R4" i="3"/>
  <c r="J19" i="4"/>
  <c r="F113" i="2" s="1"/>
  <c r="K19" i="4"/>
  <c r="G113" i="2" s="1"/>
  <c r="L19" i="4"/>
  <c r="H113" i="2" s="1"/>
  <c r="M19" i="4"/>
  <c r="I113" i="2" s="1"/>
  <c r="N19" i="4"/>
  <c r="J113" i="2" s="1"/>
  <c r="O19" i="4"/>
  <c r="K113" i="2" s="1"/>
  <c r="P19" i="4"/>
  <c r="L113" i="2" s="1"/>
  <c r="Q19" i="4"/>
  <c r="M113" i="2" s="1"/>
  <c r="R19" i="4"/>
  <c r="N113" i="2" s="1"/>
  <c r="S19" i="4"/>
  <c r="O113" i="2" s="1"/>
  <c r="T19" i="4"/>
  <c r="P113" i="2" s="1"/>
  <c r="I19" i="4"/>
  <c r="E113" i="2" s="1"/>
  <c r="V74" i="8"/>
  <c r="P173" i="2" s="1"/>
  <c r="U74" i="8"/>
  <c r="O173" i="2" s="1"/>
  <c r="S74" i="8"/>
  <c r="M173" i="2" s="1"/>
  <c r="R74" i="8"/>
  <c r="L173" i="2" s="1"/>
  <c r="Q74" i="8"/>
  <c r="K173" i="2" s="1"/>
  <c r="P74" i="8"/>
  <c r="J173" i="2" s="1"/>
  <c r="O74" i="8"/>
  <c r="I173" i="2" s="1"/>
  <c r="M74" i="8"/>
  <c r="G173" i="2" s="1"/>
  <c r="F173" i="2"/>
  <c r="T74" i="8"/>
  <c r="N173" i="2" s="1"/>
  <c r="N74" i="8"/>
  <c r="H173" i="2" s="1"/>
  <c r="V45" i="8"/>
  <c r="P114" i="2" s="1"/>
  <c r="U45" i="8"/>
  <c r="O114" i="2" s="1"/>
  <c r="T45" i="8"/>
  <c r="N114" i="2" s="1"/>
  <c r="S45" i="8"/>
  <c r="M114" i="2" s="1"/>
  <c r="R45" i="8"/>
  <c r="L114" i="2" s="1"/>
  <c r="Q45" i="8"/>
  <c r="K114" i="2" s="1"/>
  <c r="P45" i="8"/>
  <c r="J114" i="2" s="1"/>
  <c r="O45" i="8"/>
  <c r="I114" i="2" s="1"/>
  <c r="N45" i="8"/>
  <c r="H114" i="2" s="1"/>
  <c r="M45" i="8"/>
  <c r="G114" i="2" s="1"/>
  <c r="V75" i="8"/>
  <c r="P174" i="2" s="1"/>
  <c r="U75" i="8"/>
  <c r="O174" i="2" s="1"/>
  <c r="T75" i="8"/>
  <c r="N174" i="2" s="1"/>
  <c r="S75" i="8"/>
  <c r="M174" i="2" s="1"/>
  <c r="R75" i="8"/>
  <c r="L174" i="2" s="1"/>
  <c r="Q75" i="8"/>
  <c r="K174" i="2" s="1"/>
  <c r="P75" i="8"/>
  <c r="J174" i="2" s="1"/>
  <c r="O75" i="8"/>
  <c r="I174" i="2" s="1"/>
  <c r="N75" i="8"/>
  <c r="H174" i="2" s="1"/>
  <c r="M75" i="8"/>
  <c r="G174" i="2" s="1"/>
  <c r="L75" i="8"/>
  <c r="F174" i="2" s="1"/>
  <c r="K75" i="8"/>
  <c r="V73" i="8"/>
  <c r="P172" i="2" s="1"/>
  <c r="U73" i="8"/>
  <c r="O172" i="2" s="1"/>
  <c r="T73" i="8"/>
  <c r="N172" i="2" s="1"/>
  <c r="S73" i="8"/>
  <c r="M172" i="2" s="1"/>
  <c r="R73" i="8"/>
  <c r="L172" i="2" s="1"/>
  <c r="Q73" i="8"/>
  <c r="K172" i="2" s="1"/>
  <c r="P73" i="8"/>
  <c r="J172" i="2" s="1"/>
  <c r="O73" i="8"/>
  <c r="I172" i="2" s="1"/>
  <c r="N73" i="8"/>
  <c r="H172" i="2" s="1"/>
  <c r="M73" i="8"/>
  <c r="G172" i="2" s="1"/>
  <c r="L73" i="8"/>
  <c r="F172" i="2" s="1"/>
  <c r="K73" i="8"/>
  <c r="V72" i="8"/>
  <c r="P170" i="2" s="1"/>
  <c r="U72" i="8"/>
  <c r="O170" i="2" s="1"/>
  <c r="T72" i="8"/>
  <c r="N170" i="2" s="1"/>
  <c r="S72" i="8"/>
  <c r="M170" i="2" s="1"/>
  <c r="R72" i="8"/>
  <c r="L170" i="2" s="1"/>
  <c r="Q72" i="8"/>
  <c r="K170" i="2" s="1"/>
  <c r="P72" i="8"/>
  <c r="J170" i="2" s="1"/>
  <c r="O72" i="8"/>
  <c r="I170" i="2" s="1"/>
  <c r="N72" i="8"/>
  <c r="H170" i="2" s="1"/>
  <c r="M72" i="8"/>
  <c r="G170" i="2" s="1"/>
  <c r="L72" i="8"/>
  <c r="F170" i="2" s="1"/>
  <c r="K72" i="8"/>
  <c r="V71" i="8"/>
  <c r="P169" i="2" s="1"/>
  <c r="U71" i="8"/>
  <c r="O169" i="2" s="1"/>
  <c r="T71" i="8"/>
  <c r="N169" i="2" s="1"/>
  <c r="S71" i="8"/>
  <c r="M169" i="2" s="1"/>
  <c r="R71" i="8"/>
  <c r="L169" i="2" s="1"/>
  <c r="Q71" i="8"/>
  <c r="K169" i="2" s="1"/>
  <c r="P71" i="8"/>
  <c r="J169" i="2" s="1"/>
  <c r="O71" i="8"/>
  <c r="I169" i="2" s="1"/>
  <c r="N71" i="8"/>
  <c r="H169" i="2" s="1"/>
  <c r="M71" i="8"/>
  <c r="G169" i="2" s="1"/>
  <c r="L71" i="8"/>
  <c r="F169" i="2" s="1"/>
  <c r="K71" i="8"/>
  <c r="P167" i="2"/>
  <c r="U69" i="8"/>
  <c r="O167" i="2" s="1"/>
  <c r="T69" i="8"/>
  <c r="N167" i="2" s="1"/>
  <c r="S69" i="8"/>
  <c r="M167" i="2" s="1"/>
  <c r="R69" i="8"/>
  <c r="L167" i="2" s="1"/>
  <c r="Q69" i="8"/>
  <c r="K167" i="2" s="1"/>
  <c r="P69" i="8"/>
  <c r="J167" i="2" s="1"/>
  <c r="O69" i="8"/>
  <c r="I167" i="2" s="1"/>
  <c r="N69" i="8"/>
  <c r="H167" i="2" s="1"/>
  <c r="M69" i="8"/>
  <c r="G167" i="2" s="1"/>
  <c r="L69" i="8"/>
  <c r="F167" i="2" s="1"/>
  <c r="K69" i="8"/>
  <c r="V68" i="8"/>
  <c r="P166" i="2" s="1"/>
  <c r="U68" i="8"/>
  <c r="O166" i="2" s="1"/>
  <c r="T68" i="8"/>
  <c r="N166" i="2" s="1"/>
  <c r="S68" i="8"/>
  <c r="M166" i="2" s="1"/>
  <c r="R68" i="8"/>
  <c r="L166" i="2" s="1"/>
  <c r="Q68" i="8"/>
  <c r="K166" i="2" s="1"/>
  <c r="P68" i="8"/>
  <c r="J166" i="2" s="1"/>
  <c r="O68" i="8"/>
  <c r="I166" i="2" s="1"/>
  <c r="N68" i="8"/>
  <c r="H166" i="2" s="1"/>
  <c r="M68" i="8"/>
  <c r="G166" i="2" s="1"/>
  <c r="L68" i="8"/>
  <c r="F166" i="2" s="1"/>
  <c r="K68" i="8"/>
  <c r="V67" i="8"/>
  <c r="P156" i="2" s="1"/>
  <c r="U67" i="8"/>
  <c r="O156" i="2" s="1"/>
  <c r="T67" i="8"/>
  <c r="N156" i="2" s="1"/>
  <c r="S67" i="8"/>
  <c r="M156" i="2" s="1"/>
  <c r="R67" i="8"/>
  <c r="L156" i="2" s="1"/>
  <c r="Q67" i="8"/>
  <c r="K156" i="2" s="1"/>
  <c r="P67" i="8"/>
  <c r="J156" i="2" s="1"/>
  <c r="O67" i="8"/>
  <c r="I156" i="2" s="1"/>
  <c r="N67" i="8"/>
  <c r="H156" i="2" s="1"/>
  <c r="M67" i="8"/>
  <c r="G156" i="2" s="1"/>
  <c r="L67" i="8"/>
  <c r="F156" i="2" s="1"/>
  <c r="K67" i="8"/>
  <c r="V66" i="8"/>
  <c r="U66" i="8"/>
  <c r="T66" i="8"/>
  <c r="S66" i="8"/>
  <c r="R66" i="8"/>
  <c r="Q66" i="8"/>
  <c r="P66" i="8"/>
  <c r="O66" i="8"/>
  <c r="N66" i="8"/>
  <c r="M66" i="8"/>
  <c r="L66" i="8"/>
  <c r="K66" i="8"/>
  <c r="E145" i="2" s="1"/>
  <c r="V60" i="8"/>
  <c r="P139" i="2" s="1"/>
  <c r="U60" i="8"/>
  <c r="O139" i="2" s="1"/>
  <c r="T60" i="8"/>
  <c r="N139" i="2" s="1"/>
  <c r="S60" i="8"/>
  <c r="M139" i="2" s="1"/>
  <c r="R60" i="8"/>
  <c r="L139" i="2" s="1"/>
  <c r="Q60" i="8"/>
  <c r="K139" i="2" s="1"/>
  <c r="P60" i="8"/>
  <c r="J139" i="2" s="1"/>
  <c r="O60" i="8"/>
  <c r="I139" i="2" s="1"/>
  <c r="N60" i="8"/>
  <c r="H139" i="2" s="1"/>
  <c r="M60" i="8"/>
  <c r="G139" i="2" s="1"/>
  <c r="L60" i="8"/>
  <c r="F139" i="2" s="1"/>
  <c r="K60" i="8"/>
  <c r="V58" i="8"/>
  <c r="P138" i="2" s="1"/>
  <c r="U58" i="8"/>
  <c r="O138" i="2" s="1"/>
  <c r="T58" i="8"/>
  <c r="N138" i="2" s="1"/>
  <c r="S58" i="8"/>
  <c r="M138" i="2" s="1"/>
  <c r="R58" i="8"/>
  <c r="L138" i="2" s="1"/>
  <c r="Q58" i="8"/>
  <c r="K138" i="2" s="1"/>
  <c r="P58" i="8"/>
  <c r="J138" i="2" s="1"/>
  <c r="O58" i="8"/>
  <c r="I138" i="2" s="1"/>
  <c r="N58" i="8"/>
  <c r="H138" i="2" s="1"/>
  <c r="M58" i="8"/>
  <c r="G138" i="2" s="1"/>
  <c r="L58" i="8"/>
  <c r="F138" i="2" s="1"/>
  <c r="K58" i="8"/>
  <c r="V57" i="8"/>
  <c r="P137" i="2" s="1"/>
  <c r="U57" i="8"/>
  <c r="O137" i="2" s="1"/>
  <c r="T57" i="8"/>
  <c r="N137" i="2" s="1"/>
  <c r="S57" i="8"/>
  <c r="M137" i="2" s="1"/>
  <c r="R57" i="8"/>
  <c r="L137" i="2" s="1"/>
  <c r="Q57" i="8"/>
  <c r="K137" i="2" s="1"/>
  <c r="P57" i="8"/>
  <c r="J137" i="2" s="1"/>
  <c r="O57" i="8"/>
  <c r="I137" i="2" s="1"/>
  <c r="N57" i="8"/>
  <c r="H137" i="2" s="1"/>
  <c r="M57" i="8"/>
  <c r="G137" i="2" s="1"/>
  <c r="L57" i="8"/>
  <c r="F137" i="2" s="1"/>
  <c r="K57" i="8"/>
  <c r="V56" i="8"/>
  <c r="P136" i="2" s="1"/>
  <c r="U56" i="8"/>
  <c r="O136" i="2" s="1"/>
  <c r="T56" i="8"/>
  <c r="N136" i="2" s="1"/>
  <c r="S56" i="8"/>
  <c r="M136" i="2" s="1"/>
  <c r="R56" i="8"/>
  <c r="L136" i="2" s="1"/>
  <c r="Q56" i="8"/>
  <c r="K136" i="2" s="1"/>
  <c r="P56" i="8"/>
  <c r="J136" i="2" s="1"/>
  <c r="O56" i="8"/>
  <c r="I136" i="2" s="1"/>
  <c r="N56" i="8"/>
  <c r="H136" i="2" s="1"/>
  <c r="M56" i="8"/>
  <c r="G136" i="2" s="1"/>
  <c r="L56" i="8"/>
  <c r="F136" i="2" s="1"/>
  <c r="K56" i="8"/>
  <c r="V55" i="8"/>
  <c r="P135" i="2" s="1"/>
  <c r="U55" i="8"/>
  <c r="O135" i="2" s="1"/>
  <c r="T55" i="8"/>
  <c r="N135" i="2" s="1"/>
  <c r="S55" i="8"/>
  <c r="M135" i="2" s="1"/>
  <c r="R55" i="8"/>
  <c r="L135" i="2" s="1"/>
  <c r="Q55" i="8"/>
  <c r="K135" i="2" s="1"/>
  <c r="P55" i="8"/>
  <c r="J135" i="2" s="1"/>
  <c r="O55" i="8"/>
  <c r="I135" i="2" s="1"/>
  <c r="N55" i="8"/>
  <c r="H135" i="2" s="1"/>
  <c r="M55" i="8"/>
  <c r="G135" i="2" s="1"/>
  <c r="L55" i="8"/>
  <c r="F135" i="2" s="1"/>
  <c r="K55" i="8"/>
  <c r="P132" i="2"/>
  <c r="O132" i="2"/>
  <c r="N132" i="2"/>
  <c r="M132" i="2"/>
  <c r="L132" i="2"/>
  <c r="K132" i="2"/>
  <c r="J132" i="2"/>
  <c r="I132" i="2"/>
  <c r="H132" i="2"/>
  <c r="G132" i="2"/>
  <c r="F132" i="2"/>
  <c r="V49" i="8"/>
  <c r="P129" i="2" s="1"/>
  <c r="U49" i="8"/>
  <c r="O129" i="2" s="1"/>
  <c r="T49" i="8"/>
  <c r="N129" i="2" s="1"/>
  <c r="S49" i="8"/>
  <c r="M129" i="2" s="1"/>
  <c r="R49" i="8"/>
  <c r="L129" i="2" s="1"/>
  <c r="Q49" i="8"/>
  <c r="K129" i="2" s="1"/>
  <c r="P49" i="8"/>
  <c r="J129" i="2" s="1"/>
  <c r="O49" i="8"/>
  <c r="I129" i="2" s="1"/>
  <c r="N49" i="8"/>
  <c r="H129" i="2" s="1"/>
  <c r="M49" i="8"/>
  <c r="G129" i="2" s="1"/>
  <c r="L49" i="8"/>
  <c r="F129" i="2" s="1"/>
  <c r="K49" i="8"/>
  <c r="V48" i="8"/>
  <c r="P117" i="2" s="1"/>
  <c r="U48" i="8"/>
  <c r="O117" i="2" s="1"/>
  <c r="T48" i="8"/>
  <c r="N117" i="2" s="1"/>
  <c r="S48" i="8"/>
  <c r="M117" i="2" s="1"/>
  <c r="R48" i="8"/>
  <c r="L117" i="2" s="1"/>
  <c r="Q48" i="8"/>
  <c r="K117" i="2" s="1"/>
  <c r="P48" i="8"/>
  <c r="J117" i="2" s="1"/>
  <c r="O48" i="8"/>
  <c r="I117" i="2" s="1"/>
  <c r="N48" i="8"/>
  <c r="H117" i="2" s="1"/>
  <c r="M48" i="8"/>
  <c r="G117" i="2" s="1"/>
  <c r="L48" i="8"/>
  <c r="F117" i="2" s="1"/>
  <c r="K48" i="8"/>
  <c r="V47" i="8"/>
  <c r="P116" i="2" s="1"/>
  <c r="U47" i="8"/>
  <c r="O116" i="2" s="1"/>
  <c r="T47" i="8"/>
  <c r="N116" i="2" s="1"/>
  <c r="S47" i="8"/>
  <c r="M116" i="2" s="1"/>
  <c r="R47" i="8"/>
  <c r="L116" i="2" s="1"/>
  <c r="Q47" i="8"/>
  <c r="K116" i="2" s="1"/>
  <c r="P47" i="8"/>
  <c r="J116" i="2" s="1"/>
  <c r="O47" i="8"/>
  <c r="I116" i="2" s="1"/>
  <c r="N47" i="8"/>
  <c r="H116" i="2" s="1"/>
  <c r="M47" i="8"/>
  <c r="G116" i="2" s="1"/>
  <c r="L47" i="8"/>
  <c r="F116" i="2" s="1"/>
  <c r="K47" i="8"/>
  <c r="V46" i="8"/>
  <c r="P115" i="2" s="1"/>
  <c r="U46" i="8"/>
  <c r="O115" i="2" s="1"/>
  <c r="T46" i="8"/>
  <c r="N115" i="2" s="1"/>
  <c r="S46" i="8"/>
  <c r="M115" i="2" s="1"/>
  <c r="R46" i="8"/>
  <c r="L115" i="2" s="1"/>
  <c r="Q46" i="8"/>
  <c r="K115" i="2" s="1"/>
  <c r="P46" i="8"/>
  <c r="J115" i="2" s="1"/>
  <c r="O46" i="8"/>
  <c r="I115" i="2" s="1"/>
  <c r="N46" i="8"/>
  <c r="H115" i="2" s="1"/>
  <c r="M46" i="8"/>
  <c r="G115" i="2" s="1"/>
  <c r="L46" i="8"/>
  <c r="F115" i="2" s="1"/>
  <c r="K46" i="8"/>
  <c r="V44" i="8"/>
  <c r="P112" i="2" s="1"/>
  <c r="U44" i="8"/>
  <c r="O112" i="2" s="1"/>
  <c r="T44" i="8"/>
  <c r="N112" i="2" s="1"/>
  <c r="S44" i="8"/>
  <c r="M112" i="2" s="1"/>
  <c r="R44" i="8"/>
  <c r="L112" i="2" s="1"/>
  <c r="Q44" i="8"/>
  <c r="K112" i="2" s="1"/>
  <c r="P44" i="8"/>
  <c r="J112" i="2" s="1"/>
  <c r="O44" i="8"/>
  <c r="I112" i="2" s="1"/>
  <c r="N44" i="8"/>
  <c r="H112" i="2" s="1"/>
  <c r="M44" i="8"/>
  <c r="G112" i="2" s="1"/>
  <c r="L44" i="8"/>
  <c r="F112" i="2" s="1"/>
  <c r="K44" i="8"/>
  <c r="V43" i="8"/>
  <c r="P111" i="2" s="1"/>
  <c r="U43" i="8"/>
  <c r="O111" i="2" s="1"/>
  <c r="T43" i="8"/>
  <c r="N111" i="2" s="1"/>
  <c r="S43" i="8"/>
  <c r="M111" i="2" s="1"/>
  <c r="R43" i="8"/>
  <c r="L111" i="2" s="1"/>
  <c r="Q43" i="8"/>
  <c r="K111" i="2" s="1"/>
  <c r="P43" i="8"/>
  <c r="J111" i="2" s="1"/>
  <c r="O43" i="8"/>
  <c r="I111" i="2" s="1"/>
  <c r="N43" i="8"/>
  <c r="H111" i="2" s="1"/>
  <c r="M43" i="8"/>
  <c r="G111" i="2" s="1"/>
  <c r="L43" i="8"/>
  <c r="F111" i="2" s="1"/>
  <c r="K43" i="8"/>
  <c r="V42" i="8"/>
  <c r="P110" i="2" s="1"/>
  <c r="U42" i="8"/>
  <c r="O110" i="2" s="1"/>
  <c r="T42" i="8"/>
  <c r="N110" i="2" s="1"/>
  <c r="S42" i="8"/>
  <c r="M110" i="2" s="1"/>
  <c r="R42" i="8"/>
  <c r="L110" i="2" s="1"/>
  <c r="Q42" i="8"/>
  <c r="K110" i="2" s="1"/>
  <c r="P42" i="8"/>
  <c r="J110" i="2" s="1"/>
  <c r="O42" i="8"/>
  <c r="I110" i="2" s="1"/>
  <c r="N42" i="8"/>
  <c r="H110" i="2" s="1"/>
  <c r="M42" i="8"/>
  <c r="G110" i="2" s="1"/>
  <c r="L42" i="8"/>
  <c r="F110" i="2" s="1"/>
  <c r="K42" i="8"/>
  <c r="V41" i="8"/>
  <c r="P109" i="2" s="1"/>
  <c r="U41" i="8"/>
  <c r="O109" i="2" s="1"/>
  <c r="T41" i="8"/>
  <c r="N109" i="2" s="1"/>
  <c r="S41" i="8"/>
  <c r="M109" i="2" s="1"/>
  <c r="R41" i="8"/>
  <c r="L109" i="2" s="1"/>
  <c r="Q41" i="8"/>
  <c r="K109" i="2" s="1"/>
  <c r="P41" i="8"/>
  <c r="J109" i="2" s="1"/>
  <c r="O41" i="8"/>
  <c r="I109" i="2" s="1"/>
  <c r="N41" i="8"/>
  <c r="H109" i="2" s="1"/>
  <c r="M41" i="8"/>
  <c r="G109" i="2" s="1"/>
  <c r="L41" i="8"/>
  <c r="F109" i="2" s="1"/>
  <c r="K41" i="8"/>
  <c r="V40" i="8"/>
  <c r="P108" i="2" s="1"/>
  <c r="U40" i="8"/>
  <c r="O108" i="2" s="1"/>
  <c r="T40" i="8"/>
  <c r="N108" i="2" s="1"/>
  <c r="S40" i="8"/>
  <c r="M108" i="2" s="1"/>
  <c r="R40" i="8"/>
  <c r="L108" i="2" s="1"/>
  <c r="Q40" i="8"/>
  <c r="K108" i="2" s="1"/>
  <c r="P40" i="8"/>
  <c r="J108" i="2" s="1"/>
  <c r="O40" i="8"/>
  <c r="I108" i="2" s="1"/>
  <c r="N40" i="8"/>
  <c r="H108" i="2" s="1"/>
  <c r="M40" i="8"/>
  <c r="G108" i="2" s="1"/>
  <c r="L40" i="8"/>
  <c r="F108" i="2" s="1"/>
  <c r="K40" i="8"/>
  <c r="V39" i="8"/>
  <c r="P107" i="2" s="1"/>
  <c r="U39" i="8"/>
  <c r="O107" i="2" s="1"/>
  <c r="T39" i="8"/>
  <c r="N107" i="2" s="1"/>
  <c r="S39" i="8"/>
  <c r="M107" i="2" s="1"/>
  <c r="R39" i="8"/>
  <c r="L107" i="2" s="1"/>
  <c r="Q39" i="8"/>
  <c r="K107" i="2" s="1"/>
  <c r="P39" i="8"/>
  <c r="J107" i="2" s="1"/>
  <c r="O39" i="8"/>
  <c r="I107" i="2" s="1"/>
  <c r="N39" i="8"/>
  <c r="H107" i="2" s="1"/>
  <c r="M39" i="8"/>
  <c r="G107" i="2" s="1"/>
  <c r="L39" i="8"/>
  <c r="F107" i="2" s="1"/>
  <c r="K39" i="8"/>
  <c r="V38" i="8"/>
  <c r="P106" i="2" s="1"/>
  <c r="U38" i="8"/>
  <c r="O106" i="2" s="1"/>
  <c r="T38" i="8"/>
  <c r="N106" i="2" s="1"/>
  <c r="S38" i="8"/>
  <c r="M106" i="2" s="1"/>
  <c r="R38" i="8"/>
  <c r="L106" i="2" s="1"/>
  <c r="Q38" i="8"/>
  <c r="K106" i="2" s="1"/>
  <c r="P38" i="8"/>
  <c r="J106" i="2" s="1"/>
  <c r="O38" i="8"/>
  <c r="I106" i="2" s="1"/>
  <c r="N38" i="8"/>
  <c r="H106" i="2" s="1"/>
  <c r="M38" i="8"/>
  <c r="G106" i="2" s="1"/>
  <c r="L38" i="8"/>
  <c r="F106" i="2" s="1"/>
  <c r="K38" i="8"/>
  <c r="V36" i="8"/>
  <c r="P104" i="2" s="1"/>
  <c r="U36" i="8"/>
  <c r="O104" i="2" s="1"/>
  <c r="T36" i="8"/>
  <c r="N104" i="2" s="1"/>
  <c r="S36" i="8"/>
  <c r="M104" i="2" s="1"/>
  <c r="R36" i="8"/>
  <c r="L104" i="2" s="1"/>
  <c r="Q36" i="8"/>
  <c r="K104" i="2" s="1"/>
  <c r="P36" i="8"/>
  <c r="J104" i="2" s="1"/>
  <c r="O36" i="8"/>
  <c r="I104" i="2" s="1"/>
  <c r="N36" i="8"/>
  <c r="H104" i="2" s="1"/>
  <c r="M36" i="8"/>
  <c r="G104" i="2" s="1"/>
  <c r="L36" i="8"/>
  <c r="F104" i="2" s="1"/>
  <c r="K36" i="8"/>
  <c r="V11" i="8"/>
  <c r="P12" i="2" s="1"/>
  <c r="U11" i="8"/>
  <c r="O12" i="2" s="1"/>
  <c r="T11" i="8"/>
  <c r="N12" i="2" s="1"/>
  <c r="S11" i="8"/>
  <c r="M12" i="2" s="1"/>
  <c r="R11" i="8"/>
  <c r="L12" i="2" s="1"/>
  <c r="Q11" i="8"/>
  <c r="K12" i="2" s="1"/>
  <c r="P11" i="8"/>
  <c r="J12" i="2" s="1"/>
  <c r="O11" i="8"/>
  <c r="I12" i="2" s="1"/>
  <c r="N11" i="8"/>
  <c r="H12" i="2" s="1"/>
  <c r="M11" i="8"/>
  <c r="G12" i="2" s="1"/>
  <c r="L11" i="8"/>
  <c r="F12" i="2" s="1"/>
  <c r="V32" i="8"/>
  <c r="P36" i="2" s="1"/>
  <c r="U32" i="8"/>
  <c r="O36" i="2" s="1"/>
  <c r="T32" i="8"/>
  <c r="N36" i="2" s="1"/>
  <c r="S32" i="8"/>
  <c r="M36" i="2" s="1"/>
  <c r="R32" i="8"/>
  <c r="L36" i="2" s="1"/>
  <c r="Q32" i="8"/>
  <c r="K36" i="2" s="1"/>
  <c r="P32" i="8"/>
  <c r="J36" i="2" s="1"/>
  <c r="O32" i="8"/>
  <c r="I36" i="2" s="1"/>
  <c r="N32" i="8"/>
  <c r="H36" i="2" s="1"/>
  <c r="M32" i="8"/>
  <c r="G36" i="2" s="1"/>
  <c r="L32" i="8"/>
  <c r="F36" i="2" s="1"/>
  <c r="K32" i="8"/>
  <c r="V31" i="8"/>
  <c r="P35" i="2" s="1"/>
  <c r="U31" i="8"/>
  <c r="O35" i="2" s="1"/>
  <c r="T31" i="8"/>
  <c r="N35" i="2" s="1"/>
  <c r="S31" i="8"/>
  <c r="M35" i="2" s="1"/>
  <c r="R31" i="8"/>
  <c r="L35" i="2" s="1"/>
  <c r="Q31" i="8"/>
  <c r="K35" i="2" s="1"/>
  <c r="P31" i="8"/>
  <c r="J35" i="2" s="1"/>
  <c r="O31" i="8"/>
  <c r="I35" i="2" s="1"/>
  <c r="N31" i="8"/>
  <c r="H35" i="2" s="1"/>
  <c r="M31" i="8"/>
  <c r="G35" i="2" s="1"/>
  <c r="L31" i="8"/>
  <c r="F35" i="2" s="1"/>
  <c r="K31" i="8"/>
  <c r="E35" i="2" s="1"/>
  <c r="V30" i="8"/>
  <c r="P34" i="2" s="1"/>
  <c r="U30" i="8"/>
  <c r="O34" i="2" s="1"/>
  <c r="T30" i="8"/>
  <c r="N34" i="2" s="1"/>
  <c r="S30" i="8"/>
  <c r="M34" i="2" s="1"/>
  <c r="R30" i="8"/>
  <c r="L34" i="2" s="1"/>
  <c r="Q30" i="8"/>
  <c r="K34" i="2" s="1"/>
  <c r="P30" i="8"/>
  <c r="J34" i="2" s="1"/>
  <c r="O30" i="8"/>
  <c r="I34" i="2" s="1"/>
  <c r="N30" i="8"/>
  <c r="H34" i="2" s="1"/>
  <c r="M30" i="8"/>
  <c r="G34" i="2" s="1"/>
  <c r="L30" i="8"/>
  <c r="F34" i="2" s="1"/>
  <c r="K30" i="8"/>
  <c r="E21" i="2"/>
  <c r="K7" i="8"/>
  <c r="L7" i="8"/>
  <c r="F7" i="2" s="1"/>
  <c r="M7" i="8"/>
  <c r="G7" i="2" s="1"/>
  <c r="N7" i="8"/>
  <c r="H7" i="2" s="1"/>
  <c r="O7" i="8"/>
  <c r="I7" i="2" s="1"/>
  <c r="P7" i="8"/>
  <c r="J7" i="2" s="1"/>
  <c r="Q7" i="8"/>
  <c r="K7" i="2" s="1"/>
  <c r="R7" i="8"/>
  <c r="L7" i="2" s="1"/>
  <c r="S7" i="8"/>
  <c r="M7" i="2" s="1"/>
  <c r="T7" i="8"/>
  <c r="N7" i="2" s="1"/>
  <c r="U7" i="8"/>
  <c r="O7" i="2" s="1"/>
  <c r="V7" i="8"/>
  <c r="P7" i="2" s="1"/>
  <c r="K8" i="8"/>
  <c r="L8" i="8"/>
  <c r="F9" i="2" s="1"/>
  <c r="M8" i="8"/>
  <c r="G9" i="2" s="1"/>
  <c r="N8" i="8"/>
  <c r="H9" i="2" s="1"/>
  <c r="O8" i="8"/>
  <c r="I9" i="2" s="1"/>
  <c r="P8" i="8"/>
  <c r="J9" i="2" s="1"/>
  <c r="Q8" i="8"/>
  <c r="K9" i="2" s="1"/>
  <c r="R8" i="8"/>
  <c r="L9" i="2" s="1"/>
  <c r="S8" i="8"/>
  <c r="M9" i="2" s="1"/>
  <c r="T8" i="8"/>
  <c r="N9" i="2" s="1"/>
  <c r="U8" i="8"/>
  <c r="O9" i="2" s="1"/>
  <c r="V8" i="8"/>
  <c r="P9" i="2" s="1"/>
  <c r="K9" i="8"/>
  <c r="L9" i="8"/>
  <c r="F10" i="2" s="1"/>
  <c r="M9" i="8"/>
  <c r="G10" i="2" s="1"/>
  <c r="N9" i="8"/>
  <c r="H10" i="2" s="1"/>
  <c r="O9" i="8"/>
  <c r="I10" i="2" s="1"/>
  <c r="P9" i="8"/>
  <c r="J10" i="2" s="1"/>
  <c r="Q9" i="8"/>
  <c r="K10" i="2" s="1"/>
  <c r="R9" i="8"/>
  <c r="L10" i="2" s="1"/>
  <c r="S9" i="8"/>
  <c r="M10" i="2" s="1"/>
  <c r="T9" i="8"/>
  <c r="N10" i="2" s="1"/>
  <c r="U9" i="8"/>
  <c r="O10" i="2" s="1"/>
  <c r="V9" i="8"/>
  <c r="P10" i="2" s="1"/>
  <c r="L6" i="8"/>
  <c r="M6" i="8"/>
  <c r="N6" i="8"/>
  <c r="O6" i="8"/>
  <c r="P6" i="8"/>
  <c r="Q6" i="8"/>
  <c r="R6" i="8"/>
  <c r="S6" i="8"/>
  <c r="T6" i="8"/>
  <c r="U6" i="8"/>
  <c r="V6" i="8"/>
  <c r="F20" i="2"/>
  <c r="G20" i="2"/>
  <c r="H20" i="2"/>
  <c r="I20" i="2"/>
  <c r="J20" i="2"/>
  <c r="K20" i="2"/>
  <c r="L20" i="2"/>
  <c r="M20" i="2"/>
  <c r="N20" i="2"/>
  <c r="O20" i="2"/>
  <c r="P20" i="2"/>
  <c r="L19" i="8"/>
  <c r="F21" i="2" s="1"/>
  <c r="M19" i="8"/>
  <c r="G21" i="2" s="1"/>
  <c r="N19" i="8"/>
  <c r="O19" i="8"/>
  <c r="I21" i="2" s="1"/>
  <c r="P19" i="8"/>
  <c r="J21" i="2" s="1"/>
  <c r="Q19" i="8"/>
  <c r="K21" i="2" s="1"/>
  <c r="R19" i="8"/>
  <c r="L21" i="2" s="1"/>
  <c r="S19" i="8"/>
  <c r="M21" i="2" s="1"/>
  <c r="T19" i="8"/>
  <c r="N21" i="2" s="1"/>
  <c r="U19" i="8"/>
  <c r="V19" i="8"/>
  <c r="K20" i="8"/>
  <c r="L20" i="8"/>
  <c r="F22" i="2" s="1"/>
  <c r="M20" i="8"/>
  <c r="G22" i="2" s="1"/>
  <c r="N20" i="8"/>
  <c r="H22" i="2" s="1"/>
  <c r="O20" i="8"/>
  <c r="I22" i="2" s="1"/>
  <c r="P20" i="8"/>
  <c r="J22" i="2" s="1"/>
  <c r="Q20" i="8"/>
  <c r="K22" i="2" s="1"/>
  <c r="R20" i="8"/>
  <c r="L22" i="2" s="1"/>
  <c r="S20" i="8"/>
  <c r="M22" i="2" s="1"/>
  <c r="T20" i="8"/>
  <c r="N22" i="2" s="1"/>
  <c r="U20" i="8"/>
  <c r="O22" i="2" s="1"/>
  <c r="V20" i="8"/>
  <c r="P22" i="2" s="1"/>
  <c r="E23" i="2"/>
  <c r="L21" i="8"/>
  <c r="F23" i="2" s="1"/>
  <c r="M21" i="8"/>
  <c r="G23" i="2" s="1"/>
  <c r="N21" i="8"/>
  <c r="H23" i="2" s="1"/>
  <c r="O21" i="8"/>
  <c r="I23" i="2" s="1"/>
  <c r="P21" i="8"/>
  <c r="J23" i="2" s="1"/>
  <c r="Q21" i="8"/>
  <c r="K23" i="2" s="1"/>
  <c r="R21" i="8"/>
  <c r="L23" i="2" s="1"/>
  <c r="S21" i="8"/>
  <c r="M23" i="2" s="1"/>
  <c r="T21" i="8"/>
  <c r="N23" i="2" s="1"/>
  <c r="U21" i="8"/>
  <c r="O23" i="2" s="1"/>
  <c r="V21" i="8"/>
  <c r="P23" i="2" s="1"/>
  <c r="K25" i="8"/>
  <c r="L25" i="8"/>
  <c r="F28" i="2" s="1"/>
  <c r="M25" i="8"/>
  <c r="G28" i="2" s="1"/>
  <c r="N25" i="8"/>
  <c r="H28" i="2" s="1"/>
  <c r="O25" i="8"/>
  <c r="I28" i="2" s="1"/>
  <c r="P25" i="8"/>
  <c r="J28" i="2" s="1"/>
  <c r="Q25" i="8"/>
  <c r="K28" i="2" s="1"/>
  <c r="R25" i="8"/>
  <c r="L28" i="2" s="1"/>
  <c r="S25" i="8"/>
  <c r="M28" i="2" s="1"/>
  <c r="T25" i="8"/>
  <c r="N28" i="2" s="1"/>
  <c r="U25" i="8"/>
  <c r="O28" i="2" s="1"/>
  <c r="V25" i="8"/>
  <c r="P28" i="2" s="1"/>
  <c r="K26" i="8"/>
  <c r="L26" i="8"/>
  <c r="F29" i="2" s="1"/>
  <c r="M26" i="8"/>
  <c r="G29" i="2" s="1"/>
  <c r="N26" i="8"/>
  <c r="H29" i="2" s="1"/>
  <c r="O26" i="8"/>
  <c r="I29" i="2" s="1"/>
  <c r="P26" i="8"/>
  <c r="J29" i="2" s="1"/>
  <c r="Q26" i="8"/>
  <c r="K29" i="2" s="1"/>
  <c r="R26" i="8"/>
  <c r="L29" i="2" s="1"/>
  <c r="S26" i="8"/>
  <c r="M29" i="2" s="1"/>
  <c r="T26" i="8"/>
  <c r="N29" i="2" s="1"/>
  <c r="U26" i="8"/>
  <c r="O29" i="2" s="1"/>
  <c r="V26" i="8"/>
  <c r="P29" i="2" s="1"/>
  <c r="K27" i="8"/>
  <c r="L27" i="8"/>
  <c r="F30" i="2" s="1"/>
  <c r="M27" i="8"/>
  <c r="G30" i="2" s="1"/>
  <c r="N27" i="8"/>
  <c r="H30" i="2" s="1"/>
  <c r="O27" i="8"/>
  <c r="I30" i="2" s="1"/>
  <c r="P27" i="8"/>
  <c r="J30" i="2" s="1"/>
  <c r="Q27" i="8"/>
  <c r="K30" i="2" s="1"/>
  <c r="R27" i="8"/>
  <c r="L30" i="2" s="1"/>
  <c r="S27" i="8"/>
  <c r="M30" i="2" s="1"/>
  <c r="T27" i="8"/>
  <c r="N30" i="2" s="1"/>
  <c r="U27" i="8"/>
  <c r="O30" i="2" s="1"/>
  <c r="V27" i="8"/>
  <c r="P30" i="2" s="1"/>
  <c r="V10" i="8"/>
  <c r="P11" i="2" s="1"/>
  <c r="U10" i="8"/>
  <c r="O11" i="2" s="1"/>
  <c r="N11" i="2"/>
  <c r="M11" i="2"/>
  <c r="R10" i="8"/>
  <c r="L11" i="2" s="1"/>
  <c r="Q10" i="8"/>
  <c r="K11" i="2" s="1"/>
  <c r="P10" i="8"/>
  <c r="J11" i="2" s="1"/>
  <c r="O10" i="8"/>
  <c r="I11" i="2" s="1"/>
  <c r="N10" i="8"/>
  <c r="H11" i="2" s="1"/>
  <c r="M10" i="8"/>
  <c r="G11" i="2" s="1"/>
  <c r="L10" i="8"/>
  <c r="F11" i="2" s="1"/>
  <c r="I86" i="2"/>
  <c r="H86" i="2"/>
  <c r="G86" i="2"/>
  <c r="F86" i="2"/>
  <c r="Q113" i="2" l="1"/>
  <c r="P20" i="3"/>
  <c r="E152" i="2" s="1"/>
  <c r="I26" i="2"/>
  <c r="H147" i="2"/>
  <c r="H145" i="2"/>
  <c r="H146" i="2" s="1"/>
  <c r="P147" i="2"/>
  <c r="P145" i="2"/>
  <c r="P146" i="2" s="1"/>
  <c r="L33" i="8"/>
  <c r="I147" i="2"/>
  <c r="I145" i="2"/>
  <c r="I146" i="2" s="1"/>
  <c r="W69" i="8"/>
  <c r="J147" i="2"/>
  <c r="J145" i="2"/>
  <c r="J146" i="2" s="1"/>
  <c r="K147" i="2"/>
  <c r="K145" i="2"/>
  <c r="K146" i="2" s="1"/>
  <c r="L147" i="2"/>
  <c r="L145" i="2"/>
  <c r="K33" i="8"/>
  <c r="M147" i="2"/>
  <c r="M145" i="2"/>
  <c r="F147" i="2"/>
  <c r="F145" i="2"/>
  <c r="F146" i="2" s="1"/>
  <c r="N147" i="2"/>
  <c r="N145" i="2"/>
  <c r="N146" i="2" s="1"/>
  <c r="G147" i="2"/>
  <c r="G145" i="2"/>
  <c r="O147" i="2"/>
  <c r="O145" i="2"/>
  <c r="O146" i="2" s="1"/>
  <c r="L33" i="2"/>
  <c r="M33" i="2"/>
  <c r="K33" i="2"/>
  <c r="G26" i="2"/>
  <c r="J33" i="2"/>
  <c r="N26" i="2"/>
  <c r="F26" i="2"/>
  <c r="I33" i="2"/>
  <c r="M26" i="2"/>
  <c r="L146" i="2"/>
  <c r="P33" i="2"/>
  <c r="H33" i="2"/>
  <c r="L26" i="2"/>
  <c r="M146" i="2"/>
  <c r="O33" i="2"/>
  <c r="G33" i="2"/>
  <c r="K26" i="2"/>
  <c r="N33" i="2"/>
  <c r="F33" i="2"/>
  <c r="J26" i="2"/>
  <c r="J18" i="2"/>
  <c r="P18" i="2"/>
  <c r="H18" i="2"/>
  <c r="O18" i="2"/>
  <c r="G18" i="2"/>
  <c r="N18" i="2"/>
  <c r="F18" i="2"/>
  <c r="M18" i="2"/>
  <c r="L18" i="2"/>
  <c r="I18" i="2"/>
  <c r="K18" i="2"/>
  <c r="X60" i="8"/>
  <c r="Q12" i="2"/>
  <c r="N15" i="9"/>
  <c r="J15" i="9"/>
  <c r="Q20" i="3"/>
  <c r="F152" i="2" s="1"/>
  <c r="Q15" i="9"/>
  <c r="O15" i="9"/>
  <c r="G15" i="9"/>
  <c r="R11" i="9"/>
  <c r="S11" i="9" s="1"/>
  <c r="I15" i="9"/>
  <c r="M15" i="9"/>
  <c r="F15" i="9"/>
  <c r="H15" i="9"/>
  <c r="L15" i="9"/>
  <c r="P15" i="9"/>
  <c r="K15" i="9"/>
  <c r="U20" i="3"/>
  <c r="J152" i="2" s="1"/>
  <c r="V20" i="3"/>
  <c r="K152" i="2" s="1"/>
  <c r="AB13" i="3"/>
  <c r="AB11" i="3"/>
  <c r="AB9" i="3"/>
  <c r="AB7" i="3"/>
  <c r="R20" i="3"/>
  <c r="G152" i="2" s="1"/>
  <c r="AB12" i="3"/>
  <c r="AB10" i="3"/>
  <c r="AB8" i="3"/>
  <c r="U6" i="4"/>
  <c r="V6" i="4" s="1"/>
  <c r="E34" i="2"/>
  <c r="Q34" i="2" s="1"/>
  <c r="W30" i="8"/>
  <c r="X30" i="8"/>
  <c r="E36" i="2"/>
  <c r="Q36" i="2" s="1"/>
  <c r="W32" i="8"/>
  <c r="X32" i="8"/>
  <c r="E104" i="2"/>
  <c r="X36" i="8"/>
  <c r="W36" i="8"/>
  <c r="E107" i="2"/>
  <c r="X39" i="8"/>
  <c r="W39" i="8"/>
  <c r="E109" i="2"/>
  <c r="W41" i="8"/>
  <c r="X41" i="8"/>
  <c r="E111" i="2"/>
  <c r="W43" i="8"/>
  <c r="X43" i="8"/>
  <c r="E115" i="2"/>
  <c r="X46" i="8"/>
  <c r="W46" i="8"/>
  <c r="E117" i="2"/>
  <c r="X48" i="8"/>
  <c r="W48" i="8"/>
  <c r="E132" i="2"/>
  <c r="W52" i="8"/>
  <c r="X52" i="8"/>
  <c r="E136" i="2"/>
  <c r="Q136" i="2" s="1"/>
  <c r="X56" i="8"/>
  <c r="W56" i="8"/>
  <c r="E138" i="2"/>
  <c r="Q138" i="2" s="1"/>
  <c r="X58" i="8"/>
  <c r="W58" i="8"/>
  <c r="E147" i="2"/>
  <c r="X66" i="8"/>
  <c r="W66" i="8"/>
  <c r="E166" i="2"/>
  <c r="W68" i="8"/>
  <c r="X68" i="8"/>
  <c r="E170" i="2"/>
  <c r="Q170" i="2" s="1"/>
  <c r="X72" i="8"/>
  <c r="W72" i="8"/>
  <c r="W31" i="8"/>
  <c r="X31" i="8"/>
  <c r="X11" i="8"/>
  <c r="W11" i="8"/>
  <c r="E106" i="2"/>
  <c r="X38" i="8"/>
  <c r="W38" i="8"/>
  <c r="E108" i="2"/>
  <c r="Q108" i="2" s="1"/>
  <c r="W40" i="8"/>
  <c r="X40" i="8"/>
  <c r="E110" i="2"/>
  <c r="W42" i="8"/>
  <c r="X42" i="8"/>
  <c r="E112" i="2"/>
  <c r="W44" i="8"/>
  <c r="X44" i="8"/>
  <c r="E116" i="2"/>
  <c r="Q116" i="2" s="1"/>
  <c r="X47" i="8"/>
  <c r="W47" i="8"/>
  <c r="E129" i="2"/>
  <c r="X49" i="8"/>
  <c r="W49" i="8"/>
  <c r="E137" i="2"/>
  <c r="Q137" i="2" s="1"/>
  <c r="W57" i="8"/>
  <c r="X57" i="8"/>
  <c r="W60" i="8"/>
  <c r="E156" i="2"/>
  <c r="Q156" i="2" s="1"/>
  <c r="W67" i="8"/>
  <c r="X67" i="8"/>
  <c r="E169" i="2"/>
  <c r="E171" i="2" s="1"/>
  <c r="X71" i="8"/>
  <c r="W71" i="8"/>
  <c r="E172" i="2"/>
  <c r="X73" i="8"/>
  <c r="W73" i="8"/>
  <c r="E174" i="2"/>
  <c r="X75" i="8"/>
  <c r="W75" i="8"/>
  <c r="E139" i="2"/>
  <c r="Q139" i="2" s="1"/>
  <c r="E9" i="2"/>
  <c r="Q9" i="2" s="1"/>
  <c r="W8" i="8"/>
  <c r="X8" i="8"/>
  <c r="W9" i="8"/>
  <c r="X9" i="8"/>
  <c r="W7" i="8"/>
  <c r="X7" i="8"/>
  <c r="E10" i="2"/>
  <c r="E7" i="2"/>
  <c r="Q7" i="2" s="1"/>
  <c r="W25" i="8"/>
  <c r="X25" i="8"/>
  <c r="E28" i="2"/>
  <c r="E20" i="2"/>
  <c r="Q20" i="2" s="1"/>
  <c r="X18" i="8"/>
  <c r="E173" i="2"/>
  <c r="W74" i="8"/>
  <c r="X74" i="8"/>
  <c r="E29" i="2"/>
  <c r="Q29" i="2" s="1"/>
  <c r="X26" i="8"/>
  <c r="W26" i="8"/>
  <c r="X24" i="8"/>
  <c r="E22" i="2"/>
  <c r="Q22" i="2" s="1"/>
  <c r="X20" i="8"/>
  <c r="W20" i="8"/>
  <c r="W27" i="8"/>
  <c r="X27" i="8"/>
  <c r="X21" i="8"/>
  <c r="W21" i="8"/>
  <c r="E11" i="2"/>
  <c r="W10" i="8"/>
  <c r="X10" i="8"/>
  <c r="E30" i="2"/>
  <c r="Q30" i="2" s="1"/>
  <c r="X17" i="8"/>
  <c r="X19" i="8"/>
  <c r="W19" i="8"/>
  <c r="W6" i="8"/>
  <c r="X6" i="8"/>
  <c r="R14" i="9"/>
  <c r="S14" i="9" s="1"/>
  <c r="E127" i="2"/>
  <c r="Q127" i="2" s="1"/>
  <c r="R13" i="9"/>
  <c r="S13" i="9" s="1"/>
  <c r="E126" i="2"/>
  <c r="Q126" i="2" s="1"/>
  <c r="R12" i="9"/>
  <c r="S12" i="9" s="1"/>
  <c r="E125" i="2"/>
  <c r="Q125" i="2" s="1"/>
  <c r="E124" i="2"/>
  <c r="Q124" i="2" s="1"/>
  <c r="R10" i="9"/>
  <c r="S10" i="9" s="1"/>
  <c r="E123" i="2"/>
  <c r="Q123" i="2" s="1"/>
  <c r="R9" i="9"/>
  <c r="S9" i="9" s="1"/>
  <c r="E122" i="2"/>
  <c r="Q122" i="2" s="1"/>
  <c r="R8" i="9"/>
  <c r="S8" i="9" s="1"/>
  <c r="E121" i="2"/>
  <c r="Q121" i="2" s="1"/>
  <c r="R7" i="9"/>
  <c r="S7" i="9" s="1"/>
  <c r="N119" i="2"/>
  <c r="N128" i="2" s="1"/>
  <c r="F119" i="2"/>
  <c r="F128" i="2" s="1"/>
  <c r="R6" i="9"/>
  <c r="S6" i="9" s="1"/>
  <c r="X20" i="3"/>
  <c r="M152" i="2" s="1"/>
  <c r="T20" i="3"/>
  <c r="I152" i="2" s="1"/>
  <c r="W20" i="3"/>
  <c r="L152" i="2" s="1"/>
  <c r="AB6" i="3"/>
  <c r="Y20" i="3"/>
  <c r="N152" i="2" s="1"/>
  <c r="AB5" i="3"/>
  <c r="AA20" i="3"/>
  <c r="P152" i="2" s="1"/>
  <c r="S20" i="3"/>
  <c r="H152" i="2" s="1"/>
  <c r="Z20" i="3"/>
  <c r="O152" i="2" s="1"/>
  <c r="AB4" i="3"/>
  <c r="U19" i="4"/>
  <c r="V19" i="4" s="1"/>
  <c r="X69" i="8"/>
  <c r="E167" i="2"/>
  <c r="E135" i="2"/>
  <c r="Q135" i="2" s="1"/>
  <c r="X55" i="8"/>
  <c r="W55" i="8"/>
  <c r="X45" i="8"/>
  <c r="W45" i="8"/>
  <c r="R33" i="8"/>
  <c r="V33" i="8"/>
  <c r="N33" i="8"/>
  <c r="U33" i="8"/>
  <c r="P21" i="2"/>
  <c r="P26" i="2" s="1"/>
  <c r="H21" i="2"/>
  <c r="H26" i="2" s="1"/>
  <c r="O21" i="2"/>
  <c r="O26" i="2" s="1"/>
  <c r="J128" i="2"/>
  <c r="I128" i="2"/>
  <c r="M171" i="2"/>
  <c r="L128" i="2"/>
  <c r="J171" i="2"/>
  <c r="Q120" i="2"/>
  <c r="P128" i="2"/>
  <c r="H128" i="2"/>
  <c r="N171" i="2"/>
  <c r="F171" i="2"/>
  <c r="I171" i="2"/>
  <c r="K128" i="2"/>
  <c r="O128" i="2"/>
  <c r="G128" i="2"/>
  <c r="M128" i="2"/>
  <c r="L171" i="2"/>
  <c r="O171" i="2"/>
  <c r="G171" i="2"/>
  <c r="P171" i="2"/>
  <c r="H171" i="2"/>
  <c r="K171" i="2"/>
  <c r="Q23" i="2"/>
  <c r="Q35" i="2"/>
  <c r="S33" i="8"/>
  <c r="O33" i="8"/>
  <c r="T33" i="8"/>
  <c r="P33" i="8"/>
  <c r="M33" i="8"/>
  <c r="Q33" i="8"/>
  <c r="F87" i="2"/>
  <c r="G87" i="2"/>
  <c r="H87" i="2"/>
  <c r="I87" i="2"/>
  <c r="J87" i="2"/>
  <c r="K87" i="2"/>
  <c r="L87" i="2"/>
  <c r="M87" i="2"/>
  <c r="N87" i="2"/>
  <c r="O87" i="2"/>
  <c r="P87" i="2"/>
  <c r="F88" i="2"/>
  <c r="G88" i="2"/>
  <c r="H88" i="2"/>
  <c r="I88" i="2"/>
  <c r="J88" i="2"/>
  <c r="K88" i="2"/>
  <c r="L88" i="2"/>
  <c r="M88" i="2"/>
  <c r="N88" i="2"/>
  <c r="O88" i="2"/>
  <c r="P88" i="2"/>
  <c r="F89" i="2"/>
  <c r="G89" i="2"/>
  <c r="H89" i="2"/>
  <c r="I89" i="2"/>
  <c r="J89" i="2"/>
  <c r="K89" i="2"/>
  <c r="L89" i="2"/>
  <c r="M89" i="2"/>
  <c r="N89" i="2"/>
  <c r="O89" i="2"/>
  <c r="P89" i="2"/>
  <c r="F90" i="2"/>
  <c r="G90" i="2"/>
  <c r="H90" i="2"/>
  <c r="I90" i="2"/>
  <c r="J90" i="2"/>
  <c r="K90" i="2"/>
  <c r="L90" i="2"/>
  <c r="M90" i="2"/>
  <c r="N90" i="2"/>
  <c r="O90" i="2"/>
  <c r="P90" i="2"/>
  <c r="F91" i="2"/>
  <c r="G91" i="2"/>
  <c r="H91" i="2"/>
  <c r="I91" i="2"/>
  <c r="J91" i="2"/>
  <c r="K91" i="2"/>
  <c r="L91" i="2"/>
  <c r="M91" i="2"/>
  <c r="N91" i="2"/>
  <c r="O91" i="2"/>
  <c r="P91" i="2"/>
  <c r="F92" i="2"/>
  <c r="G92" i="2"/>
  <c r="H92" i="2"/>
  <c r="I92" i="2"/>
  <c r="J92" i="2"/>
  <c r="K92" i="2"/>
  <c r="L92" i="2"/>
  <c r="M92" i="2"/>
  <c r="N92" i="2"/>
  <c r="O92" i="2"/>
  <c r="P92" i="2"/>
  <c r="F93" i="2"/>
  <c r="G93" i="2"/>
  <c r="H93" i="2"/>
  <c r="I93" i="2"/>
  <c r="J93" i="2"/>
  <c r="K93" i="2"/>
  <c r="L93" i="2"/>
  <c r="M93" i="2"/>
  <c r="N93" i="2"/>
  <c r="O93" i="2"/>
  <c r="P93" i="2"/>
  <c r="F94" i="2"/>
  <c r="G94" i="2"/>
  <c r="H94" i="2"/>
  <c r="I94" i="2"/>
  <c r="J94" i="2"/>
  <c r="K94" i="2"/>
  <c r="L94" i="2"/>
  <c r="M94" i="2"/>
  <c r="N94" i="2"/>
  <c r="O94" i="2"/>
  <c r="P94" i="2"/>
  <c r="F95" i="2"/>
  <c r="G95" i="2"/>
  <c r="H95" i="2"/>
  <c r="I95" i="2"/>
  <c r="J95" i="2"/>
  <c r="K95" i="2"/>
  <c r="L95" i="2"/>
  <c r="M95" i="2"/>
  <c r="N95" i="2"/>
  <c r="O95" i="2"/>
  <c r="P95" i="2"/>
  <c r="F101" i="2"/>
  <c r="G101" i="2"/>
  <c r="H101" i="2"/>
  <c r="I101" i="2"/>
  <c r="J101" i="2"/>
  <c r="K101" i="2"/>
  <c r="L101" i="2"/>
  <c r="M101" i="2"/>
  <c r="N101" i="2"/>
  <c r="O101" i="2"/>
  <c r="P101" i="2"/>
  <c r="P86" i="2"/>
  <c r="O86" i="2"/>
  <c r="N86" i="2"/>
  <c r="M86" i="2"/>
  <c r="L86" i="2"/>
  <c r="K86" i="2"/>
  <c r="J86" i="2"/>
  <c r="F103" i="2" l="1"/>
  <c r="N103" i="2"/>
  <c r="M103" i="2"/>
  <c r="E128" i="2"/>
  <c r="Q128" i="2" s="1"/>
  <c r="I103" i="2"/>
  <c r="H103" i="2"/>
  <c r="O103" i="2"/>
  <c r="G103" i="2"/>
  <c r="K103" i="2"/>
  <c r="L103" i="2"/>
  <c r="J103" i="2"/>
  <c r="P103" i="2"/>
  <c r="K5" i="3"/>
  <c r="K6" i="3"/>
  <c r="L6" i="3" s="1"/>
  <c r="D20" i="3"/>
  <c r="D19" i="3" s="1"/>
  <c r="D23" i="3" s="1"/>
  <c r="K4" i="3"/>
  <c r="Q28" i="3" s="1"/>
  <c r="S28" i="3" s="1"/>
  <c r="Q145" i="2"/>
  <c r="E18" i="2"/>
  <c r="G146" i="2"/>
  <c r="Q132" i="2"/>
  <c r="E146" i="2"/>
  <c r="Q28" i="2"/>
  <c r="E33" i="2"/>
  <c r="Q33" i="2" s="1"/>
  <c r="E26" i="2"/>
  <c r="Q26" i="2" s="1"/>
  <c r="Q152" i="2"/>
  <c r="Q119" i="2"/>
  <c r="Q10" i="2"/>
  <c r="Q171" i="2"/>
  <c r="Q11" i="2"/>
  <c r="Q169" i="2"/>
  <c r="R15" i="9"/>
  <c r="S15" i="9" s="1"/>
  <c r="AB20" i="3"/>
  <c r="U9" i="4"/>
  <c r="V9" i="4" s="1"/>
  <c r="U11" i="4"/>
  <c r="V11" i="4" s="1"/>
  <c r="U7" i="4"/>
  <c r="V7" i="4" s="1"/>
  <c r="U15" i="4"/>
  <c r="V15" i="4" s="1"/>
  <c r="U10" i="4"/>
  <c r="V10" i="4" s="1"/>
  <c r="U8" i="4"/>
  <c r="V8" i="4" s="1"/>
  <c r="U30" i="4"/>
  <c r="V30" i="4" s="1"/>
  <c r="U26" i="4"/>
  <c r="V26" i="4" s="1"/>
  <c r="W33" i="8"/>
  <c r="U6" i="5"/>
  <c r="V6" i="5" s="1"/>
  <c r="U10" i="5"/>
  <c r="V10" i="5" s="1"/>
  <c r="U21" i="5"/>
  <c r="V21" i="5" s="1"/>
  <c r="E91" i="2"/>
  <c r="Q91" i="2" s="1"/>
  <c r="U19" i="5"/>
  <c r="V19" i="5" s="1"/>
  <c r="E89" i="2"/>
  <c r="Q89" i="2" s="1"/>
  <c r="U25" i="5"/>
  <c r="V25" i="5" s="1"/>
  <c r="E95" i="2"/>
  <c r="Q95" i="2" s="1"/>
  <c r="U9" i="5"/>
  <c r="V9" i="5" s="1"/>
  <c r="U8" i="5"/>
  <c r="V8" i="5" s="1"/>
  <c r="U31" i="5"/>
  <c r="V31" i="5" s="1"/>
  <c r="E101" i="2"/>
  <c r="Q101" i="2" s="1"/>
  <c r="U24" i="5"/>
  <c r="V24" i="5" s="1"/>
  <c r="E94" i="2"/>
  <c r="Q94" i="2" s="1"/>
  <c r="U22" i="5"/>
  <c r="V22" i="5" s="1"/>
  <c r="E92" i="2"/>
  <c r="Q92" i="2" s="1"/>
  <c r="U18" i="5"/>
  <c r="V18" i="5" s="1"/>
  <c r="E88" i="2"/>
  <c r="U11" i="5"/>
  <c r="V11" i="5" s="1"/>
  <c r="U23" i="5"/>
  <c r="V23" i="5" s="1"/>
  <c r="E93" i="2"/>
  <c r="Q93" i="2" s="1"/>
  <c r="U20" i="5"/>
  <c r="V20" i="5" s="1"/>
  <c r="E90" i="2"/>
  <c r="Q90" i="2" s="1"/>
  <c r="U17" i="5"/>
  <c r="V17" i="5" s="1"/>
  <c r="E87" i="2"/>
  <c r="Q87" i="2" s="1"/>
  <c r="U16" i="5"/>
  <c r="E86" i="2"/>
  <c r="Q21" i="2"/>
  <c r="F71" i="2"/>
  <c r="G71" i="2"/>
  <c r="H71" i="2"/>
  <c r="I71" i="2"/>
  <c r="J71" i="2"/>
  <c r="K71" i="2"/>
  <c r="L71" i="2"/>
  <c r="M71" i="2"/>
  <c r="N71" i="2"/>
  <c r="O71" i="2"/>
  <c r="P71" i="2"/>
  <c r="F72" i="2"/>
  <c r="G72" i="2"/>
  <c r="H72" i="2"/>
  <c r="I72" i="2"/>
  <c r="J72" i="2"/>
  <c r="K72" i="2"/>
  <c r="L72" i="2"/>
  <c r="M72" i="2"/>
  <c r="N72" i="2"/>
  <c r="O72" i="2"/>
  <c r="P72" i="2"/>
  <c r="F73" i="2"/>
  <c r="G73" i="2"/>
  <c r="H73" i="2"/>
  <c r="I73" i="2"/>
  <c r="J73" i="2"/>
  <c r="K73" i="2"/>
  <c r="L73" i="2"/>
  <c r="M73" i="2"/>
  <c r="N73" i="2"/>
  <c r="O73" i="2"/>
  <c r="P73" i="2"/>
  <c r="F74" i="2"/>
  <c r="G74" i="2"/>
  <c r="H74" i="2"/>
  <c r="I74" i="2"/>
  <c r="J74" i="2"/>
  <c r="K74" i="2"/>
  <c r="L74" i="2"/>
  <c r="M74" i="2"/>
  <c r="N74" i="2"/>
  <c r="O74" i="2"/>
  <c r="P74" i="2"/>
  <c r="F75" i="2"/>
  <c r="G75" i="2"/>
  <c r="H75" i="2"/>
  <c r="I75" i="2"/>
  <c r="J75" i="2"/>
  <c r="K75" i="2"/>
  <c r="L75" i="2"/>
  <c r="M75" i="2"/>
  <c r="N75" i="2"/>
  <c r="O75" i="2"/>
  <c r="P75" i="2"/>
  <c r="F76" i="2"/>
  <c r="G76" i="2"/>
  <c r="H76" i="2"/>
  <c r="I76" i="2"/>
  <c r="J76" i="2"/>
  <c r="K76" i="2"/>
  <c r="L76" i="2"/>
  <c r="M76" i="2"/>
  <c r="N76" i="2"/>
  <c r="O76" i="2"/>
  <c r="P76" i="2"/>
  <c r="F77" i="2"/>
  <c r="G77" i="2"/>
  <c r="H77" i="2"/>
  <c r="I77" i="2"/>
  <c r="J77" i="2"/>
  <c r="K77" i="2"/>
  <c r="L77" i="2"/>
  <c r="M77" i="2"/>
  <c r="N77" i="2"/>
  <c r="O77" i="2"/>
  <c r="P77" i="2"/>
  <c r="F78" i="2"/>
  <c r="G78" i="2"/>
  <c r="H78" i="2"/>
  <c r="I78" i="2"/>
  <c r="J78" i="2"/>
  <c r="K78" i="2"/>
  <c r="L78" i="2"/>
  <c r="M78" i="2"/>
  <c r="N78" i="2"/>
  <c r="O78" i="2"/>
  <c r="P78" i="2"/>
  <c r="P70" i="2"/>
  <c r="O70" i="2"/>
  <c r="N70" i="2"/>
  <c r="M70" i="2"/>
  <c r="L70" i="2"/>
  <c r="K70" i="2"/>
  <c r="J70" i="2"/>
  <c r="I70" i="2"/>
  <c r="H70" i="2"/>
  <c r="G70" i="2"/>
  <c r="F70" i="2"/>
  <c r="F40" i="2"/>
  <c r="G40" i="2"/>
  <c r="H40" i="2"/>
  <c r="I40" i="2"/>
  <c r="J40" i="2"/>
  <c r="K40" i="2"/>
  <c r="L40" i="2"/>
  <c r="N40" i="2"/>
  <c r="O40" i="2"/>
  <c r="P40" i="2"/>
  <c r="F41" i="2"/>
  <c r="G41" i="2"/>
  <c r="H41" i="2"/>
  <c r="I41" i="2"/>
  <c r="J41" i="2"/>
  <c r="K41" i="2"/>
  <c r="L41" i="2"/>
  <c r="M41" i="2"/>
  <c r="N41" i="2"/>
  <c r="O41" i="2"/>
  <c r="P41" i="2"/>
  <c r="F42" i="2"/>
  <c r="G42" i="2"/>
  <c r="H42" i="2"/>
  <c r="I42" i="2"/>
  <c r="J42" i="2"/>
  <c r="K42" i="2"/>
  <c r="L42" i="2"/>
  <c r="M42" i="2"/>
  <c r="N42" i="2"/>
  <c r="O42" i="2"/>
  <c r="P42" i="2"/>
  <c r="E43" i="2"/>
  <c r="F43" i="2"/>
  <c r="G43" i="2"/>
  <c r="H43" i="2"/>
  <c r="I43" i="2"/>
  <c r="J43" i="2"/>
  <c r="K43" i="2"/>
  <c r="L43" i="2"/>
  <c r="M43" i="2"/>
  <c r="N43" i="2"/>
  <c r="O43" i="2"/>
  <c r="P43" i="2"/>
  <c r="E44" i="2"/>
  <c r="F44" i="2"/>
  <c r="G44" i="2"/>
  <c r="H44" i="2"/>
  <c r="I44" i="2"/>
  <c r="J44" i="2"/>
  <c r="K44" i="2"/>
  <c r="L44" i="2"/>
  <c r="M44" i="2"/>
  <c r="N44" i="2"/>
  <c r="O44" i="2"/>
  <c r="P44" i="2"/>
  <c r="P39" i="2"/>
  <c r="O39" i="2"/>
  <c r="N39" i="2"/>
  <c r="M39" i="2"/>
  <c r="L39" i="2"/>
  <c r="K39" i="2"/>
  <c r="J39" i="2"/>
  <c r="I39" i="2"/>
  <c r="I46" i="2" s="1"/>
  <c r="H39" i="2"/>
  <c r="G39" i="2"/>
  <c r="F39" i="2"/>
  <c r="H50" i="2"/>
  <c r="J50" i="2"/>
  <c r="K50" i="2"/>
  <c r="L50" i="2"/>
  <c r="M50" i="2"/>
  <c r="O50" i="2"/>
  <c r="P50" i="2"/>
  <c r="K51" i="2"/>
  <c r="L51" i="2"/>
  <c r="J52" i="2"/>
  <c r="K52" i="2"/>
  <c r="J53" i="2"/>
  <c r="K53" i="2"/>
  <c r="P53" i="2"/>
  <c r="O48" i="2"/>
  <c r="N48" i="2"/>
  <c r="G53" i="2"/>
  <c r="G52" i="2"/>
  <c r="G50" i="2"/>
  <c r="F51" i="2"/>
  <c r="F52" i="2"/>
  <c r="E50" i="2"/>
  <c r="E51" i="2"/>
  <c r="E53" i="2"/>
  <c r="E48" i="2"/>
  <c r="C11" i="2"/>
  <c r="C7" i="2"/>
  <c r="D28" i="2"/>
  <c r="C27" i="2"/>
  <c r="D21" i="2"/>
  <c r="C20" i="2"/>
  <c r="U76" i="8"/>
  <c r="P76" i="8"/>
  <c r="M76" i="8"/>
  <c r="P6" i="2"/>
  <c r="P8" i="2" s="1"/>
  <c r="N6" i="2"/>
  <c r="N8" i="2" s="1"/>
  <c r="M6" i="2"/>
  <c r="M8" i="2" s="1"/>
  <c r="L6" i="2"/>
  <c r="L8" i="2" s="1"/>
  <c r="K6" i="2"/>
  <c r="K8" i="2" s="1"/>
  <c r="J6" i="2"/>
  <c r="J8" i="2" s="1"/>
  <c r="I6" i="2"/>
  <c r="I8" i="2" s="1"/>
  <c r="H6" i="2"/>
  <c r="H8" i="2" s="1"/>
  <c r="F6" i="2"/>
  <c r="F8" i="2" s="1"/>
  <c r="E6" i="2"/>
  <c r="E8" i="2" s="1"/>
  <c r="F48" i="2"/>
  <c r="G48" i="2"/>
  <c r="H48" i="2"/>
  <c r="I48" i="2"/>
  <c r="J48" i="2"/>
  <c r="K48" i="2"/>
  <c r="L48" i="2"/>
  <c r="M48" i="2"/>
  <c r="P48" i="2"/>
  <c r="F50" i="2"/>
  <c r="I50" i="2"/>
  <c r="N50" i="2"/>
  <c r="G51" i="2"/>
  <c r="H51" i="2"/>
  <c r="I51" i="2"/>
  <c r="J51" i="2"/>
  <c r="M51" i="2"/>
  <c r="N51" i="2"/>
  <c r="O51" i="2"/>
  <c r="P51" i="2"/>
  <c r="H52" i="2"/>
  <c r="I52" i="2"/>
  <c r="L52" i="2"/>
  <c r="M52" i="2"/>
  <c r="N52" i="2"/>
  <c r="O52" i="2"/>
  <c r="P52" i="2"/>
  <c r="F53" i="2"/>
  <c r="H53" i="2"/>
  <c r="I53" i="2"/>
  <c r="L53" i="2"/>
  <c r="M53" i="2"/>
  <c r="N53" i="2"/>
  <c r="O53" i="2"/>
  <c r="E52" i="2"/>
  <c r="E41" i="2"/>
  <c r="E42" i="2"/>
  <c r="D49" i="2"/>
  <c r="D48" i="2"/>
  <c r="D40" i="2"/>
  <c r="D41" i="2"/>
  <c r="D39" i="2"/>
  <c r="F46" i="2" l="1"/>
  <c r="J46" i="2"/>
  <c r="P84" i="2"/>
  <c r="G46" i="2"/>
  <c r="K46" i="2"/>
  <c r="O46" i="2"/>
  <c r="P46" i="2"/>
  <c r="H84" i="2"/>
  <c r="O84" i="2"/>
  <c r="G84" i="2"/>
  <c r="N84" i="2"/>
  <c r="F84" i="2"/>
  <c r="M84" i="2"/>
  <c r="L84" i="2"/>
  <c r="K84" i="2"/>
  <c r="J84" i="2"/>
  <c r="I84" i="2"/>
  <c r="N46" i="2"/>
  <c r="L46" i="2"/>
  <c r="H46" i="2"/>
  <c r="Q88" i="2"/>
  <c r="E103" i="2"/>
  <c r="Q103" i="2" s="1"/>
  <c r="Q146" i="2"/>
  <c r="L4" i="3"/>
  <c r="Q26" i="3"/>
  <c r="L5" i="3"/>
  <c r="Q27" i="3" s="1"/>
  <c r="Q18" i="2"/>
  <c r="V16" i="5"/>
  <c r="U35" i="5"/>
  <c r="I7" i="5"/>
  <c r="I13" i="5" s="1"/>
  <c r="Q7" i="5"/>
  <c r="J7" i="5"/>
  <c r="R7" i="5"/>
  <c r="K7" i="5"/>
  <c r="S7" i="5"/>
  <c r="O7" i="5"/>
  <c r="L7" i="5"/>
  <c r="T7" i="5"/>
  <c r="C7" i="10"/>
  <c r="M7" i="5"/>
  <c r="N7" i="5"/>
  <c r="P7" i="5"/>
  <c r="F40" i="1"/>
  <c r="C17" i="10"/>
  <c r="U19" i="3"/>
  <c r="W19" i="3"/>
  <c r="Q19" i="3"/>
  <c r="R19" i="3"/>
  <c r="V19" i="3"/>
  <c r="X19" i="3"/>
  <c r="Y19" i="3"/>
  <c r="Z19" i="3"/>
  <c r="S19" i="3"/>
  <c r="T19" i="3"/>
  <c r="AA19" i="3"/>
  <c r="P19" i="3"/>
  <c r="E151" i="2" s="1"/>
  <c r="E155" i="2" s="1"/>
  <c r="U10" i="6"/>
  <c r="V10" i="6" s="1"/>
  <c r="U8" i="6"/>
  <c r="V8" i="6" s="1"/>
  <c r="U11" i="6"/>
  <c r="V11" i="6" s="1"/>
  <c r="U9" i="6"/>
  <c r="V9" i="6" s="1"/>
  <c r="E77" i="2"/>
  <c r="Q77" i="2" s="1"/>
  <c r="U23" i="6"/>
  <c r="V23" i="6" s="1"/>
  <c r="E75" i="2"/>
  <c r="Q75" i="2" s="1"/>
  <c r="U21" i="6"/>
  <c r="V21" i="6" s="1"/>
  <c r="E72" i="2"/>
  <c r="U18" i="6"/>
  <c r="V18" i="6" s="1"/>
  <c r="U7" i="6"/>
  <c r="V7" i="6" s="1"/>
  <c r="E78" i="2"/>
  <c r="Q78" i="2" s="1"/>
  <c r="U24" i="6"/>
  <c r="V24" i="6" s="1"/>
  <c r="E76" i="2"/>
  <c r="Q76" i="2" s="1"/>
  <c r="U22" i="6"/>
  <c r="V22" i="6" s="1"/>
  <c r="E74" i="2"/>
  <c r="Q74" i="2" s="1"/>
  <c r="U20" i="6"/>
  <c r="V20" i="6" s="1"/>
  <c r="E73" i="2"/>
  <c r="Q73" i="2" s="1"/>
  <c r="U19" i="6"/>
  <c r="V19" i="6" s="1"/>
  <c r="E71" i="2"/>
  <c r="Q71" i="2" s="1"/>
  <c r="U17" i="6"/>
  <c r="V17" i="6" s="1"/>
  <c r="E70" i="2"/>
  <c r="U16" i="6"/>
  <c r="V16" i="6" s="1"/>
  <c r="E40" i="2"/>
  <c r="M40" i="2"/>
  <c r="M46" i="2" s="1"/>
  <c r="Q86" i="2"/>
  <c r="U6" i="6"/>
  <c r="E39" i="2"/>
  <c r="E46" i="2" s="1"/>
  <c r="L76" i="8"/>
  <c r="V76" i="8"/>
  <c r="O76" i="8"/>
  <c r="R76" i="8"/>
  <c r="S76" i="8"/>
  <c r="G6" i="2"/>
  <c r="G8" i="2" s="1"/>
  <c r="O6" i="2"/>
  <c r="O8" i="2" s="1"/>
  <c r="Q48" i="2"/>
  <c r="Q51" i="2"/>
  <c r="Q53" i="2"/>
  <c r="Q50" i="2"/>
  <c r="Q44" i="2"/>
  <c r="Q42" i="2"/>
  <c r="Q41" i="2"/>
  <c r="Q43" i="2"/>
  <c r="Q52" i="2"/>
  <c r="Q72" i="2" l="1"/>
  <c r="E84" i="2"/>
  <c r="Q84" i="2" s="1"/>
  <c r="K49" i="2"/>
  <c r="K55" i="2" s="1"/>
  <c r="O13" i="5"/>
  <c r="L49" i="2"/>
  <c r="L55" i="2" s="1"/>
  <c r="P13" i="5"/>
  <c r="J49" i="2"/>
  <c r="J55" i="2" s="1"/>
  <c r="J56" i="2" s="1"/>
  <c r="N13" i="5"/>
  <c r="N49" i="2"/>
  <c r="N55" i="2" s="1"/>
  <c r="N56" i="2" s="1"/>
  <c r="R13" i="5"/>
  <c r="H49" i="2"/>
  <c r="H55" i="2" s="1"/>
  <c r="L13" i="5"/>
  <c r="I49" i="2"/>
  <c r="I55" i="2" s="1"/>
  <c r="M13" i="5"/>
  <c r="F49" i="2"/>
  <c r="F55" i="2" s="1"/>
  <c r="F56" i="2" s="1"/>
  <c r="J13" i="5"/>
  <c r="P49" i="2"/>
  <c r="P55" i="2" s="1"/>
  <c r="P56" i="2" s="1"/>
  <c r="T13" i="5"/>
  <c r="O49" i="2"/>
  <c r="O55" i="2" s="1"/>
  <c r="O56" i="2" s="1"/>
  <c r="S13" i="5"/>
  <c r="G49" i="2"/>
  <c r="G55" i="2" s="1"/>
  <c r="G56" i="2" s="1"/>
  <c r="K13" i="5"/>
  <c r="M49" i="2"/>
  <c r="M55" i="2" s="1"/>
  <c r="Q13" i="5"/>
  <c r="S26" i="3"/>
  <c r="D34" i="5" s="1"/>
  <c r="D33" i="5"/>
  <c r="S27" i="3"/>
  <c r="D31" i="6" s="1"/>
  <c r="D30" i="6"/>
  <c r="Y23" i="3"/>
  <c r="N151" i="2"/>
  <c r="N155" i="2" s="1"/>
  <c r="X23" i="3"/>
  <c r="M151" i="2"/>
  <c r="M155" i="2" s="1"/>
  <c r="R23" i="3"/>
  <c r="G151" i="2"/>
  <c r="G155" i="2" s="1"/>
  <c r="V23" i="3"/>
  <c r="K151" i="2"/>
  <c r="K155" i="2" s="1"/>
  <c r="AA23" i="3"/>
  <c r="P151" i="2"/>
  <c r="P155" i="2" s="1"/>
  <c r="Q23" i="3"/>
  <c r="F151" i="2"/>
  <c r="F155" i="2" s="1"/>
  <c r="T23" i="3"/>
  <c r="I151" i="2"/>
  <c r="I155" i="2" s="1"/>
  <c r="W23" i="3"/>
  <c r="L151" i="2"/>
  <c r="L155" i="2" s="1"/>
  <c r="U23" i="3"/>
  <c r="J151" i="2"/>
  <c r="J155" i="2" s="1"/>
  <c r="S23" i="3"/>
  <c r="H151" i="2"/>
  <c r="H155" i="2" s="1"/>
  <c r="Z23" i="3"/>
  <c r="O151" i="2"/>
  <c r="O155" i="2" s="1"/>
  <c r="AB19" i="3"/>
  <c r="P23" i="3"/>
  <c r="Q70" i="2"/>
  <c r="E49" i="2"/>
  <c r="E55" i="2" s="1"/>
  <c r="U7" i="5"/>
  <c r="V7" i="5" s="1"/>
  <c r="Q40" i="2"/>
  <c r="U13" i="6"/>
  <c r="Q39" i="2"/>
  <c r="V6" i="6"/>
  <c r="Q8" i="2"/>
  <c r="K56" i="2"/>
  <c r="L56" i="2"/>
  <c r="H56" i="2"/>
  <c r="I56" i="2"/>
  <c r="D32" i="6" l="1"/>
  <c r="C15" i="10" s="1"/>
  <c r="E56" i="2"/>
  <c r="D35" i="5"/>
  <c r="V33" i="5"/>
  <c r="Q155" i="2"/>
  <c r="Q151" i="2"/>
  <c r="AB23" i="3"/>
  <c r="U13" i="5"/>
  <c r="Q46" i="2"/>
  <c r="Q49" i="2"/>
  <c r="M56" i="2"/>
  <c r="C14" i="10" l="1"/>
  <c r="V35" i="5"/>
  <c r="Q55" i="2"/>
  <c r="Q56" i="2"/>
  <c r="C159" i="2"/>
  <c r="C160" i="2"/>
  <c r="C161" i="2"/>
  <c r="C162" i="2"/>
  <c r="C158" i="2"/>
  <c r="F58" i="2"/>
  <c r="M58" i="2"/>
  <c r="N58" i="2"/>
  <c r="F59" i="2"/>
  <c r="G59" i="2"/>
  <c r="H59" i="2"/>
  <c r="I59" i="2"/>
  <c r="J59" i="2"/>
  <c r="K59" i="2"/>
  <c r="L59" i="2"/>
  <c r="M59" i="2"/>
  <c r="N59" i="2"/>
  <c r="O59" i="2"/>
  <c r="P59" i="2"/>
  <c r="F60" i="2"/>
  <c r="G60" i="2"/>
  <c r="H60" i="2"/>
  <c r="I60" i="2"/>
  <c r="J60" i="2"/>
  <c r="K60" i="2"/>
  <c r="L60" i="2"/>
  <c r="M60" i="2"/>
  <c r="N60" i="2"/>
  <c r="O60" i="2"/>
  <c r="P60" i="2"/>
  <c r="F61" i="2"/>
  <c r="G61" i="2"/>
  <c r="H61" i="2"/>
  <c r="I61" i="2"/>
  <c r="J61" i="2"/>
  <c r="K61" i="2"/>
  <c r="L61" i="2"/>
  <c r="M61" i="2"/>
  <c r="N61" i="2"/>
  <c r="O61" i="2"/>
  <c r="P61" i="2"/>
  <c r="F62" i="2"/>
  <c r="G62" i="2"/>
  <c r="H62" i="2"/>
  <c r="I62" i="2"/>
  <c r="J62" i="2"/>
  <c r="K62" i="2"/>
  <c r="L62" i="2"/>
  <c r="M62" i="2"/>
  <c r="N62" i="2"/>
  <c r="O62" i="2"/>
  <c r="P62" i="2"/>
  <c r="E59" i="2"/>
  <c r="E60" i="2"/>
  <c r="E61" i="2"/>
  <c r="E62" i="2"/>
  <c r="E58" i="2"/>
  <c r="C61" i="2"/>
  <c r="C60" i="2"/>
  <c r="C59" i="2"/>
  <c r="C58" i="2"/>
  <c r="T16" i="4"/>
  <c r="M16" i="4"/>
  <c r="L16" i="4"/>
  <c r="I16" i="4"/>
  <c r="H58" i="2"/>
  <c r="I58" i="2"/>
  <c r="J58" i="2"/>
  <c r="J65" i="2" s="1"/>
  <c r="K58" i="2"/>
  <c r="P16" i="4"/>
  <c r="Q16" i="4"/>
  <c r="R16" i="4"/>
  <c r="O58" i="2"/>
  <c r="P58" i="2"/>
  <c r="J16" i="4"/>
  <c r="G58" i="2"/>
  <c r="G65" i="2" s="1"/>
  <c r="E24" i="4"/>
  <c r="E22" i="4"/>
  <c r="E23" i="4"/>
  <c r="E21" i="4"/>
  <c r="I23" i="4" l="1"/>
  <c r="M23" i="4"/>
  <c r="Q23" i="4"/>
  <c r="O23" i="4"/>
  <c r="K160" i="2" s="1"/>
  <c r="L23" i="4"/>
  <c r="P23" i="4"/>
  <c r="T23" i="4"/>
  <c r="P160" i="2" s="1"/>
  <c r="J23" i="4"/>
  <c r="F160" i="2" s="1"/>
  <c r="N23" i="4"/>
  <c r="R23" i="4"/>
  <c r="K23" i="4"/>
  <c r="S23" i="4"/>
  <c r="O160" i="2" s="1"/>
  <c r="I21" i="4"/>
  <c r="Q21" i="4"/>
  <c r="M21" i="4"/>
  <c r="I158" i="2" s="1"/>
  <c r="S21" i="4"/>
  <c r="O158" i="2" s="1"/>
  <c r="K21" i="4"/>
  <c r="G158" i="2" s="1"/>
  <c r="R21" i="4"/>
  <c r="N21" i="4"/>
  <c r="J158" i="2" s="1"/>
  <c r="J21" i="4"/>
  <c r="F158" i="2" s="1"/>
  <c r="T21" i="4"/>
  <c r="P21" i="4"/>
  <c r="L21" i="4"/>
  <c r="H158" i="2" s="1"/>
  <c r="O21" i="4"/>
  <c r="K158" i="2" s="1"/>
  <c r="I22" i="4"/>
  <c r="M22" i="4"/>
  <c r="Q22" i="4"/>
  <c r="M159" i="2" s="1"/>
  <c r="O22" i="4"/>
  <c r="K159" i="2" s="1"/>
  <c r="S22" i="4"/>
  <c r="L22" i="4"/>
  <c r="P22" i="4"/>
  <c r="L159" i="2" s="1"/>
  <c r="T22" i="4"/>
  <c r="P159" i="2" s="1"/>
  <c r="J22" i="4"/>
  <c r="N22" i="4"/>
  <c r="R22" i="4"/>
  <c r="N159" i="2" s="1"/>
  <c r="K22" i="4"/>
  <c r="G159" i="2" s="1"/>
  <c r="P65" i="2"/>
  <c r="H65" i="2"/>
  <c r="I24" i="4"/>
  <c r="M24" i="4"/>
  <c r="I161" i="2" s="1"/>
  <c r="Q24" i="4"/>
  <c r="M161" i="2" s="1"/>
  <c r="K24" i="4"/>
  <c r="S24" i="4"/>
  <c r="O161" i="2" s="1"/>
  <c r="L24" i="4"/>
  <c r="H161" i="2" s="1"/>
  <c r="P24" i="4"/>
  <c r="T24" i="4"/>
  <c r="J24" i="4"/>
  <c r="F161" i="2" s="1"/>
  <c r="N24" i="4"/>
  <c r="J161" i="2" s="1"/>
  <c r="R24" i="4"/>
  <c r="N161" i="2" s="1"/>
  <c r="O24" i="4"/>
  <c r="O65" i="2"/>
  <c r="E65" i="2"/>
  <c r="E66" i="2" s="1"/>
  <c r="E67" i="2" s="1"/>
  <c r="I65" i="2"/>
  <c r="N65" i="2"/>
  <c r="M65" i="2"/>
  <c r="M66" i="2" s="1"/>
  <c r="F65" i="2"/>
  <c r="K65" i="2"/>
  <c r="N158" i="2"/>
  <c r="L158" i="2"/>
  <c r="P158" i="2"/>
  <c r="M158" i="2"/>
  <c r="O159" i="2"/>
  <c r="H159" i="2"/>
  <c r="I159" i="2"/>
  <c r="J159" i="2"/>
  <c r="F159" i="2"/>
  <c r="G162" i="2"/>
  <c r="O162" i="2"/>
  <c r="L162" i="2"/>
  <c r="N162" i="2"/>
  <c r="H162" i="2"/>
  <c r="P162" i="2"/>
  <c r="F162" i="2"/>
  <c r="I162" i="2"/>
  <c r="M162" i="2"/>
  <c r="J162" i="2"/>
  <c r="K162" i="2"/>
  <c r="L160" i="2"/>
  <c r="J160" i="2"/>
  <c r="M160" i="2"/>
  <c r="H160" i="2"/>
  <c r="N160" i="2"/>
  <c r="G160" i="2"/>
  <c r="I160" i="2"/>
  <c r="K161" i="2"/>
  <c r="P161" i="2"/>
  <c r="L161" i="2"/>
  <c r="G161" i="2"/>
  <c r="E158" i="2"/>
  <c r="K16" i="4"/>
  <c r="S16" i="4"/>
  <c r="N16" i="4"/>
  <c r="L58" i="2"/>
  <c r="L65" i="2" s="1"/>
  <c r="O16" i="4"/>
  <c r="Q59" i="2"/>
  <c r="Q62" i="2"/>
  <c r="Q61" i="2"/>
  <c r="Q60" i="2"/>
  <c r="V13" i="5"/>
  <c r="X33" i="8"/>
  <c r="Q6" i="2"/>
  <c r="Q104" i="2"/>
  <c r="Q106" i="2"/>
  <c r="Q107" i="2"/>
  <c r="Q109" i="2"/>
  <c r="Q110" i="2"/>
  <c r="Q111" i="2"/>
  <c r="Q112" i="2"/>
  <c r="Q114" i="2"/>
  <c r="Q115" i="2"/>
  <c r="Q117" i="2"/>
  <c r="Q129" i="2"/>
  <c r="Q147" i="2"/>
  <c r="Q166" i="2"/>
  <c r="Q167" i="2"/>
  <c r="Q172" i="2"/>
  <c r="Q173" i="2"/>
  <c r="Q174" i="2"/>
  <c r="D16" i="1"/>
  <c r="E16" i="1"/>
  <c r="I31" i="4" l="1"/>
  <c r="Q65" i="2"/>
  <c r="P165" i="2"/>
  <c r="K165" i="2"/>
  <c r="L165" i="2"/>
  <c r="N165" i="2"/>
  <c r="I165" i="2"/>
  <c r="G165" i="2"/>
  <c r="J165" i="2"/>
  <c r="J175" i="2" s="1"/>
  <c r="M165" i="2"/>
  <c r="M175" i="2" s="1"/>
  <c r="F165" i="2"/>
  <c r="F175" i="2" s="1"/>
  <c r="H165" i="2"/>
  <c r="O165" i="2"/>
  <c r="V13" i="6"/>
  <c r="C8" i="10"/>
  <c r="C10" i="10" s="1"/>
  <c r="F14" i="1"/>
  <c r="F16" i="1" s="1"/>
  <c r="U16" i="4"/>
  <c r="V16" i="4" s="1"/>
  <c r="K31" i="4"/>
  <c r="U24" i="4"/>
  <c r="V24" i="4" s="1"/>
  <c r="N66" i="2"/>
  <c r="N67" i="2" s="1"/>
  <c r="H66" i="2"/>
  <c r="H67" i="2" s="1"/>
  <c r="P66" i="2"/>
  <c r="P67" i="2" s="1"/>
  <c r="I66" i="2"/>
  <c r="I67" i="2" s="1"/>
  <c r="J66" i="2"/>
  <c r="J67" i="2" s="1"/>
  <c r="O66" i="2"/>
  <c r="O67" i="2" s="1"/>
  <c r="L66" i="2"/>
  <c r="L67" i="2" s="1"/>
  <c r="G66" i="2"/>
  <c r="G67" i="2" s="1"/>
  <c r="F66" i="2"/>
  <c r="F67" i="2" s="1"/>
  <c r="K66" i="2"/>
  <c r="K67" i="2" s="1"/>
  <c r="E49" i="1"/>
  <c r="I175" i="2"/>
  <c r="U25" i="4"/>
  <c r="V25" i="4" s="1"/>
  <c r="E162" i="2"/>
  <c r="Q162" i="2" s="1"/>
  <c r="U21" i="4"/>
  <c r="V21" i="4" s="1"/>
  <c r="G175" i="2"/>
  <c r="U22" i="4"/>
  <c r="V22" i="4" s="1"/>
  <c r="E159" i="2"/>
  <c r="Q159" i="2" s="1"/>
  <c r="U23" i="4"/>
  <c r="V23" i="4" s="1"/>
  <c r="E160" i="2"/>
  <c r="Q160" i="2" s="1"/>
  <c r="P175" i="2"/>
  <c r="O175" i="2"/>
  <c r="R31" i="4"/>
  <c r="L175" i="2"/>
  <c r="J31" i="4"/>
  <c r="P31" i="4"/>
  <c r="O31" i="4"/>
  <c r="Q31" i="4"/>
  <c r="E161" i="2"/>
  <c r="Q58" i="2"/>
  <c r="T31" i="4"/>
  <c r="M31" i="4"/>
  <c r="L31" i="4"/>
  <c r="S31" i="4"/>
  <c r="N31" i="4"/>
  <c r="M67" i="2"/>
  <c r="D17" i="1"/>
  <c r="D50" i="1" s="1"/>
  <c r="D51" i="1" s="1"/>
  <c r="E17" i="1"/>
  <c r="E165" i="2" l="1"/>
  <c r="Q165" i="2" s="1"/>
  <c r="F17" i="1"/>
  <c r="F76" i="8"/>
  <c r="I176" i="2"/>
  <c r="I177" i="2" s="1"/>
  <c r="O176" i="2"/>
  <c r="O177" i="2" s="1"/>
  <c r="G176" i="2"/>
  <c r="G177" i="2" s="1"/>
  <c r="J176" i="2"/>
  <c r="J177" i="2" s="1"/>
  <c r="P176" i="2"/>
  <c r="P177" i="2" s="1"/>
  <c r="Q66" i="2"/>
  <c r="F176" i="2"/>
  <c r="F177" i="2" s="1"/>
  <c r="L176" i="2"/>
  <c r="L177" i="2" s="1"/>
  <c r="U32" i="6"/>
  <c r="U31" i="4"/>
  <c r="M176" i="2"/>
  <c r="M177" i="2" s="1"/>
  <c r="Q161" i="2"/>
  <c r="Q158" i="2"/>
  <c r="Q67" i="2"/>
  <c r="E50" i="1"/>
  <c r="F23" i="1" l="1"/>
  <c r="F49" i="1" s="1"/>
  <c r="F50" i="1" s="1"/>
  <c r="F51" i="1" s="1"/>
  <c r="T37" i="8"/>
  <c r="N37" i="8"/>
  <c r="Q37" i="8"/>
  <c r="C13" i="10"/>
  <c r="K37" i="8"/>
  <c r="K76" i="8" s="1"/>
  <c r="V32" i="6"/>
  <c r="V31" i="4"/>
  <c r="E51" i="1"/>
  <c r="C19" i="10" l="1"/>
  <c r="W37" i="8"/>
  <c r="E105" i="2"/>
  <c r="E175" i="2" s="1"/>
  <c r="E176" i="2" s="1"/>
  <c r="X37" i="8"/>
  <c r="H105" i="2"/>
  <c r="N76" i="8"/>
  <c r="K105" i="2"/>
  <c r="Q76" i="8"/>
  <c r="N105" i="2"/>
  <c r="T76" i="8"/>
  <c r="K175" i="2" l="1"/>
  <c r="K176" i="2" s="1"/>
  <c r="K177" i="2" s="1"/>
  <c r="H175" i="2"/>
  <c r="H176" i="2" s="1"/>
  <c r="H177" i="2" s="1"/>
  <c r="N175" i="2"/>
  <c r="N176" i="2" s="1"/>
  <c r="N177" i="2" s="1"/>
  <c r="Q105" i="2"/>
  <c r="W76" i="8"/>
  <c r="X76" i="8"/>
  <c r="Q175" i="2" l="1"/>
  <c r="E177" i="2"/>
  <c r="Q177" i="2" s="1"/>
  <c r="Q178" i="2" s="1"/>
  <c r="Q176" i="2"/>
</calcChain>
</file>

<file path=xl/sharedStrings.xml><?xml version="1.0" encoding="utf-8"?>
<sst xmlns="http://schemas.openxmlformats.org/spreadsheetml/2006/main" count="521" uniqueCount="197">
  <si>
    <t>Total</t>
  </si>
  <si>
    <t>Actual</t>
  </si>
  <si>
    <t>Budget</t>
  </si>
  <si>
    <t>Income</t>
  </si>
  <si>
    <t>Total Income</t>
  </si>
  <si>
    <t>Gross Profit</t>
  </si>
  <si>
    <t>Expenses</t>
  </si>
  <si>
    <t>Total Expenses</t>
  </si>
  <si>
    <t>Net Operating Income</t>
  </si>
  <si>
    <t>Net Income</t>
  </si>
  <si>
    <t>Proposed</t>
  </si>
  <si>
    <t>Aug</t>
  </si>
  <si>
    <t>Compensation &amp; Salaries</t>
  </si>
  <si>
    <t>Title</t>
  </si>
  <si>
    <t>Hourly Rate</t>
  </si>
  <si>
    <t>Name</t>
  </si>
  <si>
    <t>Hire Date</t>
  </si>
  <si>
    <t>2020 Proposed Budget</t>
  </si>
  <si>
    <t>2020 Proposed Budget, Monthly Breakdown</t>
  </si>
  <si>
    <t>1st Quarter</t>
  </si>
  <si>
    <t>2nd Quarter</t>
  </si>
  <si>
    <t>3rd Quarter</t>
  </si>
  <si>
    <t>4th Quarter</t>
  </si>
  <si>
    <t>Engaged Culture Days</t>
  </si>
  <si>
    <t>Unrestricted Grants</t>
  </si>
  <si>
    <t>NAME OF GRANT</t>
  </si>
  <si>
    <t>Restricted Grants</t>
  </si>
  <si>
    <t>Giving Tuesday</t>
  </si>
  <si>
    <t>Employee Appreciation</t>
  </si>
  <si>
    <t>Internet</t>
  </si>
  <si>
    <t>Office Supplies</t>
  </si>
  <si>
    <t>Rent</t>
  </si>
  <si>
    <t>Software</t>
  </si>
  <si>
    <t>Utilities</t>
  </si>
  <si>
    <t>Filing Fees</t>
  </si>
  <si>
    <t>Sales Tax</t>
  </si>
  <si>
    <t>Propsed Budget</t>
  </si>
  <si>
    <t>Jan</t>
  </si>
  <si>
    <t>Feb</t>
  </si>
  <si>
    <t>Mar</t>
  </si>
  <si>
    <t>Apr</t>
  </si>
  <si>
    <t>May</t>
  </si>
  <si>
    <t>Jun</t>
  </si>
  <si>
    <t>Jul</t>
  </si>
  <si>
    <t>Sep</t>
  </si>
  <si>
    <t>Oct</t>
  </si>
  <si>
    <t>Nov</t>
  </si>
  <si>
    <t>Dec</t>
  </si>
  <si>
    <t>When?</t>
  </si>
  <si>
    <t>Dare to Dream Fees</t>
  </si>
  <si>
    <t>Foster Care Support/Emergency Fund</t>
  </si>
  <si>
    <t>Love Box Fees</t>
  </si>
  <si>
    <t>Background Checks</t>
  </si>
  <si>
    <t>Emergency Fund - Foster Care Support</t>
  </si>
  <si>
    <t>Enrichment &amp; Extracurricular Activities</t>
  </si>
  <si>
    <t>Lunch &amp; Learns</t>
  </si>
  <si>
    <t>Mileage &amp; Tolls</t>
  </si>
  <si>
    <t>Onboarding &amp; Needs Assessment</t>
  </si>
  <si>
    <t>Agency Presentations</t>
  </si>
  <si>
    <t>Love Box Supplies</t>
  </si>
  <si>
    <t>Postage</t>
  </si>
  <si>
    <t>Printing</t>
  </si>
  <si>
    <t>Storage Unit</t>
  </si>
  <si>
    <t>Proposed Budget</t>
  </si>
  <si>
    <t>Equipment &amp; Software</t>
  </si>
  <si>
    <t>Graphic Design</t>
  </si>
  <si>
    <t>Photography</t>
  </si>
  <si>
    <t>Social Media</t>
  </si>
  <si>
    <t>Subscriptions</t>
  </si>
  <si>
    <t>Swag</t>
  </si>
  <si>
    <t>Videography</t>
  </si>
  <si>
    <t>Total Special Events Income</t>
  </si>
  <si>
    <t>Corporate Partnerships</t>
  </si>
  <si>
    <t>Credit Card Rewards</t>
  </si>
  <si>
    <t>General Donations</t>
  </si>
  <si>
    <t>Grants</t>
  </si>
  <si>
    <t>Interest Income</t>
  </si>
  <si>
    <t>Love Shop Sales</t>
  </si>
  <si>
    <t>Monthly Sponsorships</t>
  </si>
  <si>
    <t>Peer-to-Peer Fundraisers</t>
  </si>
  <si>
    <t>Program Income</t>
  </si>
  <si>
    <t>Special Events Income</t>
  </si>
  <si>
    <t>Dare to Dream Program</t>
  </si>
  <si>
    <t>Love Box Programs</t>
  </si>
  <si>
    <t>Accounting</t>
  </si>
  <si>
    <t>Bank&amp; Credit Card Processing Fees</t>
  </si>
  <si>
    <t>Contract Services</t>
  </si>
  <si>
    <t>Cultivation &amp; Stewardship</t>
  </si>
  <si>
    <t>Dues</t>
  </si>
  <si>
    <t>Educational Stipend</t>
  </si>
  <si>
    <t>Insurance</t>
  </si>
  <si>
    <t>Legal &amp; Professional Services</t>
  </si>
  <si>
    <t>Love Shop Postage</t>
  </si>
  <si>
    <t>Marketing</t>
  </si>
  <si>
    <t>Mileage/Tolls</t>
  </si>
  <si>
    <t>Office Expense</t>
  </si>
  <si>
    <t>Parking</t>
  </si>
  <si>
    <t>Payroll</t>
  </si>
  <si>
    <t>Special Events</t>
  </si>
  <si>
    <t>Stationary</t>
  </si>
  <si>
    <t>Taxes</t>
  </si>
  <si>
    <t>Travel</t>
  </si>
  <si>
    <t>Website Hosting</t>
  </si>
  <si>
    <t>Working Meals</t>
  </si>
  <si>
    <t>Total Special Events</t>
  </si>
  <si>
    <t>Dare to Dream</t>
  </si>
  <si>
    <t>Love Box</t>
  </si>
  <si>
    <t>Total Dare to Dream Income</t>
  </si>
  <si>
    <t>Total Love Box Income</t>
  </si>
  <si>
    <t>Total Program Income</t>
  </si>
  <si>
    <t>Quarterly</t>
  </si>
  <si>
    <t>Total Dare To Dream Program</t>
  </si>
  <si>
    <t>Total Love Box Programs</t>
  </si>
  <si>
    <t>Affiliation Fee - Quarterly</t>
  </si>
  <si>
    <t>Board of Directors</t>
  </si>
  <si>
    <t>Conferences &amp; Seminars</t>
  </si>
  <si>
    <t>Love Shop Merchandise</t>
  </si>
  <si>
    <t>Total Office Expense</t>
  </si>
  <si>
    <t>Total Taxes</t>
  </si>
  <si>
    <t>Total Marketing</t>
  </si>
  <si>
    <t>Total Payroll</t>
  </si>
  <si>
    <t>Bonuses</t>
  </si>
  <si>
    <t>Payroll Processing Fees</t>
  </si>
  <si>
    <t>Payroll Taxes</t>
  </si>
  <si>
    <t>Salaries</t>
  </si>
  <si>
    <t>Total Unrestricted Grants</t>
  </si>
  <si>
    <t>Total Restricted Grants</t>
  </si>
  <si>
    <t>Total General Donations</t>
  </si>
  <si>
    <t>Total Corporate Partnerships</t>
  </si>
  <si>
    <t>General</t>
  </si>
  <si>
    <t>PROGRAM EVENT 1</t>
  </si>
  <si>
    <t>PROGRAM EVENT 2</t>
  </si>
  <si>
    <t>PROGRAM EVENT 3</t>
  </si>
  <si>
    <t>Annually</t>
  </si>
  <si>
    <t>Unemployment Insurance</t>
  </si>
  <si>
    <t>Worker's Compensation</t>
  </si>
  <si>
    <t># Hours/Week</t>
  </si>
  <si>
    <t>Primary Program</t>
  </si>
  <si>
    <t>% Primary</t>
  </si>
  <si>
    <t>NA</t>
  </si>
  <si>
    <t>Total LB</t>
  </si>
  <si>
    <t>Total D2D</t>
  </si>
  <si>
    <t>Total NA</t>
  </si>
  <si>
    <t>$ Primary</t>
  </si>
  <si>
    <t>Annual Salary</t>
  </si>
  <si>
    <t>Total Annual Pay</t>
  </si>
  <si>
    <t>Bank &amp; Credit Card Processing Fees</t>
  </si>
  <si>
    <t>Event Supplies</t>
  </si>
  <si>
    <t>OTHER GENERAL INCOME</t>
  </si>
  <si>
    <t>OTHER OFFICE EXPENSE</t>
  </si>
  <si>
    <t>Affiliation Fee</t>
  </si>
  <si>
    <t>Legal Services</t>
  </si>
  <si>
    <t>Love Box Program Expenses</t>
  </si>
  <si>
    <t>Dare to Dream Program Expenses</t>
  </si>
  <si>
    <t>Special Events Expenses</t>
  </si>
  <si>
    <t>Décor</t>
  </si>
  <si>
    <t>Equipment</t>
  </si>
  <si>
    <t>Furniture</t>
  </si>
  <si>
    <t>Yes</t>
  </si>
  <si>
    <t>No</t>
  </si>
  <si>
    <t>Stipend Provided?</t>
  </si>
  <si>
    <t>$ Amount Per Employee</t>
  </si>
  <si>
    <t>Total Educational Stipend</t>
  </si>
  <si>
    <t>Telephone</t>
  </si>
  <si>
    <t>$ Secondary</t>
  </si>
  <si>
    <t>Peer To Peer Fundraisers</t>
  </si>
  <si>
    <t>Jan 20</t>
  </si>
  <si>
    <t>Feb 20</t>
  </si>
  <si>
    <t>Mar 20</t>
  </si>
  <si>
    <t>Apr 20</t>
  </si>
  <si>
    <t>Jun 20</t>
  </si>
  <si>
    <t>Jul 20</t>
  </si>
  <si>
    <t>Aug 20</t>
  </si>
  <si>
    <t>Sep 20</t>
  </si>
  <si>
    <t>Oct 20</t>
  </si>
  <si>
    <t>Nov 20</t>
  </si>
  <si>
    <t>Dec 20</t>
  </si>
  <si>
    <t xml:space="preserve"> </t>
  </si>
  <si>
    <t>LB Taxes</t>
  </si>
  <si>
    <t>D2D Taxes</t>
  </si>
  <si>
    <t>NA Taxes</t>
  </si>
  <si>
    <t>PROGRAM EVENT 4</t>
  </si>
  <si>
    <t>PROGRAM EVENT 5</t>
  </si>
  <si>
    <t>General Income &amp; Expenses</t>
  </si>
  <si>
    <t>Nashville Angels</t>
  </si>
  <si>
    <t>Executive Director</t>
  </si>
  <si>
    <t>Part time Case Mgr</t>
  </si>
  <si>
    <t>Event 1</t>
  </si>
  <si>
    <t>Event 2</t>
  </si>
  <si>
    <t>Event 3</t>
  </si>
  <si>
    <t>Event 4</t>
  </si>
  <si>
    <t>Event 5</t>
  </si>
  <si>
    <t>Event 6</t>
  </si>
  <si>
    <t>Event 7</t>
  </si>
  <si>
    <t>Event 8</t>
  </si>
  <si>
    <t>Event 9</t>
  </si>
  <si>
    <t>Event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</si>
</sst>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rgb="FF000000"/>
      <name val="Century Gothic"/>
      <family val="2"/>
    </font>
    <font>
      <b/>
      <sz val="14"/>
      <color indexed="8"/>
      <name val="Century Gothic"/>
      <family val="2"/>
    </font>
    <font>
      <b/>
      <sz val="16"/>
      <color indexed="8"/>
      <name val="Arial"/>
      <family val="2"/>
    </font>
    <font>
      <b/>
      <sz val="16"/>
      <color indexed="8"/>
      <name val="Century Gothic"/>
      <family val="2"/>
    </font>
    <font>
      <b/>
      <sz val="18"/>
      <color indexed="8"/>
      <name val="Century Gothic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3" fillId="0" borderId="0" xfId="0" applyFont="1"/>
    <xf numFmtId="44" fontId="2" fillId="0" borderId="0" xfId="0" applyNumberFormat="1" applyFont="1"/>
    <xf numFmtId="44" fontId="3" fillId="0" borderId="0" xfId="1" applyFont="1"/>
    <xf numFmtId="44" fontId="2" fillId="0" borderId="0" xfId="1" applyFont="1"/>
    <xf numFmtId="0" fontId="5" fillId="0" borderId="0" xfId="0" applyFont="1"/>
    <xf numFmtId="49" fontId="5" fillId="0" borderId="0" xfId="0" applyNumberFormat="1" applyFont="1" applyAlignment="1"/>
    <xf numFmtId="43" fontId="4" fillId="0" borderId="0" xfId="0" applyNumberFormat="1" applyFont="1"/>
    <xf numFmtId="49" fontId="5" fillId="0" borderId="0" xfId="0" applyNumberFormat="1" applyFont="1"/>
    <xf numFmtId="0" fontId="4" fillId="0" borderId="0" xfId="0" applyFont="1" applyAlignment="1">
      <alignment horizontal="left"/>
    </xf>
    <xf numFmtId="43" fontId="5" fillId="0" borderId="0" xfId="0" applyNumberFormat="1" applyFont="1"/>
    <xf numFmtId="43" fontId="4" fillId="0" borderId="3" xfId="0" applyNumberFormat="1" applyFont="1" applyBorder="1"/>
    <xf numFmtId="0" fontId="4" fillId="0" borderId="0" xfId="0" applyFont="1"/>
    <xf numFmtId="43" fontId="5" fillId="0" borderId="3" xfId="0" applyNumberFormat="1" applyFont="1" applyBorder="1"/>
    <xf numFmtId="0" fontId="5" fillId="0" borderId="0" xfId="0" applyFont="1" applyAlignment="1"/>
    <xf numFmtId="43" fontId="5" fillId="0" borderId="0" xfId="0" applyNumberFormat="1" applyFont="1" applyBorder="1"/>
    <xf numFmtId="43" fontId="4" fillId="0" borderId="0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/>
    <xf numFmtId="44" fontId="5" fillId="0" borderId="0" xfId="1" applyFont="1"/>
    <xf numFmtId="4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0" applyNumberFormat="1" applyFont="1"/>
    <xf numFmtId="44" fontId="4" fillId="0" borderId="0" xfId="1" applyFont="1"/>
    <xf numFmtId="0" fontId="5" fillId="2" borderId="0" xfId="0" applyFont="1" applyFill="1" applyAlignment="1"/>
    <xf numFmtId="0" fontId="5" fillId="2" borderId="0" xfId="0" applyFont="1" applyFill="1"/>
    <xf numFmtId="44" fontId="4" fillId="0" borderId="3" xfId="0" applyNumberFormat="1" applyFont="1" applyBorder="1" applyAlignment="1">
      <alignment horizontal="center"/>
    </xf>
    <xf numFmtId="44" fontId="4" fillId="0" borderId="3" xfId="0" applyNumberFormat="1" applyFont="1" applyBorder="1"/>
    <xf numFmtId="0" fontId="5" fillId="0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 applyBorder="1"/>
    <xf numFmtId="9" fontId="5" fillId="0" borderId="0" xfId="2" applyFont="1"/>
    <xf numFmtId="44" fontId="5" fillId="0" borderId="0" xfId="1" applyFont="1" applyAlignment="1"/>
    <xf numFmtId="0" fontId="5" fillId="0" borderId="0" xfId="0" applyFont="1"/>
    <xf numFmtId="44" fontId="4" fillId="0" borderId="0" xfId="1" applyFont="1" applyAlignment="1">
      <alignment horizontal="center"/>
    </xf>
    <xf numFmtId="44" fontId="5" fillId="0" borderId="0" xfId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center"/>
    </xf>
    <xf numFmtId="44" fontId="5" fillId="2" borderId="0" xfId="1" applyFont="1" applyFill="1"/>
    <xf numFmtId="9" fontId="5" fillId="2" borderId="0" xfId="2" applyFont="1" applyFill="1"/>
    <xf numFmtId="0" fontId="2" fillId="0" borderId="0" xfId="0" applyFont="1" applyAlignment="1">
      <alignment horizontal="center"/>
    </xf>
    <xf numFmtId="0" fontId="5" fillId="0" borderId="0" xfId="0" applyFont="1"/>
    <xf numFmtId="44" fontId="4" fillId="0" borderId="0" xfId="1" applyFont="1" applyAlignment="1">
      <alignment horizontal="center"/>
    </xf>
    <xf numFmtId="44" fontId="5" fillId="0" borderId="0" xfId="1" applyFont="1"/>
    <xf numFmtId="0" fontId="4" fillId="0" borderId="0" xfId="0" applyFont="1" applyAlignment="1">
      <alignment horizontal="center"/>
    </xf>
    <xf numFmtId="44" fontId="4" fillId="0" borderId="0" xfId="0" applyNumberFormat="1" applyFont="1" applyBorder="1" applyAlignment="1">
      <alignment horizontal="center"/>
    </xf>
    <xf numFmtId="44" fontId="4" fillId="0" borderId="0" xfId="0" applyNumberFormat="1" applyFont="1" applyBorder="1"/>
    <xf numFmtId="0" fontId="5" fillId="0" borderId="4" xfId="0" applyFont="1" applyBorder="1"/>
    <xf numFmtId="44" fontId="5" fillId="0" borderId="3" xfId="1" applyFont="1" applyBorder="1"/>
    <xf numFmtId="0" fontId="5" fillId="0" borderId="6" xfId="0" applyFont="1" applyBorder="1"/>
    <xf numFmtId="44" fontId="5" fillId="0" borderId="0" xfId="1" applyFont="1" applyBorder="1"/>
    <xf numFmtId="44" fontId="5" fillId="0" borderId="0" xfId="1" applyFont="1" applyFill="1"/>
    <xf numFmtId="9" fontId="5" fillId="0" borderId="0" xfId="2" applyFont="1" applyFill="1"/>
    <xf numFmtId="9" fontId="5" fillId="2" borderId="0" xfId="2" applyFont="1" applyFill="1" applyAlignment="1">
      <alignment horizontal="center"/>
    </xf>
    <xf numFmtId="44" fontId="5" fillId="2" borderId="0" xfId="1" applyFont="1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44" fontId="3" fillId="0" borderId="0" xfId="0" applyNumberFormat="1" applyFont="1"/>
    <xf numFmtId="0" fontId="5" fillId="0" borderId="0" xfId="0" applyFont="1" applyAlignment="1">
      <alignment horizontal="left"/>
    </xf>
    <xf numFmtId="2" fontId="5" fillId="0" borderId="0" xfId="0" applyNumberFormat="1" applyFont="1"/>
    <xf numFmtId="2" fontId="5" fillId="0" borderId="0" xfId="0" applyNumberFormat="1" applyFont="1" applyAlignment="1"/>
    <xf numFmtId="2" fontId="5" fillId="0" borderId="0" xfId="0" applyNumberFormat="1" applyFont="1" applyFill="1"/>
    <xf numFmtId="43" fontId="4" fillId="0" borderId="0" xfId="0" applyNumberFormat="1" applyFont="1" applyAlignment="1">
      <alignment horizontal="center"/>
    </xf>
    <xf numFmtId="43" fontId="4" fillId="0" borderId="1" xfId="0" applyNumberFormat="1" applyFont="1" applyBorder="1" applyAlignment="1">
      <alignment horizontal="center" wrapText="1"/>
    </xf>
    <xf numFmtId="43" fontId="5" fillId="0" borderId="0" xfId="0" applyNumberFormat="1" applyFont="1" applyAlignment="1">
      <alignment wrapText="1"/>
    </xf>
    <xf numFmtId="43" fontId="5" fillId="2" borderId="0" xfId="0" applyNumberFormat="1" applyFont="1" applyFill="1" applyAlignment="1">
      <alignment horizontal="right" wrapText="1"/>
    </xf>
    <xf numFmtId="43" fontId="5" fillId="2" borderId="0" xfId="0" applyNumberFormat="1" applyFont="1" applyFill="1" applyAlignment="1">
      <alignment wrapText="1"/>
    </xf>
    <xf numFmtId="43" fontId="5" fillId="0" borderId="1" xfId="0" applyNumberFormat="1" applyFont="1" applyBorder="1"/>
    <xf numFmtId="43" fontId="4" fillId="0" borderId="2" xfId="0" applyNumberFormat="1" applyFont="1" applyBorder="1" applyAlignment="1">
      <alignment horizontal="right" wrapText="1"/>
    </xf>
    <xf numFmtId="43" fontId="4" fillId="0" borderId="0" xfId="1" applyNumberFormat="1" applyFont="1" applyAlignment="1">
      <alignment horizontal="center"/>
    </xf>
    <xf numFmtId="43" fontId="4" fillId="0" borderId="2" xfId="0" applyNumberFormat="1" applyFont="1" applyBorder="1" applyAlignment="1">
      <alignment horizontal="center" wrapText="1"/>
    </xf>
    <xf numFmtId="43" fontId="4" fillId="0" borderId="0" xfId="0" applyNumberFormat="1" applyFont="1" applyBorder="1" applyAlignment="1">
      <alignment horizontal="right" wrapText="1"/>
    </xf>
    <xf numFmtId="43" fontId="4" fillId="0" borderId="0" xfId="0" applyNumberFormat="1" applyFont="1" applyBorder="1" applyAlignment="1">
      <alignment horizontal="center" wrapText="1"/>
    </xf>
    <xf numFmtId="43" fontId="4" fillId="0" borderId="3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3" fontId="5" fillId="2" borderId="0" xfId="0" applyNumberFormat="1" applyFont="1" applyFill="1" applyAlignment="1">
      <alignment horizontal="center"/>
    </xf>
    <xf numFmtId="43" fontId="5" fillId="0" borderId="0" xfId="1" applyNumberFormat="1" applyFont="1"/>
    <xf numFmtId="43" fontId="5" fillId="0" borderId="0" xfId="1" applyNumberFormat="1" applyFont="1" applyFill="1"/>
    <xf numFmtId="43" fontId="5" fillId="0" borderId="0" xfId="0" applyNumberFormat="1" applyFont="1" applyFill="1"/>
    <xf numFmtId="43" fontId="4" fillId="0" borderId="0" xfId="2" applyNumberFormat="1" applyFont="1"/>
    <xf numFmtId="43" fontId="5" fillId="0" borderId="0" xfId="0" applyNumberFormat="1" applyFont="1" applyAlignment="1">
      <alignment horizontal="center"/>
    </xf>
    <xf numFmtId="43" fontId="5" fillId="2" borderId="0" xfId="0" applyNumberFormat="1" applyFont="1" applyFill="1"/>
    <xf numFmtId="43" fontId="4" fillId="0" borderId="3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43" fontId="4" fillId="0" borderId="0" xfId="1" applyNumberFormat="1" applyFont="1"/>
    <xf numFmtId="43" fontId="4" fillId="0" borderId="3" xfId="1" applyNumberFormat="1" applyFont="1" applyBorder="1"/>
    <xf numFmtId="43" fontId="4" fillId="0" borderId="0" xfId="1" applyNumberFormat="1" applyFont="1" applyBorder="1"/>
    <xf numFmtId="0" fontId="5" fillId="0" borderId="0" xfId="0" applyFont="1" applyAlignme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5" fillId="2" borderId="0" xfId="0" applyFont="1" applyFill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/>
    <xf numFmtId="0" fontId="4" fillId="0" borderId="1" xfId="0" applyFont="1" applyBorder="1"/>
    <xf numFmtId="43" fontId="4" fillId="0" borderId="1" xfId="1" applyNumberFormat="1" applyFont="1" applyBorder="1" applyAlignment="1">
      <alignment horizontal="center"/>
    </xf>
    <xf numFmtId="43" fontId="4" fillId="0" borderId="9" xfId="1" applyNumberFormat="1" applyFont="1" applyBorder="1" applyAlignment="1">
      <alignment horizontal="center"/>
    </xf>
    <xf numFmtId="44" fontId="4" fillId="0" borderId="0" xfId="1" applyFont="1" applyBorder="1" applyAlignment="1">
      <alignment horizontal="center"/>
    </xf>
    <xf numFmtId="44" fontId="4" fillId="0" borderId="7" xfId="1" applyFont="1" applyBorder="1" applyAlignment="1">
      <alignment horizontal="center"/>
    </xf>
    <xf numFmtId="43" fontId="5" fillId="2" borderId="0" xfId="1" applyNumberFormat="1" applyFont="1" applyFill="1" applyBorder="1"/>
    <xf numFmtId="43" fontId="5" fillId="2" borderId="7" xfId="1" applyNumberFormat="1" applyFont="1" applyFill="1" applyBorder="1"/>
    <xf numFmtId="0" fontId="4" fillId="0" borderId="3" xfId="1" applyNumberFormat="1" applyFont="1" applyBorder="1" applyAlignment="1">
      <alignment horizontal="center"/>
    </xf>
    <xf numFmtId="0" fontId="4" fillId="0" borderId="5" xfId="1" applyNumberFormat="1" applyFont="1" applyBorder="1" applyAlignment="1">
      <alignment horizontal="center"/>
    </xf>
    <xf numFmtId="43" fontId="5" fillId="0" borderId="0" xfId="1" applyNumberFormat="1" applyFont="1" applyBorder="1"/>
    <xf numFmtId="43" fontId="5" fillId="0" borderId="7" xfId="1" applyNumberFormat="1" applyFont="1" applyBorder="1"/>
    <xf numFmtId="43" fontId="5" fillId="0" borderId="0" xfId="1" applyNumberFormat="1" applyFont="1" applyBorder="1" applyAlignment="1"/>
    <xf numFmtId="43" fontId="5" fillId="0" borderId="7" xfId="1" applyNumberFormat="1" applyFont="1" applyBorder="1" applyAlignment="1"/>
    <xf numFmtId="43" fontId="5" fillId="2" borderId="0" xfId="1" applyNumberFormat="1" applyFont="1" applyFill="1" applyBorder="1" applyAlignment="1"/>
    <xf numFmtId="43" fontId="5" fillId="2" borderId="7" xfId="1" applyNumberFormat="1" applyFont="1" applyFill="1" applyBorder="1" applyAlignment="1"/>
    <xf numFmtId="0" fontId="5" fillId="0" borderId="6" xfId="0" applyFont="1" applyBorder="1"/>
    <xf numFmtId="0" fontId="5" fillId="0" borderId="0" xfId="0" applyFont="1" applyBorder="1"/>
    <xf numFmtId="0" fontId="4" fillId="0" borderId="0" xfId="0" applyFont="1"/>
    <xf numFmtId="0" fontId="11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CB53B-7FE6-4135-AD67-A1563C1A80F6}">
  <dimension ref="A1:C20"/>
  <sheetViews>
    <sheetView tabSelected="1" zoomScaleNormal="100" workbookViewId="0">
      <selection activeCell="C9" sqref="C9"/>
    </sheetView>
  </sheetViews>
  <sheetFormatPr defaultRowHeight="15.75" x14ac:dyDescent="0.25"/>
  <cols>
    <col min="1" max="1" width="2.7109375" style="1" customWidth="1"/>
    <col min="2" max="2" width="20.140625" style="1" customWidth="1"/>
    <col min="3" max="3" width="20.85546875" style="2" bestFit="1" customWidth="1"/>
    <col min="4" max="16384" width="9.140625" style="2"/>
  </cols>
  <sheetData>
    <row r="1" spans="1:3" ht="20.25" x14ac:dyDescent="0.3">
      <c r="A1" s="94" t="s">
        <v>184</v>
      </c>
      <c r="B1" s="94"/>
      <c r="C1" s="94"/>
    </row>
    <row r="3" spans="1:3" x14ac:dyDescent="0.25">
      <c r="C3" s="44">
        <v>2021</v>
      </c>
    </row>
    <row r="4" spans="1:3" x14ac:dyDescent="0.25">
      <c r="C4" s="44" t="s">
        <v>63</v>
      </c>
    </row>
    <row r="5" spans="1:3" x14ac:dyDescent="0.25">
      <c r="A5" s="95" t="s">
        <v>3</v>
      </c>
      <c r="B5" s="95"/>
    </row>
    <row r="6" spans="1:3" x14ac:dyDescent="0.25">
      <c r="B6" s="1" t="s">
        <v>129</v>
      </c>
      <c r="C6" s="4">
        <f>General!F33</f>
        <v>23000</v>
      </c>
    </row>
    <row r="7" spans="1:3" x14ac:dyDescent="0.25">
      <c r="B7" s="1" t="s">
        <v>106</v>
      </c>
      <c r="C7" s="4">
        <f>'Love Box'!D13</f>
        <v>800</v>
      </c>
    </row>
    <row r="8" spans="1:3" x14ac:dyDescent="0.25">
      <c r="B8" s="1" t="s">
        <v>105</v>
      </c>
      <c r="C8" s="4">
        <f>'Dare to Dream'!D13</f>
        <v>200</v>
      </c>
    </row>
    <row r="9" spans="1:3" x14ac:dyDescent="0.25">
      <c r="B9" s="1" t="s">
        <v>98</v>
      </c>
      <c r="C9" s="4">
        <f>'Special Events (Fundraising)'!D16</f>
        <v>51000</v>
      </c>
    </row>
    <row r="10" spans="1:3" x14ac:dyDescent="0.25">
      <c r="A10" s="95" t="s">
        <v>4</v>
      </c>
      <c r="B10" s="95"/>
      <c r="C10" s="5">
        <f>SUM(C6:C9)</f>
        <v>75000</v>
      </c>
    </row>
    <row r="11" spans="1:3" x14ac:dyDescent="0.25">
      <c r="C11" s="5"/>
    </row>
    <row r="12" spans="1:3" x14ac:dyDescent="0.25">
      <c r="A12" s="95" t="s">
        <v>6</v>
      </c>
      <c r="B12" s="95"/>
    </row>
    <row r="13" spans="1:3" x14ac:dyDescent="0.25">
      <c r="B13" s="1" t="s">
        <v>129</v>
      </c>
      <c r="C13" s="4">
        <f>General!F76</f>
        <v>8000</v>
      </c>
    </row>
    <row r="14" spans="1:3" x14ac:dyDescent="0.25">
      <c r="B14" s="1" t="s">
        <v>106</v>
      </c>
      <c r="C14" s="4">
        <f>'Love Box'!D35-'Love Box'!D33-'Love Box'!D34</f>
        <v>1800</v>
      </c>
    </row>
    <row r="15" spans="1:3" x14ac:dyDescent="0.25">
      <c r="B15" s="1" t="s">
        <v>105</v>
      </c>
      <c r="C15" s="4">
        <f>'Dare to Dream'!D32-'Dare to Dream'!D30-'Dare to Dream'!D31</f>
        <v>1200</v>
      </c>
    </row>
    <row r="16" spans="1:3" x14ac:dyDescent="0.25">
      <c r="B16" s="1" t="s">
        <v>98</v>
      </c>
      <c r="C16" s="4">
        <f>'Special Events (Fundraising)'!D31</f>
        <v>18000</v>
      </c>
    </row>
    <row r="17" spans="1:3" x14ac:dyDescent="0.25">
      <c r="B17" s="1" t="s">
        <v>97</v>
      </c>
      <c r="C17" s="4">
        <f>Payroll!D23</f>
        <v>42028.614999999998</v>
      </c>
    </row>
    <row r="18" spans="1:3" x14ac:dyDescent="0.25">
      <c r="B18" s="1" t="s">
        <v>93</v>
      </c>
      <c r="C18" s="4">
        <f>Marketing!D15</f>
        <v>3000</v>
      </c>
    </row>
    <row r="19" spans="1:3" x14ac:dyDescent="0.25">
      <c r="A19" s="95" t="s">
        <v>7</v>
      </c>
      <c r="B19" s="95"/>
      <c r="C19" s="3">
        <f>SUM(C13:C18)</f>
        <v>74028.614999999991</v>
      </c>
    </row>
    <row r="20" spans="1:3" x14ac:dyDescent="0.25">
      <c r="C20" s="61"/>
    </row>
  </sheetData>
  <mergeCells count="5">
    <mergeCell ref="A1:C1"/>
    <mergeCell ref="A19:B19"/>
    <mergeCell ref="A12:B12"/>
    <mergeCell ref="A10:B10"/>
    <mergeCell ref="A5:B5"/>
  </mergeCells>
  <printOptions horizontalCentered="1"/>
  <pageMargins left="0.7" right="0.7" top="1.5" bottom="0.5" header="0.3" footer="0.3"/>
  <pageSetup orientation="portrait" horizontalDpi="0" verticalDpi="0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95B38-B0B5-4764-9470-CA0A2B6BB04B}">
  <dimension ref="A1:V35"/>
  <sheetViews>
    <sheetView showZeros="0" zoomScaleNormal="100" workbookViewId="0">
      <selection activeCell="D33" sqref="D33"/>
    </sheetView>
  </sheetViews>
  <sheetFormatPr defaultRowHeight="13.5" x14ac:dyDescent="0.25"/>
  <cols>
    <col min="1" max="1" width="1.7109375" style="6" customWidth="1"/>
    <col min="2" max="2" width="1.7109375" style="15" customWidth="1"/>
    <col min="3" max="3" width="37" style="6" customWidth="1"/>
    <col min="4" max="4" width="17" style="6" bestFit="1" customWidth="1"/>
    <col min="5" max="5" width="8.7109375" style="6" bestFit="1" customWidth="1"/>
    <col min="6" max="6" width="2.28515625" style="6" hidden="1" customWidth="1"/>
    <col min="7" max="7" width="8.7109375" style="6" hidden="1" customWidth="1"/>
    <col min="8" max="8" width="2.28515625" style="6" hidden="1" customWidth="1"/>
    <col min="9" max="20" width="10.5703125" style="6" hidden="1" customWidth="1"/>
    <col min="21" max="21" width="11.5703125" style="6" hidden="1" customWidth="1"/>
    <col min="22" max="22" width="11.140625" style="6" hidden="1" customWidth="1"/>
    <col min="23" max="16384" width="9.140625" style="6"/>
  </cols>
  <sheetData>
    <row r="1" spans="1:22" ht="20.25" x14ac:dyDescent="0.3">
      <c r="A1" s="96" t="s">
        <v>184</v>
      </c>
      <c r="B1" s="96"/>
      <c r="C1" s="96"/>
      <c r="D1" s="96"/>
      <c r="E1" s="96"/>
    </row>
    <row r="2" spans="1:22" s="45" customFormat="1" ht="16.5" x14ac:dyDescent="0.3">
      <c r="A2" s="99" t="s">
        <v>106</v>
      </c>
      <c r="B2" s="99"/>
      <c r="C2" s="99"/>
      <c r="D2" s="99"/>
      <c r="E2" s="99"/>
    </row>
    <row r="3" spans="1:22" ht="13.5" customHeight="1" x14ac:dyDescent="0.25">
      <c r="D3" s="20">
        <v>2021</v>
      </c>
      <c r="G3" s="6" t="s">
        <v>133</v>
      </c>
    </row>
    <row r="4" spans="1:22" x14ac:dyDescent="0.25">
      <c r="D4" s="20" t="s">
        <v>63</v>
      </c>
      <c r="E4" s="25" t="s">
        <v>48</v>
      </c>
      <c r="G4" s="6" t="s">
        <v>37</v>
      </c>
    </row>
    <row r="5" spans="1:22" x14ac:dyDescent="0.25">
      <c r="B5" s="98" t="s">
        <v>80</v>
      </c>
      <c r="C5" s="98"/>
      <c r="G5" s="6" t="s">
        <v>38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N5" s="6" t="s">
        <v>42</v>
      </c>
      <c r="O5" s="6" t="s">
        <v>43</v>
      </c>
      <c r="P5" s="6" t="s">
        <v>11</v>
      </c>
      <c r="Q5" s="6" t="s">
        <v>44</v>
      </c>
      <c r="R5" s="6" t="s">
        <v>45</v>
      </c>
      <c r="S5" s="6" t="s">
        <v>46</v>
      </c>
      <c r="T5" s="6" t="s">
        <v>47</v>
      </c>
      <c r="U5" s="6" t="s">
        <v>0</v>
      </c>
    </row>
    <row r="6" spans="1:22" x14ac:dyDescent="0.25">
      <c r="C6" s="6" t="s">
        <v>50</v>
      </c>
      <c r="D6" s="86"/>
      <c r="E6" s="11"/>
      <c r="F6" s="11"/>
      <c r="G6" s="11" t="s">
        <v>39</v>
      </c>
      <c r="H6" s="11"/>
      <c r="I6" s="81">
        <f>$D6/12</f>
        <v>0</v>
      </c>
      <c r="J6" s="81">
        <f t="shared" ref="J6:T7" si="0">$D6/12</f>
        <v>0</v>
      </c>
      <c r="K6" s="81">
        <f t="shared" si="0"/>
        <v>0</v>
      </c>
      <c r="L6" s="81">
        <f t="shared" si="0"/>
        <v>0</v>
      </c>
      <c r="M6" s="81">
        <f t="shared" si="0"/>
        <v>0</v>
      </c>
      <c r="N6" s="81">
        <f t="shared" si="0"/>
        <v>0</v>
      </c>
      <c r="O6" s="81">
        <f t="shared" si="0"/>
        <v>0</v>
      </c>
      <c r="P6" s="81">
        <f t="shared" si="0"/>
        <v>0</v>
      </c>
      <c r="Q6" s="81">
        <f t="shared" si="0"/>
        <v>0</v>
      </c>
      <c r="R6" s="81">
        <f t="shared" si="0"/>
        <v>0</v>
      </c>
      <c r="S6" s="81">
        <f t="shared" si="0"/>
        <v>0</v>
      </c>
      <c r="T6" s="81">
        <f t="shared" si="0"/>
        <v>0</v>
      </c>
      <c r="U6" s="11">
        <f>SUM(I6:T6)</f>
        <v>0</v>
      </c>
      <c r="V6" s="11">
        <f>U6-D6</f>
        <v>0</v>
      </c>
    </row>
    <row r="7" spans="1:22" x14ac:dyDescent="0.25">
      <c r="C7" s="6" t="s">
        <v>51</v>
      </c>
      <c r="D7" s="86">
        <v>800</v>
      </c>
      <c r="E7" s="11"/>
      <c r="F7" s="11"/>
      <c r="G7" s="11" t="s">
        <v>40</v>
      </c>
      <c r="H7" s="11"/>
      <c r="I7" s="81">
        <f>$D7/12</f>
        <v>66.666666666666671</v>
      </c>
      <c r="J7" s="81">
        <f t="shared" si="0"/>
        <v>66.666666666666671</v>
      </c>
      <c r="K7" s="81">
        <f t="shared" si="0"/>
        <v>66.666666666666671</v>
      </c>
      <c r="L7" s="81">
        <f t="shared" si="0"/>
        <v>66.666666666666671</v>
      </c>
      <c r="M7" s="81">
        <f t="shared" si="0"/>
        <v>66.666666666666671</v>
      </c>
      <c r="N7" s="81">
        <f t="shared" si="0"/>
        <v>66.666666666666671</v>
      </c>
      <c r="O7" s="81">
        <f t="shared" si="0"/>
        <v>66.666666666666671</v>
      </c>
      <c r="P7" s="81">
        <f t="shared" si="0"/>
        <v>66.666666666666671</v>
      </c>
      <c r="Q7" s="81">
        <f t="shared" si="0"/>
        <v>66.666666666666671</v>
      </c>
      <c r="R7" s="81">
        <f t="shared" si="0"/>
        <v>66.666666666666671</v>
      </c>
      <c r="S7" s="81">
        <f t="shared" si="0"/>
        <v>66.666666666666671</v>
      </c>
      <c r="T7" s="81">
        <f t="shared" si="0"/>
        <v>66.666666666666671</v>
      </c>
      <c r="U7" s="11">
        <f t="shared" ref="U7:U32" si="1">SUM(I7:T7)</f>
        <v>799.99999999999989</v>
      </c>
      <c r="V7" s="11">
        <f t="shared" ref="V7:V25" si="2">U7-D7</f>
        <v>0</v>
      </c>
    </row>
    <row r="8" spans="1:22" x14ac:dyDescent="0.25">
      <c r="C8" s="29" t="s">
        <v>130</v>
      </c>
      <c r="D8" s="86"/>
      <c r="E8" s="86" t="s">
        <v>44</v>
      </c>
      <c r="F8" s="11"/>
      <c r="G8" s="11" t="s">
        <v>41</v>
      </c>
      <c r="H8" s="11"/>
      <c r="I8" s="81" t="str">
        <f>IF(OR($E8=$G$4,$E8=$G$5,$E8=$G$6),($D8/3),"")</f>
        <v/>
      </c>
      <c r="J8" s="81" t="str">
        <f>IF(OR($E8=$G$5,$E8=$G$6,$E8=$G$7),($D8/3),"")</f>
        <v/>
      </c>
      <c r="K8" s="81" t="str">
        <f>IF(OR($E8=$G$6,$E8=$G$7,$E8=$G$8),($D8/3),"")</f>
        <v/>
      </c>
      <c r="L8" s="81" t="str">
        <f>IF(OR($E8=$G$7,$E8=$G$8,$E8=$G$9),($D8/3),"")</f>
        <v/>
      </c>
      <c r="M8" s="81" t="str">
        <f>IF(OR($E8=$G$8,$E8=$G$9,$E8=$G$10),($D8/3),"")</f>
        <v/>
      </c>
      <c r="N8" s="81" t="str">
        <f>IF(OR($E8=$G$9,$E8=$G$10,$E8=$G$11),($D8/3),"")</f>
        <v/>
      </c>
      <c r="O8" s="81">
        <f>IF(OR($E8=$G$10,$E8=$G$11,$E8=$G$12),($D8/3),"")</f>
        <v>0</v>
      </c>
      <c r="P8" s="81">
        <f>IF(OR($E8=$G$11,$E8=$G$12,$E8=$G$13),($D8/3),"")</f>
        <v>0</v>
      </c>
      <c r="Q8" s="81">
        <f>IF(OR($E8=$G$12,$E8=$G$13,$E8=$G$14),($D8/3),"")</f>
        <v>0</v>
      </c>
      <c r="R8" s="81" t="str">
        <f>IF(OR($E8=$G$13,$E8=$G$14,$E8=$G$15),($D8/3),"")</f>
        <v/>
      </c>
      <c r="S8" s="81" t="str">
        <f>IF(OR($E8=$G$14,$E8=$G$15,$E8=$G$4),($D8/3),"")</f>
        <v/>
      </c>
      <c r="T8" s="81" t="str">
        <f>IF(OR($E8=$G$5,$E8=$G$15,$E8=$G$4),($D8/3),"")</f>
        <v/>
      </c>
      <c r="U8" s="11">
        <f t="shared" si="1"/>
        <v>0</v>
      </c>
      <c r="V8" s="11">
        <f t="shared" si="2"/>
        <v>0</v>
      </c>
    </row>
    <row r="9" spans="1:22" x14ac:dyDescent="0.25">
      <c r="C9" s="29" t="s">
        <v>131</v>
      </c>
      <c r="D9" s="86"/>
      <c r="E9" s="86"/>
      <c r="F9" s="11"/>
      <c r="G9" s="11" t="s">
        <v>42</v>
      </c>
      <c r="H9" s="11"/>
      <c r="I9" s="81" t="str">
        <f t="shared" ref="I9:I12" si="3">IF(OR($E9=$G$4,$E9=$G$5,$E9=$G$6),($D9/3),"")</f>
        <v/>
      </c>
      <c r="J9" s="81" t="str">
        <f t="shared" ref="J9:J12" si="4">IF(OR($E9=$G$5,$E9=$G$6,$E9=$G$7),($D9/3),"")</f>
        <v/>
      </c>
      <c r="K9" s="81" t="str">
        <f t="shared" ref="K9:K12" si="5">IF(OR($E9=$G$6,$E9=$G$7,$E9=$G$8),($D9/3),"")</f>
        <v/>
      </c>
      <c r="L9" s="81" t="str">
        <f t="shared" ref="L9:L12" si="6">IF(OR($E9=$G$7,$E9=$G$8,$E9=$G$9),($D9/3),"")</f>
        <v/>
      </c>
      <c r="M9" s="81" t="str">
        <f t="shared" ref="M9:M12" si="7">IF(OR($E9=$G$8,$E9=$G$9,$E9=$G$10),($D9/3),"")</f>
        <v/>
      </c>
      <c r="N9" s="81" t="str">
        <f t="shared" ref="N9:N12" si="8">IF(OR($E9=$G$9,$E9=$G$10,$E9=$G$11),($D9/3),"")</f>
        <v/>
      </c>
      <c r="O9" s="81" t="str">
        <f t="shared" ref="O9:O12" si="9">IF(OR($E9=$G$10,$E9=$G$11,$E9=$G$12),($D9/3),"")</f>
        <v/>
      </c>
      <c r="P9" s="81" t="str">
        <f t="shared" ref="P9:P12" si="10">IF(OR($E9=$G$11,$E9=$G$12,$E9=$G$13),($D9/3),"")</f>
        <v/>
      </c>
      <c r="Q9" s="81" t="str">
        <f t="shared" ref="Q9:Q12" si="11">IF(OR($E9=$G$12,$E9=$G$13,$E9=$G$14),($D9/3),"")</f>
        <v/>
      </c>
      <c r="R9" s="81" t="str">
        <f t="shared" ref="R9:R12" si="12">IF(OR($E9=$G$13,$E9=$G$14,$E9=$G$15),($D9/3),"")</f>
        <v/>
      </c>
      <c r="S9" s="81" t="str">
        <f t="shared" ref="S9:S12" si="13">IF(OR($E9=$G$14,$E9=$G$15,$E9=$G$4),($D9/3),"")</f>
        <v/>
      </c>
      <c r="T9" s="81" t="str">
        <f t="shared" ref="T9:T12" si="14">IF(OR($E9=$G$5,$E9=$G$15,$E9=$G$4),($D9/3),"")</f>
        <v/>
      </c>
      <c r="U9" s="11">
        <f t="shared" si="1"/>
        <v>0</v>
      </c>
      <c r="V9" s="11">
        <f t="shared" si="2"/>
        <v>0</v>
      </c>
    </row>
    <row r="10" spans="1:22" x14ac:dyDescent="0.25">
      <c r="C10" s="29" t="s">
        <v>132</v>
      </c>
      <c r="D10" s="86"/>
      <c r="E10" s="86"/>
      <c r="F10" s="11"/>
      <c r="G10" s="11" t="s">
        <v>43</v>
      </c>
      <c r="H10" s="11"/>
      <c r="I10" s="81" t="str">
        <f t="shared" si="3"/>
        <v/>
      </c>
      <c r="J10" s="81" t="str">
        <f t="shared" si="4"/>
        <v/>
      </c>
      <c r="K10" s="81" t="str">
        <f t="shared" si="5"/>
        <v/>
      </c>
      <c r="L10" s="81" t="str">
        <f t="shared" si="6"/>
        <v/>
      </c>
      <c r="M10" s="81" t="str">
        <f t="shared" si="7"/>
        <v/>
      </c>
      <c r="N10" s="81" t="str">
        <f t="shared" si="8"/>
        <v/>
      </c>
      <c r="O10" s="81" t="str">
        <f t="shared" si="9"/>
        <v/>
      </c>
      <c r="P10" s="81" t="str">
        <f t="shared" si="10"/>
        <v/>
      </c>
      <c r="Q10" s="81" t="str">
        <f t="shared" si="11"/>
        <v/>
      </c>
      <c r="R10" s="81" t="str">
        <f t="shared" si="12"/>
        <v/>
      </c>
      <c r="S10" s="81" t="str">
        <f t="shared" si="13"/>
        <v/>
      </c>
      <c r="T10" s="81" t="str">
        <f t="shared" si="14"/>
        <v/>
      </c>
      <c r="U10" s="11">
        <f t="shared" si="1"/>
        <v>0</v>
      </c>
      <c r="V10" s="11">
        <f t="shared" si="2"/>
        <v>0</v>
      </c>
    </row>
    <row r="11" spans="1:22" x14ac:dyDescent="0.25">
      <c r="C11" s="29" t="s">
        <v>181</v>
      </c>
      <c r="D11" s="86"/>
      <c r="E11" s="86"/>
      <c r="F11" s="11"/>
      <c r="G11" s="11" t="s">
        <v>11</v>
      </c>
      <c r="H11" s="11"/>
      <c r="I11" s="81" t="str">
        <f t="shared" si="3"/>
        <v/>
      </c>
      <c r="J11" s="81" t="str">
        <f t="shared" si="4"/>
        <v/>
      </c>
      <c r="K11" s="81" t="str">
        <f t="shared" si="5"/>
        <v/>
      </c>
      <c r="L11" s="81" t="str">
        <f t="shared" si="6"/>
        <v/>
      </c>
      <c r="M11" s="81" t="str">
        <f t="shared" si="7"/>
        <v/>
      </c>
      <c r="N11" s="81" t="str">
        <f t="shared" si="8"/>
        <v/>
      </c>
      <c r="O11" s="81" t="str">
        <f t="shared" si="9"/>
        <v/>
      </c>
      <c r="P11" s="81" t="str">
        <f t="shared" si="10"/>
        <v/>
      </c>
      <c r="Q11" s="81" t="str">
        <f t="shared" si="11"/>
        <v/>
      </c>
      <c r="R11" s="81" t="str">
        <f t="shared" si="12"/>
        <v/>
      </c>
      <c r="S11" s="81" t="str">
        <f t="shared" si="13"/>
        <v/>
      </c>
      <c r="T11" s="81" t="str">
        <f t="shared" si="14"/>
        <v/>
      </c>
      <c r="U11" s="11">
        <f t="shared" si="1"/>
        <v>0</v>
      </c>
      <c r="V11" s="11">
        <f t="shared" si="2"/>
        <v>0</v>
      </c>
    </row>
    <row r="12" spans="1:22" s="45" customFormat="1" x14ac:dyDescent="0.25">
      <c r="B12" s="15"/>
      <c r="C12" s="29" t="s">
        <v>182</v>
      </c>
      <c r="D12" s="86"/>
      <c r="E12" s="86"/>
      <c r="F12" s="11"/>
      <c r="G12" s="11" t="s">
        <v>44</v>
      </c>
      <c r="H12" s="11"/>
      <c r="I12" s="81" t="str">
        <f t="shared" si="3"/>
        <v/>
      </c>
      <c r="J12" s="81" t="str">
        <f t="shared" si="4"/>
        <v/>
      </c>
      <c r="K12" s="81" t="str">
        <f t="shared" si="5"/>
        <v/>
      </c>
      <c r="L12" s="81" t="str">
        <f t="shared" si="6"/>
        <v/>
      </c>
      <c r="M12" s="81" t="str">
        <f t="shared" si="7"/>
        <v/>
      </c>
      <c r="N12" s="81" t="str">
        <f t="shared" si="8"/>
        <v/>
      </c>
      <c r="O12" s="81" t="str">
        <f t="shared" si="9"/>
        <v/>
      </c>
      <c r="P12" s="81" t="str">
        <f t="shared" si="10"/>
        <v/>
      </c>
      <c r="Q12" s="81" t="str">
        <f t="shared" si="11"/>
        <v/>
      </c>
      <c r="R12" s="81" t="str">
        <f t="shared" si="12"/>
        <v/>
      </c>
      <c r="S12" s="81" t="str">
        <f t="shared" si="13"/>
        <v/>
      </c>
      <c r="T12" s="81" t="str">
        <f t="shared" si="14"/>
        <v/>
      </c>
      <c r="U12" s="11"/>
      <c r="V12" s="11"/>
    </row>
    <row r="13" spans="1:22" x14ac:dyDescent="0.25">
      <c r="B13" s="98" t="s">
        <v>4</v>
      </c>
      <c r="C13" s="98"/>
      <c r="D13" s="8">
        <f>SUM(D6:D12)</f>
        <v>800</v>
      </c>
      <c r="E13" s="11"/>
      <c r="F13" s="11"/>
      <c r="G13" s="11" t="s">
        <v>45</v>
      </c>
      <c r="H13" s="11"/>
      <c r="I13" s="87">
        <f>SUM(I6:I12)</f>
        <v>66.666666666666671</v>
      </c>
      <c r="J13" s="87">
        <f t="shared" ref="J13:T13" si="15">SUM(J6:J12)</f>
        <v>66.666666666666671</v>
      </c>
      <c r="K13" s="87">
        <f t="shared" si="15"/>
        <v>66.666666666666671</v>
      </c>
      <c r="L13" s="87">
        <f t="shared" si="15"/>
        <v>66.666666666666671</v>
      </c>
      <c r="M13" s="87">
        <f t="shared" si="15"/>
        <v>66.666666666666671</v>
      </c>
      <c r="N13" s="87">
        <f t="shared" si="15"/>
        <v>66.666666666666671</v>
      </c>
      <c r="O13" s="87">
        <f t="shared" si="15"/>
        <v>66.666666666666671</v>
      </c>
      <c r="P13" s="87">
        <f t="shared" si="15"/>
        <v>66.666666666666671</v>
      </c>
      <c r="Q13" s="87">
        <f t="shared" si="15"/>
        <v>66.666666666666671</v>
      </c>
      <c r="R13" s="87">
        <f t="shared" si="15"/>
        <v>66.666666666666671</v>
      </c>
      <c r="S13" s="87">
        <f t="shared" si="15"/>
        <v>66.666666666666671</v>
      </c>
      <c r="T13" s="87">
        <f t="shared" si="15"/>
        <v>66.666666666666671</v>
      </c>
      <c r="U13" s="12">
        <f t="shared" si="1"/>
        <v>799.99999999999989</v>
      </c>
      <c r="V13" s="11">
        <f t="shared" si="2"/>
        <v>0</v>
      </c>
    </row>
    <row r="14" spans="1:22" s="45" customFormat="1" x14ac:dyDescent="0.25">
      <c r="B14" s="10"/>
      <c r="D14" s="8"/>
      <c r="E14" s="11"/>
      <c r="F14" s="11"/>
      <c r="G14" s="11" t="s">
        <v>46</v>
      </c>
      <c r="H14" s="11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17"/>
      <c r="V14" s="11"/>
    </row>
    <row r="15" spans="1:22" x14ac:dyDescent="0.25">
      <c r="B15" s="98" t="s">
        <v>152</v>
      </c>
      <c r="C15" s="98"/>
      <c r="D15" s="83"/>
      <c r="E15" s="11"/>
      <c r="F15" s="11"/>
      <c r="G15" s="11" t="s">
        <v>47</v>
      </c>
      <c r="H15" s="11"/>
      <c r="I15" s="11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11"/>
      <c r="V15" s="11"/>
    </row>
    <row r="16" spans="1:22" x14ac:dyDescent="0.25">
      <c r="B16" s="10"/>
      <c r="C16" s="6" t="s">
        <v>58</v>
      </c>
      <c r="D16" s="86"/>
      <c r="E16" s="11"/>
      <c r="F16" s="11"/>
      <c r="G16" s="11"/>
      <c r="H16" s="11"/>
      <c r="I16" s="81">
        <f>$D16/12</f>
        <v>0</v>
      </c>
      <c r="J16" s="81">
        <f t="shared" ref="J16:T25" si="16">$D16/12</f>
        <v>0</v>
      </c>
      <c r="K16" s="81">
        <f t="shared" si="16"/>
        <v>0</v>
      </c>
      <c r="L16" s="81">
        <f t="shared" si="16"/>
        <v>0</v>
      </c>
      <c r="M16" s="81">
        <f t="shared" si="16"/>
        <v>0</v>
      </c>
      <c r="N16" s="81">
        <f t="shared" si="16"/>
        <v>0</v>
      </c>
      <c r="O16" s="81">
        <f t="shared" si="16"/>
        <v>0</v>
      </c>
      <c r="P16" s="81">
        <f t="shared" si="16"/>
        <v>0</v>
      </c>
      <c r="Q16" s="81">
        <f t="shared" si="16"/>
        <v>0</v>
      </c>
      <c r="R16" s="81">
        <f t="shared" si="16"/>
        <v>0</v>
      </c>
      <c r="S16" s="81">
        <f t="shared" si="16"/>
        <v>0</v>
      </c>
      <c r="T16" s="81">
        <f t="shared" si="16"/>
        <v>0</v>
      </c>
      <c r="U16" s="11">
        <f t="shared" si="1"/>
        <v>0</v>
      </c>
      <c r="V16" s="11">
        <f t="shared" si="2"/>
        <v>0</v>
      </c>
    </row>
    <row r="17" spans="2:22" x14ac:dyDescent="0.25">
      <c r="C17" s="6" t="s">
        <v>52</v>
      </c>
      <c r="D17" s="86">
        <v>800</v>
      </c>
      <c r="E17" s="11"/>
      <c r="F17" s="11"/>
      <c r="G17" s="11"/>
      <c r="H17" s="11"/>
      <c r="I17" s="81">
        <f t="shared" ref="I17:I25" si="17">$D17/12</f>
        <v>66.666666666666671</v>
      </c>
      <c r="J17" s="81">
        <f t="shared" si="16"/>
        <v>66.666666666666671</v>
      </c>
      <c r="K17" s="81">
        <f t="shared" si="16"/>
        <v>66.666666666666671</v>
      </c>
      <c r="L17" s="81">
        <f t="shared" si="16"/>
        <v>66.666666666666671</v>
      </c>
      <c r="M17" s="81">
        <f t="shared" si="16"/>
        <v>66.666666666666671</v>
      </c>
      <c r="N17" s="81">
        <f t="shared" si="16"/>
        <v>66.666666666666671</v>
      </c>
      <c r="O17" s="81">
        <f t="shared" si="16"/>
        <v>66.666666666666671</v>
      </c>
      <c r="P17" s="81">
        <f t="shared" si="16"/>
        <v>66.666666666666671</v>
      </c>
      <c r="Q17" s="81">
        <f t="shared" si="16"/>
        <v>66.666666666666671</v>
      </c>
      <c r="R17" s="81">
        <f t="shared" si="16"/>
        <v>66.666666666666671</v>
      </c>
      <c r="S17" s="81">
        <f t="shared" si="16"/>
        <v>66.666666666666671</v>
      </c>
      <c r="T17" s="81">
        <f t="shared" si="16"/>
        <v>66.666666666666671</v>
      </c>
      <c r="U17" s="11">
        <f t="shared" si="1"/>
        <v>799.99999999999989</v>
      </c>
      <c r="V17" s="11">
        <f t="shared" si="2"/>
        <v>0</v>
      </c>
    </row>
    <row r="18" spans="2:22" x14ac:dyDescent="0.25">
      <c r="C18" s="6" t="s">
        <v>53</v>
      </c>
      <c r="D18" s="83">
        <f>D6</f>
        <v>0</v>
      </c>
      <c r="E18" s="11"/>
      <c r="F18" s="11"/>
      <c r="G18" s="11"/>
      <c r="H18" s="11"/>
      <c r="I18" s="81">
        <f t="shared" si="17"/>
        <v>0</v>
      </c>
      <c r="J18" s="81">
        <f t="shared" si="16"/>
        <v>0</v>
      </c>
      <c r="K18" s="81">
        <f t="shared" si="16"/>
        <v>0</v>
      </c>
      <c r="L18" s="81">
        <f t="shared" si="16"/>
        <v>0</v>
      </c>
      <c r="M18" s="81">
        <f t="shared" si="16"/>
        <v>0</v>
      </c>
      <c r="N18" s="81">
        <f t="shared" si="16"/>
        <v>0</v>
      </c>
      <c r="O18" s="81">
        <f t="shared" si="16"/>
        <v>0</v>
      </c>
      <c r="P18" s="81">
        <f t="shared" si="16"/>
        <v>0</v>
      </c>
      <c r="Q18" s="81">
        <f t="shared" si="16"/>
        <v>0</v>
      </c>
      <c r="R18" s="81">
        <f t="shared" si="16"/>
        <v>0</v>
      </c>
      <c r="S18" s="81">
        <f t="shared" si="16"/>
        <v>0</v>
      </c>
      <c r="T18" s="81">
        <f t="shared" si="16"/>
        <v>0</v>
      </c>
      <c r="U18" s="11">
        <f t="shared" si="1"/>
        <v>0</v>
      </c>
      <c r="V18" s="11">
        <f t="shared" si="2"/>
        <v>0</v>
      </c>
    </row>
    <row r="19" spans="2:22" x14ac:dyDescent="0.25">
      <c r="C19" s="6" t="s">
        <v>54</v>
      </c>
      <c r="D19" s="86"/>
      <c r="E19" s="11"/>
      <c r="F19" s="11"/>
      <c r="G19" s="11"/>
      <c r="H19" s="11"/>
      <c r="I19" s="81">
        <f t="shared" si="17"/>
        <v>0</v>
      </c>
      <c r="J19" s="81">
        <f t="shared" si="16"/>
        <v>0</v>
      </c>
      <c r="K19" s="81">
        <f t="shared" si="16"/>
        <v>0</v>
      </c>
      <c r="L19" s="81">
        <f t="shared" si="16"/>
        <v>0</v>
      </c>
      <c r="M19" s="81">
        <f t="shared" si="16"/>
        <v>0</v>
      </c>
      <c r="N19" s="81">
        <f t="shared" si="16"/>
        <v>0</v>
      </c>
      <c r="O19" s="81">
        <f t="shared" si="16"/>
        <v>0</v>
      </c>
      <c r="P19" s="81">
        <f t="shared" si="16"/>
        <v>0</v>
      </c>
      <c r="Q19" s="81">
        <f t="shared" si="16"/>
        <v>0</v>
      </c>
      <c r="R19" s="81">
        <f t="shared" si="16"/>
        <v>0</v>
      </c>
      <c r="S19" s="81">
        <f t="shared" si="16"/>
        <v>0</v>
      </c>
      <c r="T19" s="81">
        <f t="shared" si="16"/>
        <v>0</v>
      </c>
      <c r="U19" s="11">
        <f t="shared" si="1"/>
        <v>0</v>
      </c>
      <c r="V19" s="11">
        <f t="shared" si="2"/>
        <v>0</v>
      </c>
    </row>
    <row r="20" spans="2:22" x14ac:dyDescent="0.25">
      <c r="C20" s="6" t="s">
        <v>59</v>
      </c>
      <c r="D20" s="86">
        <v>1000</v>
      </c>
      <c r="E20" s="11"/>
      <c r="F20" s="11"/>
      <c r="G20" s="11"/>
      <c r="H20" s="11"/>
      <c r="I20" s="81">
        <f t="shared" si="17"/>
        <v>83.333333333333329</v>
      </c>
      <c r="J20" s="81">
        <f t="shared" si="16"/>
        <v>83.333333333333329</v>
      </c>
      <c r="K20" s="81">
        <f t="shared" si="16"/>
        <v>83.333333333333329</v>
      </c>
      <c r="L20" s="81">
        <f t="shared" si="16"/>
        <v>83.333333333333329</v>
      </c>
      <c r="M20" s="81">
        <f t="shared" si="16"/>
        <v>83.333333333333329</v>
      </c>
      <c r="N20" s="81">
        <f t="shared" si="16"/>
        <v>83.333333333333329</v>
      </c>
      <c r="O20" s="81">
        <f t="shared" si="16"/>
        <v>83.333333333333329</v>
      </c>
      <c r="P20" s="81">
        <f t="shared" si="16"/>
        <v>83.333333333333329</v>
      </c>
      <c r="Q20" s="81">
        <f t="shared" si="16"/>
        <v>83.333333333333329</v>
      </c>
      <c r="R20" s="81">
        <f t="shared" si="16"/>
        <v>83.333333333333329</v>
      </c>
      <c r="S20" s="81">
        <f t="shared" si="16"/>
        <v>83.333333333333329</v>
      </c>
      <c r="T20" s="81">
        <f t="shared" si="16"/>
        <v>83.333333333333329</v>
      </c>
      <c r="U20" s="11">
        <f t="shared" si="1"/>
        <v>1000.0000000000001</v>
      </c>
      <c r="V20" s="11">
        <f t="shared" si="2"/>
        <v>0</v>
      </c>
    </row>
    <row r="21" spans="2:22" x14ac:dyDescent="0.25">
      <c r="C21" s="6" t="s">
        <v>55</v>
      </c>
      <c r="D21" s="86"/>
      <c r="E21" s="11"/>
      <c r="F21" s="11"/>
      <c r="G21" s="11"/>
      <c r="H21" s="11"/>
      <c r="I21" s="81">
        <f t="shared" si="17"/>
        <v>0</v>
      </c>
      <c r="J21" s="81">
        <f t="shared" si="16"/>
        <v>0</v>
      </c>
      <c r="K21" s="81">
        <f t="shared" si="16"/>
        <v>0</v>
      </c>
      <c r="L21" s="81">
        <f t="shared" si="16"/>
        <v>0</v>
      </c>
      <c r="M21" s="81">
        <f t="shared" si="16"/>
        <v>0</v>
      </c>
      <c r="N21" s="81">
        <f t="shared" si="16"/>
        <v>0</v>
      </c>
      <c r="O21" s="81">
        <f t="shared" si="16"/>
        <v>0</v>
      </c>
      <c r="P21" s="81">
        <f t="shared" si="16"/>
        <v>0</v>
      </c>
      <c r="Q21" s="81">
        <f t="shared" si="16"/>
        <v>0</v>
      </c>
      <c r="R21" s="81">
        <f t="shared" si="16"/>
        <v>0</v>
      </c>
      <c r="S21" s="81">
        <f t="shared" si="16"/>
        <v>0</v>
      </c>
      <c r="T21" s="81">
        <f t="shared" si="16"/>
        <v>0</v>
      </c>
      <c r="U21" s="11">
        <f t="shared" si="1"/>
        <v>0</v>
      </c>
      <c r="V21" s="11">
        <f t="shared" si="2"/>
        <v>0</v>
      </c>
    </row>
    <row r="22" spans="2:22" x14ac:dyDescent="0.25">
      <c r="C22" s="6" t="s">
        <v>56</v>
      </c>
      <c r="D22" s="86"/>
      <c r="E22" s="11"/>
      <c r="F22" s="11"/>
      <c r="G22" s="11"/>
      <c r="H22" s="11"/>
      <c r="I22" s="81">
        <f t="shared" si="17"/>
        <v>0</v>
      </c>
      <c r="J22" s="81">
        <f t="shared" si="16"/>
        <v>0</v>
      </c>
      <c r="K22" s="81">
        <f t="shared" si="16"/>
        <v>0</v>
      </c>
      <c r="L22" s="81">
        <f t="shared" si="16"/>
        <v>0</v>
      </c>
      <c r="M22" s="81">
        <f t="shared" si="16"/>
        <v>0</v>
      </c>
      <c r="N22" s="81">
        <f t="shared" si="16"/>
        <v>0</v>
      </c>
      <c r="O22" s="81">
        <f t="shared" si="16"/>
        <v>0</v>
      </c>
      <c r="P22" s="81">
        <f t="shared" si="16"/>
        <v>0</v>
      </c>
      <c r="Q22" s="81">
        <f t="shared" si="16"/>
        <v>0</v>
      </c>
      <c r="R22" s="81">
        <f t="shared" si="16"/>
        <v>0</v>
      </c>
      <c r="S22" s="81">
        <f t="shared" si="16"/>
        <v>0</v>
      </c>
      <c r="T22" s="81">
        <f t="shared" si="16"/>
        <v>0</v>
      </c>
      <c r="U22" s="11">
        <f t="shared" si="1"/>
        <v>0</v>
      </c>
      <c r="V22" s="11">
        <f t="shared" si="2"/>
        <v>0</v>
      </c>
    </row>
    <row r="23" spans="2:22" x14ac:dyDescent="0.25">
      <c r="C23" s="6" t="s">
        <v>57</v>
      </c>
      <c r="D23" s="86"/>
      <c r="E23" s="11"/>
      <c r="F23" s="11"/>
      <c r="G23" s="11"/>
      <c r="H23" s="11"/>
      <c r="I23" s="81">
        <f t="shared" si="17"/>
        <v>0</v>
      </c>
      <c r="J23" s="81">
        <f t="shared" si="16"/>
        <v>0</v>
      </c>
      <c r="K23" s="81">
        <f t="shared" si="16"/>
        <v>0</v>
      </c>
      <c r="L23" s="81">
        <f t="shared" si="16"/>
        <v>0</v>
      </c>
      <c r="M23" s="81">
        <f t="shared" si="16"/>
        <v>0</v>
      </c>
      <c r="N23" s="81">
        <f t="shared" si="16"/>
        <v>0</v>
      </c>
      <c r="O23" s="81">
        <f t="shared" si="16"/>
        <v>0</v>
      </c>
      <c r="P23" s="81">
        <f t="shared" si="16"/>
        <v>0</v>
      </c>
      <c r="Q23" s="81">
        <f t="shared" si="16"/>
        <v>0</v>
      </c>
      <c r="R23" s="81">
        <f t="shared" si="16"/>
        <v>0</v>
      </c>
      <c r="S23" s="81">
        <f t="shared" si="16"/>
        <v>0</v>
      </c>
      <c r="T23" s="81">
        <f t="shared" si="16"/>
        <v>0</v>
      </c>
      <c r="U23" s="11">
        <f t="shared" si="1"/>
        <v>0</v>
      </c>
      <c r="V23" s="11">
        <f t="shared" si="2"/>
        <v>0</v>
      </c>
    </row>
    <row r="24" spans="2:22" x14ac:dyDescent="0.25">
      <c r="C24" s="6" t="s">
        <v>60</v>
      </c>
      <c r="D24" s="86"/>
      <c r="E24" s="11"/>
      <c r="F24" s="11"/>
      <c r="G24" s="11"/>
      <c r="H24" s="11"/>
      <c r="I24" s="81">
        <f t="shared" si="17"/>
        <v>0</v>
      </c>
      <c r="J24" s="81">
        <f t="shared" si="16"/>
        <v>0</v>
      </c>
      <c r="K24" s="81">
        <f t="shared" si="16"/>
        <v>0</v>
      </c>
      <c r="L24" s="81">
        <f t="shared" si="16"/>
        <v>0</v>
      </c>
      <c r="M24" s="81">
        <f t="shared" si="16"/>
        <v>0</v>
      </c>
      <c r="N24" s="81">
        <f t="shared" si="16"/>
        <v>0</v>
      </c>
      <c r="O24" s="81">
        <f t="shared" si="16"/>
        <v>0</v>
      </c>
      <c r="P24" s="81">
        <f t="shared" si="16"/>
        <v>0</v>
      </c>
      <c r="Q24" s="81">
        <f t="shared" si="16"/>
        <v>0</v>
      </c>
      <c r="R24" s="81">
        <f t="shared" si="16"/>
        <v>0</v>
      </c>
      <c r="S24" s="81">
        <f t="shared" si="16"/>
        <v>0</v>
      </c>
      <c r="T24" s="81">
        <f t="shared" si="16"/>
        <v>0</v>
      </c>
      <c r="U24" s="11">
        <f t="shared" si="1"/>
        <v>0</v>
      </c>
      <c r="V24" s="11">
        <f t="shared" si="2"/>
        <v>0</v>
      </c>
    </row>
    <row r="25" spans="2:22" x14ac:dyDescent="0.25">
      <c r="C25" s="6" t="s">
        <v>61</v>
      </c>
      <c r="D25" s="86"/>
      <c r="E25" s="11"/>
      <c r="F25" s="11"/>
      <c r="G25" s="11"/>
      <c r="H25" s="11"/>
      <c r="I25" s="81">
        <f t="shared" si="17"/>
        <v>0</v>
      </c>
      <c r="J25" s="81">
        <f t="shared" si="16"/>
        <v>0</v>
      </c>
      <c r="K25" s="81">
        <f t="shared" si="16"/>
        <v>0</v>
      </c>
      <c r="L25" s="81">
        <f t="shared" si="16"/>
        <v>0</v>
      </c>
      <c r="M25" s="81">
        <f t="shared" si="16"/>
        <v>0</v>
      </c>
      <c r="N25" s="81">
        <f t="shared" si="16"/>
        <v>0</v>
      </c>
      <c r="O25" s="81">
        <f t="shared" si="16"/>
        <v>0</v>
      </c>
      <c r="P25" s="81">
        <f t="shared" si="16"/>
        <v>0</v>
      </c>
      <c r="Q25" s="81">
        <f t="shared" si="16"/>
        <v>0</v>
      </c>
      <c r="R25" s="81">
        <f t="shared" si="16"/>
        <v>0</v>
      </c>
      <c r="S25" s="81">
        <f t="shared" si="16"/>
        <v>0</v>
      </c>
      <c r="T25" s="81">
        <f t="shared" si="16"/>
        <v>0</v>
      </c>
      <c r="U25" s="11">
        <f t="shared" si="1"/>
        <v>0</v>
      </c>
      <c r="V25" s="11">
        <f t="shared" si="2"/>
        <v>0</v>
      </c>
    </row>
    <row r="26" spans="2:22" x14ac:dyDescent="0.25">
      <c r="C26" s="32" t="str">
        <f>C8</f>
        <v>PROGRAM EVENT 1</v>
      </c>
      <c r="D26" s="86"/>
      <c r="E26" s="83" t="str">
        <f>E8</f>
        <v>Sep</v>
      </c>
      <c r="F26" s="11"/>
      <c r="G26" s="11"/>
      <c r="H26" s="11"/>
      <c r="I26" s="81" t="str">
        <f>IF(OR($E26=$G$4,$E26=$G$5,$E26=$G$6),($D26/3),"")</f>
        <v/>
      </c>
      <c r="J26" s="81" t="str">
        <f>IF(OR($E26=$G$5,$E26=$G$6,$E26=$G$7),($D26/3),"")</f>
        <v/>
      </c>
      <c r="K26" s="81" t="str">
        <f>IF(OR($E26=$G$6,$E26=$G$7,$E26=$G$8),($D26/3),"")</f>
        <v/>
      </c>
      <c r="L26" s="81" t="str">
        <f>IF(OR($E26=$G$7,$E26=$G$8,$E26=$G$9),($D26/3),"")</f>
        <v/>
      </c>
      <c r="M26" s="81" t="str">
        <f>IF(OR($E26=$G$8,$E26=$G$9,$E26=$G$10),($D26/3),"")</f>
        <v/>
      </c>
      <c r="N26" s="81" t="str">
        <f>IF(OR($E26=$G$9,$E26=$G$10,$E26=$G$11),($D26/3),"")</f>
        <v/>
      </c>
      <c r="O26" s="81">
        <f>IF(OR($E26=$G$10,$E26=$G$11,$E26=$G$12),($D26/3),"")</f>
        <v>0</v>
      </c>
      <c r="P26" s="81">
        <f>IF(OR($E26=$G$11,$E26=$G$12,$E26=$G$13),($D26/3),"")</f>
        <v>0</v>
      </c>
      <c r="Q26" s="81">
        <f>IF(OR($E26=$G$12,$E26=$G$13,$E26=$G$14),($D26/3),"")</f>
        <v>0</v>
      </c>
      <c r="R26" s="81" t="str">
        <f>IF(OR($E26=$G$13,$E26=$G$14,$E26=$G$15),($D26/3),"")</f>
        <v/>
      </c>
      <c r="S26" s="81" t="str">
        <f>IF(OR($E26=$G$14,$E26=$G$15,$E26=$G$4),($D26/3),"")</f>
        <v/>
      </c>
      <c r="T26" s="81" t="str">
        <f>IF(OR($E26=$G$5,$E26=$G$15,$E26=$G$4),($D26/3),"")</f>
        <v/>
      </c>
      <c r="U26" s="11">
        <f t="shared" ref="U26:U29" si="18">SUM(I26:T26)</f>
        <v>0</v>
      </c>
      <c r="V26" s="11">
        <f t="shared" ref="V26:V32" si="19">U26-D26</f>
        <v>0</v>
      </c>
    </row>
    <row r="27" spans="2:22" x14ac:dyDescent="0.25">
      <c r="C27" s="32" t="str">
        <f>C9</f>
        <v>PROGRAM EVENT 2</v>
      </c>
      <c r="D27" s="86"/>
      <c r="E27" s="83">
        <f>E9</f>
        <v>0</v>
      </c>
      <c r="F27" s="11"/>
      <c r="G27" s="11"/>
      <c r="H27" s="11"/>
      <c r="I27" s="81" t="str">
        <f t="shared" ref="I27:I30" si="20">IF(OR($E27=$G$4,$E27=$G$5,$E27=$G$6),($D27/3),"")</f>
        <v/>
      </c>
      <c r="J27" s="81" t="str">
        <f t="shared" ref="J27:J30" si="21">IF(OR($E27=$G$5,$E27=$G$6,$E27=$G$7),($D27/3),"")</f>
        <v/>
      </c>
      <c r="K27" s="81" t="str">
        <f t="shared" ref="K27:K30" si="22">IF(OR($E27=$G$6,$E27=$G$7,$E27=$G$8),($D27/3),"")</f>
        <v/>
      </c>
      <c r="L27" s="81" t="str">
        <f t="shared" ref="L27:L30" si="23">IF(OR($E27=$G$7,$E27=$G$8,$E27=$G$9),($D27/3),"")</f>
        <v/>
      </c>
      <c r="M27" s="81" t="str">
        <f t="shared" ref="M27:M30" si="24">IF(OR($E27=$G$8,$E27=$G$9,$E27=$G$10),($D27/3),"")</f>
        <v/>
      </c>
      <c r="N27" s="81" t="str">
        <f t="shared" ref="N27:N30" si="25">IF(OR($E27=$G$9,$E27=$G$10,$E27=$G$11),($D27/3),"")</f>
        <v/>
      </c>
      <c r="O27" s="81" t="str">
        <f t="shared" ref="O27:O30" si="26">IF(OR($E27=$G$10,$E27=$G$11,$E27=$G$12),($D27/3),"")</f>
        <v/>
      </c>
      <c r="P27" s="81" t="str">
        <f t="shared" ref="P27:P30" si="27">IF(OR($E27=$G$11,$E27=$G$12,$E27=$G$13),($D27/3),"")</f>
        <v/>
      </c>
      <c r="Q27" s="81" t="str">
        <f t="shared" ref="Q27:Q30" si="28">IF(OR($E27=$G$12,$E27=$G$13,$E27=$G$14),($D27/3),"")</f>
        <v/>
      </c>
      <c r="R27" s="81" t="str">
        <f t="shared" ref="R27:R30" si="29">IF(OR($E27=$G$13,$E27=$G$14,$E27=$G$15),($D27/3),"")</f>
        <v/>
      </c>
      <c r="S27" s="81" t="str">
        <f t="shared" ref="S27:S30" si="30">IF(OR($E27=$G$14,$E27=$G$15,$E27=$G$4),($D27/3),"")</f>
        <v/>
      </c>
      <c r="T27" s="81" t="str">
        <f t="shared" ref="T27:T30" si="31">IF(OR($E27=$G$5,$E27=$G$15,$E27=$G$4),($D27/3),"")</f>
        <v/>
      </c>
      <c r="U27" s="11">
        <f t="shared" si="18"/>
        <v>0</v>
      </c>
      <c r="V27" s="11">
        <f t="shared" si="19"/>
        <v>0</v>
      </c>
    </row>
    <row r="28" spans="2:22" x14ac:dyDescent="0.25">
      <c r="C28" s="32" t="str">
        <f>C10</f>
        <v>PROGRAM EVENT 3</v>
      </c>
      <c r="D28" s="86"/>
      <c r="E28" s="83">
        <f>E10</f>
        <v>0</v>
      </c>
      <c r="F28" s="11"/>
      <c r="G28" s="11"/>
      <c r="H28" s="11"/>
      <c r="I28" s="81" t="str">
        <f t="shared" si="20"/>
        <v/>
      </c>
      <c r="J28" s="81" t="str">
        <f t="shared" si="21"/>
        <v/>
      </c>
      <c r="K28" s="81" t="str">
        <f t="shared" si="22"/>
        <v/>
      </c>
      <c r="L28" s="81" t="str">
        <f t="shared" si="23"/>
        <v/>
      </c>
      <c r="M28" s="81" t="str">
        <f t="shared" si="24"/>
        <v/>
      </c>
      <c r="N28" s="81" t="str">
        <f t="shared" si="25"/>
        <v/>
      </c>
      <c r="O28" s="81" t="str">
        <f t="shared" si="26"/>
        <v/>
      </c>
      <c r="P28" s="81" t="str">
        <f t="shared" si="27"/>
        <v/>
      </c>
      <c r="Q28" s="81" t="str">
        <f t="shared" si="28"/>
        <v/>
      </c>
      <c r="R28" s="81" t="str">
        <f t="shared" si="29"/>
        <v/>
      </c>
      <c r="S28" s="81" t="str">
        <f t="shared" si="30"/>
        <v/>
      </c>
      <c r="T28" s="81" t="str">
        <f t="shared" si="31"/>
        <v/>
      </c>
      <c r="U28" s="11">
        <f t="shared" si="18"/>
        <v>0</v>
      </c>
      <c r="V28" s="11">
        <f t="shared" si="19"/>
        <v>0</v>
      </c>
    </row>
    <row r="29" spans="2:22" x14ac:dyDescent="0.25">
      <c r="C29" s="32" t="str">
        <f>C11</f>
        <v>PROGRAM EVENT 4</v>
      </c>
      <c r="D29" s="86"/>
      <c r="E29" s="83"/>
      <c r="F29" s="11"/>
      <c r="G29" s="11"/>
      <c r="H29" s="11"/>
      <c r="I29" s="81" t="str">
        <f t="shared" si="20"/>
        <v/>
      </c>
      <c r="J29" s="81" t="str">
        <f t="shared" si="21"/>
        <v/>
      </c>
      <c r="K29" s="81" t="str">
        <f t="shared" si="22"/>
        <v/>
      </c>
      <c r="L29" s="81" t="str">
        <f t="shared" si="23"/>
        <v/>
      </c>
      <c r="M29" s="81" t="str">
        <f t="shared" si="24"/>
        <v/>
      </c>
      <c r="N29" s="81" t="str">
        <f t="shared" si="25"/>
        <v/>
      </c>
      <c r="O29" s="81" t="str">
        <f t="shared" si="26"/>
        <v/>
      </c>
      <c r="P29" s="81" t="str">
        <f t="shared" si="27"/>
        <v/>
      </c>
      <c r="Q29" s="81" t="str">
        <f t="shared" si="28"/>
        <v/>
      </c>
      <c r="R29" s="81" t="str">
        <f t="shared" si="29"/>
        <v/>
      </c>
      <c r="S29" s="81" t="str">
        <f t="shared" si="30"/>
        <v/>
      </c>
      <c r="T29" s="81" t="str">
        <f t="shared" si="31"/>
        <v/>
      </c>
      <c r="U29" s="11">
        <f t="shared" si="18"/>
        <v>0</v>
      </c>
      <c r="V29" s="11">
        <f t="shared" si="19"/>
        <v>0</v>
      </c>
    </row>
    <row r="30" spans="2:22" s="45" customFormat="1" x14ac:dyDescent="0.25">
      <c r="B30" s="15"/>
      <c r="C30" s="32" t="str">
        <f>C12</f>
        <v>PROGRAM EVENT 5</v>
      </c>
      <c r="D30" s="86"/>
      <c r="E30" s="83"/>
      <c r="F30" s="11"/>
      <c r="G30" s="11"/>
      <c r="H30" s="11"/>
      <c r="I30" s="81" t="str">
        <f t="shared" si="20"/>
        <v/>
      </c>
      <c r="J30" s="81" t="str">
        <f t="shared" si="21"/>
        <v/>
      </c>
      <c r="K30" s="81" t="str">
        <f t="shared" si="22"/>
        <v/>
      </c>
      <c r="L30" s="81" t="str">
        <f t="shared" si="23"/>
        <v/>
      </c>
      <c r="M30" s="81" t="str">
        <f t="shared" si="24"/>
        <v/>
      </c>
      <c r="N30" s="81" t="str">
        <f t="shared" si="25"/>
        <v/>
      </c>
      <c r="O30" s="81" t="str">
        <f t="shared" si="26"/>
        <v/>
      </c>
      <c r="P30" s="81" t="str">
        <f t="shared" si="27"/>
        <v/>
      </c>
      <c r="Q30" s="81" t="str">
        <f t="shared" si="28"/>
        <v/>
      </c>
      <c r="R30" s="81" t="str">
        <f t="shared" si="29"/>
        <v/>
      </c>
      <c r="S30" s="81" t="str">
        <f t="shared" si="30"/>
        <v/>
      </c>
      <c r="T30" s="81" t="str">
        <f t="shared" si="31"/>
        <v/>
      </c>
      <c r="U30" s="11"/>
      <c r="V30" s="11"/>
    </row>
    <row r="31" spans="2:22" x14ac:dyDescent="0.25">
      <c r="C31" s="6" t="s">
        <v>62</v>
      </c>
      <c r="D31" s="86"/>
      <c r="E31" s="11"/>
      <c r="F31" s="11"/>
      <c r="G31" s="11"/>
      <c r="H31" s="11"/>
      <c r="I31" s="81">
        <f>$D31/12</f>
        <v>0</v>
      </c>
      <c r="J31" s="81">
        <f t="shared" ref="J31:T32" si="32">$D31/12</f>
        <v>0</v>
      </c>
      <c r="K31" s="81">
        <f t="shared" si="32"/>
        <v>0</v>
      </c>
      <c r="L31" s="81">
        <f t="shared" si="32"/>
        <v>0</v>
      </c>
      <c r="M31" s="81">
        <f t="shared" si="32"/>
        <v>0</v>
      </c>
      <c r="N31" s="81">
        <f t="shared" si="32"/>
        <v>0</v>
      </c>
      <c r="O31" s="81">
        <f t="shared" si="32"/>
        <v>0</v>
      </c>
      <c r="P31" s="81">
        <f t="shared" si="32"/>
        <v>0</v>
      </c>
      <c r="Q31" s="81">
        <f t="shared" si="32"/>
        <v>0</v>
      </c>
      <c r="R31" s="81">
        <f t="shared" si="32"/>
        <v>0</v>
      </c>
      <c r="S31" s="81">
        <f t="shared" si="32"/>
        <v>0</v>
      </c>
      <c r="T31" s="81">
        <f t="shared" si="32"/>
        <v>0</v>
      </c>
      <c r="U31" s="11">
        <f t="shared" si="1"/>
        <v>0</v>
      </c>
      <c r="V31" s="11">
        <f t="shared" si="19"/>
        <v>0</v>
      </c>
    </row>
    <row r="32" spans="2:22" s="45" customFormat="1" x14ac:dyDescent="0.25">
      <c r="B32" s="15"/>
      <c r="C32" s="45" t="s">
        <v>68</v>
      </c>
      <c r="D32" s="86"/>
      <c r="E32" s="11"/>
      <c r="F32" s="11"/>
      <c r="G32" s="11"/>
      <c r="H32" s="11"/>
      <c r="I32" s="81">
        <f>$D32/12</f>
        <v>0</v>
      </c>
      <c r="J32" s="81">
        <f t="shared" si="32"/>
        <v>0</v>
      </c>
      <c r="K32" s="81">
        <f t="shared" si="32"/>
        <v>0</v>
      </c>
      <c r="L32" s="81">
        <f t="shared" si="32"/>
        <v>0</v>
      </c>
      <c r="M32" s="81">
        <f t="shared" si="32"/>
        <v>0</v>
      </c>
      <c r="N32" s="81">
        <f t="shared" si="32"/>
        <v>0</v>
      </c>
      <c r="O32" s="81">
        <f t="shared" si="32"/>
        <v>0</v>
      </c>
      <c r="P32" s="81">
        <f t="shared" si="32"/>
        <v>0</v>
      </c>
      <c r="Q32" s="81">
        <f t="shared" si="32"/>
        <v>0</v>
      </c>
      <c r="R32" s="81">
        <f t="shared" si="32"/>
        <v>0</v>
      </c>
      <c r="S32" s="81">
        <f t="shared" si="32"/>
        <v>0</v>
      </c>
      <c r="T32" s="81">
        <f t="shared" si="32"/>
        <v>0</v>
      </c>
      <c r="U32" s="11">
        <f t="shared" si="1"/>
        <v>0</v>
      </c>
      <c r="V32" s="11">
        <f t="shared" si="19"/>
        <v>0</v>
      </c>
    </row>
    <row r="33" spans="2:22" x14ac:dyDescent="0.25">
      <c r="C33" s="32" t="s">
        <v>124</v>
      </c>
      <c r="D33" s="83">
        <f>Payroll!Q26</f>
        <v>6250</v>
      </c>
      <c r="E33" s="83"/>
      <c r="F33" s="11"/>
      <c r="G33" s="11"/>
      <c r="H33" s="1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11">
        <f>SUM(I33:T33)</f>
        <v>0</v>
      </c>
      <c r="V33" s="11">
        <f>U33-D33</f>
        <v>-6250</v>
      </c>
    </row>
    <row r="34" spans="2:22" s="45" customFormat="1" x14ac:dyDescent="0.25">
      <c r="B34" s="15"/>
      <c r="C34" s="32" t="s">
        <v>123</v>
      </c>
      <c r="D34" s="83">
        <f>Payroll!S26</f>
        <v>478.125</v>
      </c>
      <c r="E34" s="83"/>
      <c r="F34" s="11"/>
      <c r="G34" s="11"/>
      <c r="H34" s="1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11"/>
      <c r="V34" s="11"/>
    </row>
    <row r="35" spans="2:22" x14ac:dyDescent="0.25">
      <c r="B35" s="97" t="s">
        <v>7</v>
      </c>
      <c r="C35" s="97"/>
      <c r="D35" s="8">
        <f>SUM(D15:D34)</f>
        <v>8528.125</v>
      </c>
      <c r="E35" s="11"/>
      <c r="F35" s="11"/>
      <c r="G35" s="11"/>
      <c r="H35" s="11"/>
      <c r="I35" s="87">
        <f>SUM(I16:I32)</f>
        <v>150</v>
      </c>
      <c r="J35" s="87">
        <f t="shared" ref="J35:U35" si="33">SUM(J16:J32)</f>
        <v>150</v>
      </c>
      <c r="K35" s="87">
        <f t="shared" si="33"/>
        <v>150</v>
      </c>
      <c r="L35" s="87">
        <f t="shared" si="33"/>
        <v>150</v>
      </c>
      <c r="M35" s="87">
        <f t="shared" si="33"/>
        <v>150</v>
      </c>
      <c r="N35" s="87">
        <f t="shared" si="33"/>
        <v>150</v>
      </c>
      <c r="O35" s="87">
        <f t="shared" si="33"/>
        <v>150</v>
      </c>
      <c r="P35" s="87">
        <f t="shared" si="33"/>
        <v>150</v>
      </c>
      <c r="Q35" s="87">
        <f t="shared" si="33"/>
        <v>150</v>
      </c>
      <c r="R35" s="87">
        <f t="shared" si="33"/>
        <v>150</v>
      </c>
      <c r="S35" s="87">
        <f t="shared" si="33"/>
        <v>150</v>
      </c>
      <c r="T35" s="87">
        <f t="shared" si="33"/>
        <v>150</v>
      </c>
      <c r="U35" s="87">
        <f t="shared" si="33"/>
        <v>1800</v>
      </c>
      <c r="V35" s="11">
        <f>U35-(D35-D33)</f>
        <v>-478.125</v>
      </c>
    </row>
  </sheetData>
  <mergeCells count="6">
    <mergeCell ref="A1:E1"/>
    <mergeCell ref="B35:C35"/>
    <mergeCell ref="B15:C15"/>
    <mergeCell ref="B13:C13"/>
    <mergeCell ref="B5:C5"/>
    <mergeCell ref="A2:E2"/>
  </mergeCells>
  <dataValidations disablePrompts="1" count="2">
    <dataValidation type="list" allowBlank="1" showInputMessage="1" showErrorMessage="1" sqref="E11:E12" xr:uid="{61776C3A-AEEE-47CD-A4BA-38F9919128B9}">
      <formula1>$G$3:$G$15</formula1>
    </dataValidation>
    <dataValidation type="list" allowBlank="1" showInputMessage="1" showErrorMessage="1" sqref="E8:E10" xr:uid="{84F8B264-CF8E-40BE-8669-C283187688E9}">
      <formula1>$G$4:$G$15</formula1>
    </dataValidation>
  </dataValidations>
  <printOptions horizontalCentered="1"/>
  <pageMargins left="0.7" right="0.7" top="1.5" bottom="0.5" header="0.3" footer="0.3"/>
  <pageSetup orientation="portrait" horizontalDpi="0" verticalDpi="0" r:id="rId1"/>
  <headerFooter alignWithMargins="0"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F6B89-C3EA-4DF2-BF09-F69C590AE955}">
  <dimension ref="A1:V32"/>
  <sheetViews>
    <sheetView showZeros="0" zoomScaleNormal="100" workbookViewId="0">
      <selection activeCell="D21" sqref="D21"/>
    </sheetView>
  </sheetViews>
  <sheetFormatPr defaultRowHeight="13.5" x14ac:dyDescent="0.25"/>
  <cols>
    <col min="1" max="1" width="1.7109375" style="6" customWidth="1"/>
    <col min="2" max="2" width="1.7109375" style="15" customWidth="1"/>
    <col min="3" max="3" width="37.42578125" style="6" customWidth="1"/>
    <col min="4" max="4" width="17" style="6" bestFit="1" customWidth="1"/>
    <col min="5" max="5" width="8.7109375" style="6" bestFit="1" customWidth="1"/>
    <col min="6" max="6" width="2.28515625" style="6" hidden="1" customWidth="1"/>
    <col min="7" max="7" width="8.7109375" style="6" hidden="1" customWidth="1"/>
    <col min="8" max="8" width="2.28515625" style="6" hidden="1" customWidth="1"/>
    <col min="9" max="20" width="10.5703125" style="6" hidden="1" customWidth="1"/>
    <col min="21" max="21" width="11.5703125" style="6" hidden="1" customWidth="1"/>
    <col min="22" max="22" width="11.140625" style="6" hidden="1" customWidth="1"/>
    <col min="23" max="16384" width="9.140625" style="6"/>
  </cols>
  <sheetData>
    <row r="1" spans="1:22" s="45" customFormat="1" ht="20.25" x14ac:dyDescent="0.3">
      <c r="A1" s="96" t="s">
        <v>184</v>
      </c>
      <c r="B1" s="96"/>
      <c r="C1" s="96"/>
      <c r="D1" s="96"/>
      <c r="E1" s="96"/>
    </row>
    <row r="2" spans="1:22" ht="16.5" x14ac:dyDescent="0.3">
      <c r="A2" s="99" t="s">
        <v>105</v>
      </c>
      <c r="B2" s="99"/>
      <c r="C2" s="99"/>
      <c r="D2" s="99"/>
      <c r="E2" s="99"/>
    </row>
    <row r="3" spans="1:22" x14ac:dyDescent="0.25">
      <c r="D3" s="20">
        <v>2021</v>
      </c>
    </row>
    <row r="4" spans="1:22" x14ac:dyDescent="0.25">
      <c r="D4" s="20" t="s">
        <v>63</v>
      </c>
      <c r="E4" s="25" t="s">
        <v>48</v>
      </c>
      <c r="G4" s="6" t="s">
        <v>133</v>
      </c>
    </row>
    <row r="5" spans="1:22" x14ac:dyDescent="0.25">
      <c r="B5" s="98" t="s">
        <v>80</v>
      </c>
      <c r="C5" s="98"/>
      <c r="G5" s="6" t="s">
        <v>37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N5" s="6" t="s">
        <v>42</v>
      </c>
      <c r="O5" s="6" t="s">
        <v>43</v>
      </c>
      <c r="P5" s="6" t="s">
        <v>11</v>
      </c>
      <c r="Q5" s="6" t="s">
        <v>44</v>
      </c>
      <c r="R5" s="6" t="s">
        <v>45</v>
      </c>
      <c r="S5" s="6" t="s">
        <v>46</v>
      </c>
      <c r="T5" s="6" t="s">
        <v>47</v>
      </c>
      <c r="U5" s="6" t="s">
        <v>0</v>
      </c>
    </row>
    <row r="6" spans="1:22" x14ac:dyDescent="0.25">
      <c r="B6" s="10"/>
      <c r="C6" s="6" t="s">
        <v>49</v>
      </c>
      <c r="D6" s="86">
        <v>200</v>
      </c>
      <c r="E6" s="11"/>
      <c r="F6" s="11"/>
      <c r="G6" s="11" t="s">
        <v>38</v>
      </c>
      <c r="H6" s="11"/>
      <c r="I6" s="81">
        <f>$D6/12</f>
        <v>16.666666666666668</v>
      </c>
      <c r="J6" s="81">
        <f t="shared" ref="J6:T7" si="0">$D6/12</f>
        <v>16.666666666666668</v>
      </c>
      <c r="K6" s="81">
        <f t="shared" si="0"/>
        <v>16.666666666666668</v>
      </c>
      <c r="L6" s="81">
        <f t="shared" si="0"/>
        <v>16.666666666666668</v>
      </c>
      <c r="M6" s="81">
        <f t="shared" si="0"/>
        <v>16.666666666666668</v>
      </c>
      <c r="N6" s="81">
        <f t="shared" si="0"/>
        <v>16.666666666666668</v>
      </c>
      <c r="O6" s="81">
        <f t="shared" si="0"/>
        <v>16.666666666666668</v>
      </c>
      <c r="P6" s="81">
        <f t="shared" si="0"/>
        <v>16.666666666666668</v>
      </c>
      <c r="Q6" s="81">
        <f t="shared" si="0"/>
        <v>16.666666666666668</v>
      </c>
      <c r="R6" s="81">
        <f t="shared" si="0"/>
        <v>16.666666666666668</v>
      </c>
      <c r="S6" s="81">
        <f t="shared" si="0"/>
        <v>16.666666666666668</v>
      </c>
      <c r="T6" s="81">
        <f t="shared" si="0"/>
        <v>16.666666666666668</v>
      </c>
      <c r="U6" s="11">
        <f>SUM(I6:T6)</f>
        <v>199.99999999999997</v>
      </c>
      <c r="V6" s="11">
        <f>U6-D6</f>
        <v>0</v>
      </c>
    </row>
    <row r="7" spans="1:22" x14ac:dyDescent="0.25">
      <c r="C7" s="6" t="s">
        <v>50</v>
      </c>
      <c r="D7" s="86"/>
      <c r="E7" s="11"/>
      <c r="F7" s="11"/>
      <c r="G7" s="11" t="s">
        <v>39</v>
      </c>
      <c r="H7" s="11"/>
      <c r="I7" s="81">
        <f>$D7/12</f>
        <v>0</v>
      </c>
      <c r="J7" s="81">
        <f t="shared" si="0"/>
        <v>0</v>
      </c>
      <c r="K7" s="81">
        <f t="shared" si="0"/>
        <v>0</v>
      </c>
      <c r="L7" s="81">
        <f t="shared" si="0"/>
        <v>0</v>
      </c>
      <c r="M7" s="81">
        <f t="shared" si="0"/>
        <v>0</v>
      </c>
      <c r="N7" s="81">
        <f t="shared" si="0"/>
        <v>0</v>
      </c>
      <c r="O7" s="81">
        <f t="shared" si="0"/>
        <v>0</v>
      </c>
      <c r="P7" s="81">
        <f t="shared" si="0"/>
        <v>0</v>
      </c>
      <c r="Q7" s="81">
        <f t="shared" si="0"/>
        <v>0</v>
      </c>
      <c r="R7" s="81">
        <f t="shared" si="0"/>
        <v>0</v>
      </c>
      <c r="S7" s="81">
        <f t="shared" si="0"/>
        <v>0</v>
      </c>
      <c r="T7" s="81">
        <f t="shared" si="0"/>
        <v>0</v>
      </c>
      <c r="U7" s="11">
        <f t="shared" ref="U7:U32" si="1">SUM(I7:T7)</f>
        <v>0</v>
      </c>
      <c r="V7" s="11">
        <f t="shared" ref="V7:V32" si="2">U7-D7</f>
        <v>0</v>
      </c>
    </row>
    <row r="8" spans="1:22" x14ac:dyDescent="0.25">
      <c r="C8" s="29" t="s">
        <v>130</v>
      </c>
      <c r="D8" s="86"/>
      <c r="E8" s="86"/>
      <c r="F8" s="11"/>
      <c r="G8" s="11" t="s">
        <v>40</v>
      </c>
      <c r="H8" s="11"/>
      <c r="I8" s="81" t="str">
        <f>IF(OR($E8=$G$6,$E8=$G$7,$E8=$G$5),($D8/3),"")</f>
        <v/>
      </c>
      <c r="J8" s="81" t="str">
        <f>IF(OR($E8=$G$8,$E8=$G$7,$E8=$G$6),($D8/3),"")</f>
        <v/>
      </c>
      <c r="K8" s="81" t="str">
        <f>IF(OR($E8=$G$8,$E8=$G$9,$E8=$G$7),($D8/3),"")</f>
        <v/>
      </c>
      <c r="L8" s="81" t="str">
        <f>IF(OR($E8=$G$9,$E8=$G$10,$E8=$G$8),($D8/3),"")</f>
        <v/>
      </c>
      <c r="M8" s="81" t="str">
        <f>IF(OR($E8=$G$10,$E8=$G$11,$E8=$G$9),($D8/3),"")</f>
        <v/>
      </c>
      <c r="N8" s="81" t="str">
        <f>IF(OR($E8=$G$11,$E8=$G$12,$E8=$G$10),($D8/3),"")</f>
        <v/>
      </c>
      <c r="O8" s="81" t="str">
        <f>IF(OR($E8=$G$12,$E8=$G$13,$E8=$G$11),($D8/3),"")</f>
        <v/>
      </c>
      <c r="P8" s="81" t="str">
        <f>IF(OR($E8=$G$13,$E8=$G$14,$E8=$G$12),($D8/3),"")</f>
        <v/>
      </c>
      <c r="Q8" s="81" t="str">
        <f>IF(OR($E8=$G$14,$E8=$G$15,$E8=$G$13),($D8/3),"")</f>
        <v/>
      </c>
      <c r="R8" s="81" t="str">
        <f>IF(OR($E8=$G$15,$E8=$G$16,$E8=$G$14),($D8/3),"")</f>
        <v/>
      </c>
      <c r="S8" s="81" t="str">
        <f>IF(OR($E8=$G$16,$E8=$G$5,$E8=$G$15),($D8/3),"")</f>
        <v/>
      </c>
      <c r="T8" s="81" t="str">
        <f>IF(OR($E8=$G$5,$E8=$G$6,$E8=$G$16),($D8/3),"")</f>
        <v/>
      </c>
      <c r="U8" s="11">
        <f t="shared" si="1"/>
        <v>0</v>
      </c>
      <c r="V8" s="11">
        <f t="shared" si="2"/>
        <v>0</v>
      </c>
    </row>
    <row r="9" spans="1:22" x14ac:dyDescent="0.25">
      <c r="C9" s="29" t="s">
        <v>131</v>
      </c>
      <c r="D9" s="86"/>
      <c r="E9" s="86"/>
      <c r="F9" s="11"/>
      <c r="G9" s="11" t="s">
        <v>41</v>
      </c>
      <c r="H9" s="11"/>
      <c r="I9" s="81" t="str">
        <f t="shared" ref="I9:I11" si="3">IF(OR($E9=$G$6,$E9=$G$7,$E9=$G$5),($D9/3),"")</f>
        <v/>
      </c>
      <c r="J9" s="81" t="str">
        <f t="shared" ref="J9:J12" si="4">IF(OR($E9=$G$8,$E9=$G$7,$E9=$G$6),($D9/3),"")</f>
        <v/>
      </c>
      <c r="K9" s="81" t="str">
        <f t="shared" ref="K9:K12" si="5">IF(OR($E9=$G$8,$E9=$G$9,$E9=$G$7),($D9/3),"")</f>
        <v/>
      </c>
      <c r="L9" s="81" t="str">
        <f t="shared" ref="L9:L12" si="6">IF(OR($E9=$G$9,$E9=$G$10,$E9=$G$8),($D9/3),"")</f>
        <v/>
      </c>
      <c r="M9" s="81" t="str">
        <f t="shared" ref="M9:M12" si="7">IF(OR($E9=$G$10,$E9=$G$11,$E9=$G$9),($D9/3),"")</f>
        <v/>
      </c>
      <c r="N9" s="81" t="str">
        <f>IF(OR($E9=$G$11,$E9=$G$12,$E9=$G$10),($D9/3),"")</f>
        <v/>
      </c>
      <c r="O9" s="81" t="str">
        <f>IF(OR($E9=$G$12,$E9=$G$13,$E9=$G$11),($D9/3),"")</f>
        <v/>
      </c>
      <c r="P9" s="81" t="str">
        <f>IF(OR($E9=$G$13,$E9=$G$14,$E9=$G$12),($D9/3),"")</f>
        <v/>
      </c>
      <c r="Q9" s="81" t="str">
        <f>IF(OR($E9=$G$14,$E9=$G$15,$E9=$G$13),($D9/3),"")</f>
        <v/>
      </c>
      <c r="R9" s="81" t="str">
        <f>IF(OR($E9=$G$15,$E9=$G$16,$E9=$G$14),($D9/3),"")</f>
        <v/>
      </c>
      <c r="S9" s="81" t="str">
        <f>IF(OR($E9=$G$16,$E9=$G$5,$E9=$G$15),($D9/3),"")</f>
        <v/>
      </c>
      <c r="T9" s="81" t="str">
        <f>IF(OR($E9=$G$5,$E9=$G$6,$E9=$G$16),($D9/3),"")</f>
        <v/>
      </c>
      <c r="U9" s="11">
        <f t="shared" si="1"/>
        <v>0</v>
      </c>
      <c r="V9" s="11">
        <f t="shared" si="2"/>
        <v>0</v>
      </c>
    </row>
    <row r="10" spans="1:22" x14ac:dyDescent="0.25">
      <c r="C10" s="29" t="s">
        <v>132</v>
      </c>
      <c r="D10" s="86"/>
      <c r="E10" s="86"/>
      <c r="F10" s="11"/>
      <c r="G10" s="11" t="s">
        <v>42</v>
      </c>
      <c r="H10" s="11"/>
      <c r="I10" s="81" t="str">
        <f t="shared" si="3"/>
        <v/>
      </c>
      <c r="J10" s="81" t="str">
        <f t="shared" si="4"/>
        <v/>
      </c>
      <c r="K10" s="81" t="str">
        <f t="shared" si="5"/>
        <v/>
      </c>
      <c r="L10" s="81" t="str">
        <f t="shared" si="6"/>
        <v/>
      </c>
      <c r="M10" s="81" t="str">
        <f t="shared" si="7"/>
        <v/>
      </c>
      <c r="N10" s="81" t="str">
        <f>IF(OR($E10=$G$11,$E10=$G$12,$E10=$G$10),($D10/3),"")</f>
        <v/>
      </c>
      <c r="O10" s="81" t="str">
        <f>IF(OR($E10=$G$12,$E10=$G$13,$E10=$G$11),($D10/3),"")</f>
        <v/>
      </c>
      <c r="P10" s="81" t="str">
        <f>IF(OR($E10=$G$13,$E10=$G$14,$E10=$G$12),($D10/3),"")</f>
        <v/>
      </c>
      <c r="Q10" s="81" t="str">
        <f>IF(OR($E10=$G$14,$E10=$G$15,$E10=$G$13),($D10/3),"")</f>
        <v/>
      </c>
      <c r="R10" s="81" t="str">
        <f>IF(OR($E10=$G$15,$E10=$G$16,$E10=$G$14),($D10/3),"")</f>
        <v/>
      </c>
      <c r="S10" s="81" t="str">
        <f>IF(OR($E10=$G$16,$E10=$G$5,$E10=$G$15),($D10/3),"")</f>
        <v/>
      </c>
      <c r="T10" s="81" t="str">
        <f>IF(OR($E10=$G$5,$E10=$G$6,$E10=$G$16),($D10/3),"")</f>
        <v/>
      </c>
      <c r="U10" s="11">
        <f t="shared" si="1"/>
        <v>0</v>
      </c>
      <c r="V10" s="11">
        <f t="shared" si="2"/>
        <v>0</v>
      </c>
    </row>
    <row r="11" spans="1:22" x14ac:dyDescent="0.25">
      <c r="C11" s="29" t="s">
        <v>181</v>
      </c>
      <c r="D11" s="86"/>
      <c r="E11" s="86"/>
      <c r="F11" s="11"/>
      <c r="G11" s="11" t="s">
        <v>43</v>
      </c>
      <c r="H11" s="11"/>
      <c r="I11" s="81" t="str">
        <f t="shared" si="3"/>
        <v/>
      </c>
      <c r="J11" s="81" t="str">
        <f t="shared" si="4"/>
        <v/>
      </c>
      <c r="K11" s="81" t="str">
        <f t="shared" si="5"/>
        <v/>
      </c>
      <c r="L11" s="81" t="str">
        <f t="shared" si="6"/>
        <v/>
      </c>
      <c r="M11" s="81" t="str">
        <f t="shared" si="7"/>
        <v/>
      </c>
      <c r="N11" s="81" t="str">
        <f>IF(OR($E11=$G$11,$E11=$G$12,$E11=$G$10),($D11/3),"")</f>
        <v/>
      </c>
      <c r="O11" s="81" t="str">
        <f>IF(OR($E11=$G$12,$E11=$G$13,$E11=$G$11),($D11/3),"")</f>
        <v/>
      </c>
      <c r="P11" s="81" t="str">
        <f>IF(OR($E11=$G$13,$E11=$G$14,$E11=$G$12),($D11/3),"")</f>
        <v/>
      </c>
      <c r="Q11" s="81" t="str">
        <f>IF(OR($E11=$G$14,$E11=$G$15,$E11=$G$13),($D11/3),"")</f>
        <v/>
      </c>
      <c r="R11" s="81" t="str">
        <f>IF(OR($E11=$G$15,$E11=$G$16,$E11=$G$14),($D11/3),"")</f>
        <v/>
      </c>
      <c r="S11" s="81" t="str">
        <f>IF(OR($E11=$G$16,$E11=$G$5,$E11=$G$15),($D11/3),"")</f>
        <v/>
      </c>
      <c r="T11" s="81" t="str">
        <f>IF(OR($E11=$G$5,$E11=$G$6,$E11=$G$16),($D11/3),"")</f>
        <v/>
      </c>
      <c r="U11" s="11">
        <f t="shared" si="1"/>
        <v>0</v>
      </c>
      <c r="V11" s="11">
        <f t="shared" si="2"/>
        <v>0</v>
      </c>
    </row>
    <row r="12" spans="1:22" s="45" customFormat="1" x14ac:dyDescent="0.25">
      <c r="B12" s="15"/>
      <c r="C12" s="29" t="s">
        <v>182</v>
      </c>
      <c r="D12" s="86"/>
      <c r="E12" s="86"/>
      <c r="F12" s="11"/>
      <c r="G12" s="11" t="s">
        <v>11</v>
      </c>
      <c r="H12" s="11"/>
      <c r="I12" s="81" t="str">
        <f>IF(OR($E12=$G$6,$E12=$G$7,$E12=$G$5),($D12/3),"")</f>
        <v/>
      </c>
      <c r="J12" s="81" t="str">
        <f t="shared" si="4"/>
        <v/>
      </c>
      <c r="K12" s="81" t="str">
        <f t="shared" si="5"/>
        <v/>
      </c>
      <c r="L12" s="81" t="str">
        <f t="shared" si="6"/>
        <v/>
      </c>
      <c r="M12" s="81" t="str">
        <f t="shared" si="7"/>
        <v/>
      </c>
      <c r="N12" s="81" t="str">
        <f>IF(OR($E12=$G$11,$E12=$G$12,$E12=$G$10),($D12/3),"")</f>
        <v/>
      </c>
      <c r="O12" s="81" t="str">
        <f>IF(OR($E12=$G$12,$E12=$G$13,$E12=$G$11),($D12/3),"")</f>
        <v/>
      </c>
      <c r="P12" s="81" t="str">
        <f>IF(OR($E12=$G$13,$E12=$G$14,$E12=$G$12),($D12/3),"")</f>
        <v/>
      </c>
      <c r="Q12" s="81" t="str">
        <f>IF(OR($E12=$G$14,$E12=$G$15,$E12=$G$13),($D12/3),"")</f>
        <v/>
      </c>
      <c r="R12" s="81" t="str">
        <f>IF(OR($E12=$G$15,$E12=$G$16,$E12=$G$14),($D12/3),"")</f>
        <v/>
      </c>
      <c r="S12" s="81" t="str">
        <f>IF(OR($E12=$G$16,$E12=$G$5,$E12=$G$15),($D12/3),"")</f>
        <v/>
      </c>
      <c r="T12" s="81" t="str">
        <f>IF(OR($E12=$G$5,$E12=$G$6,$E12=$G$16),($D12/3),"")</f>
        <v/>
      </c>
      <c r="U12" s="11">
        <f t="shared" ref="U12" si="8">SUM(I12:T12)</f>
        <v>0</v>
      </c>
      <c r="V12" s="11"/>
    </row>
    <row r="13" spans="1:22" x14ac:dyDescent="0.25">
      <c r="B13" s="97" t="s">
        <v>4</v>
      </c>
      <c r="C13" s="97"/>
      <c r="D13" s="8">
        <f>SUM(D6:D12)</f>
        <v>200</v>
      </c>
      <c r="E13" s="11"/>
      <c r="F13" s="11"/>
      <c r="G13" s="11" t="s">
        <v>44</v>
      </c>
      <c r="H13" s="11"/>
      <c r="I13" s="87">
        <f>SUM(I6:I12)</f>
        <v>16.666666666666668</v>
      </c>
      <c r="J13" s="87">
        <f t="shared" ref="J13:T13" si="9">SUM(J6:J12)</f>
        <v>16.666666666666668</v>
      </c>
      <c r="K13" s="87">
        <f t="shared" si="9"/>
        <v>16.666666666666668</v>
      </c>
      <c r="L13" s="87">
        <f t="shared" si="9"/>
        <v>16.666666666666668</v>
      </c>
      <c r="M13" s="87">
        <f t="shared" si="9"/>
        <v>16.666666666666668</v>
      </c>
      <c r="N13" s="87">
        <f t="shared" si="9"/>
        <v>16.666666666666668</v>
      </c>
      <c r="O13" s="87">
        <f t="shared" si="9"/>
        <v>16.666666666666668</v>
      </c>
      <c r="P13" s="87">
        <f t="shared" si="9"/>
        <v>16.666666666666668</v>
      </c>
      <c r="Q13" s="87">
        <f t="shared" si="9"/>
        <v>16.666666666666668</v>
      </c>
      <c r="R13" s="87">
        <f t="shared" si="9"/>
        <v>16.666666666666668</v>
      </c>
      <c r="S13" s="87">
        <f t="shared" si="9"/>
        <v>16.666666666666668</v>
      </c>
      <c r="T13" s="87">
        <f t="shared" si="9"/>
        <v>16.666666666666668</v>
      </c>
      <c r="U13" s="12">
        <f t="shared" si="1"/>
        <v>199.99999999999997</v>
      </c>
      <c r="V13" s="11">
        <f t="shared" si="2"/>
        <v>0</v>
      </c>
    </row>
    <row r="14" spans="1:22" s="45" customFormat="1" x14ac:dyDescent="0.25">
      <c r="B14" s="22"/>
      <c r="C14" s="32"/>
      <c r="D14" s="8"/>
      <c r="E14" s="11"/>
      <c r="F14" s="11"/>
      <c r="G14" s="11" t="s">
        <v>45</v>
      </c>
      <c r="H14" s="11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17"/>
      <c r="V14" s="11"/>
    </row>
    <row r="15" spans="1:22" x14ac:dyDescent="0.25">
      <c r="B15" s="98" t="s">
        <v>153</v>
      </c>
      <c r="C15" s="98"/>
      <c r="D15" s="83"/>
      <c r="E15" s="11"/>
      <c r="F15" s="11"/>
      <c r="G15" s="11" t="s">
        <v>46</v>
      </c>
      <c r="H15" s="11"/>
      <c r="I15" s="11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11"/>
      <c r="V15" s="11"/>
    </row>
    <row r="16" spans="1:22" x14ac:dyDescent="0.25">
      <c r="C16" s="6" t="s">
        <v>58</v>
      </c>
      <c r="D16" s="86"/>
      <c r="E16" s="11"/>
      <c r="F16" s="11"/>
      <c r="G16" s="11" t="s">
        <v>47</v>
      </c>
      <c r="H16" s="11"/>
      <c r="I16" s="81">
        <f>$D16/12</f>
        <v>0</v>
      </c>
      <c r="J16" s="81">
        <f t="shared" ref="J16:T24" si="10">$D16/12</f>
        <v>0</v>
      </c>
      <c r="K16" s="81">
        <f t="shared" si="10"/>
        <v>0</v>
      </c>
      <c r="L16" s="81">
        <f t="shared" si="10"/>
        <v>0</v>
      </c>
      <c r="M16" s="81">
        <f t="shared" si="10"/>
        <v>0</v>
      </c>
      <c r="N16" s="81">
        <f t="shared" si="10"/>
        <v>0</v>
      </c>
      <c r="O16" s="81">
        <f t="shared" si="10"/>
        <v>0</v>
      </c>
      <c r="P16" s="81">
        <f t="shared" si="10"/>
        <v>0</v>
      </c>
      <c r="Q16" s="81">
        <f t="shared" si="10"/>
        <v>0</v>
      </c>
      <c r="R16" s="81">
        <f t="shared" si="10"/>
        <v>0</v>
      </c>
      <c r="S16" s="81">
        <f t="shared" si="10"/>
        <v>0</v>
      </c>
      <c r="T16" s="81">
        <f t="shared" si="10"/>
        <v>0</v>
      </c>
      <c r="U16" s="11">
        <f t="shared" si="1"/>
        <v>0</v>
      </c>
      <c r="V16" s="11">
        <f t="shared" si="2"/>
        <v>0</v>
      </c>
    </row>
    <row r="17" spans="2:22" x14ac:dyDescent="0.25">
      <c r="C17" s="6" t="s">
        <v>52</v>
      </c>
      <c r="D17" s="86">
        <v>200</v>
      </c>
      <c r="E17" s="11"/>
      <c r="F17" s="11"/>
      <c r="G17" s="11"/>
      <c r="H17" s="11"/>
      <c r="I17" s="81">
        <f t="shared" ref="I17:I24" si="11">$D17/12</f>
        <v>16.666666666666668</v>
      </c>
      <c r="J17" s="81">
        <f t="shared" si="10"/>
        <v>16.666666666666668</v>
      </c>
      <c r="K17" s="81">
        <f t="shared" si="10"/>
        <v>16.666666666666668</v>
      </c>
      <c r="L17" s="81">
        <f t="shared" si="10"/>
        <v>16.666666666666668</v>
      </c>
      <c r="M17" s="81">
        <f t="shared" si="10"/>
        <v>16.666666666666668</v>
      </c>
      <c r="N17" s="81">
        <f t="shared" si="10"/>
        <v>16.666666666666668</v>
      </c>
      <c r="O17" s="81">
        <f t="shared" si="10"/>
        <v>16.666666666666668</v>
      </c>
      <c r="P17" s="81">
        <f t="shared" si="10"/>
        <v>16.666666666666668</v>
      </c>
      <c r="Q17" s="81">
        <f t="shared" si="10"/>
        <v>16.666666666666668</v>
      </c>
      <c r="R17" s="81">
        <f t="shared" si="10"/>
        <v>16.666666666666668</v>
      </c>
      <c r="S17" s="81">
        <f t="shared" si="10"/>
        <v>16.666666666666668</v>
      </c>
      <c r="T17" s="81">
        <f t="shared" si="10"/>
        <v>16.666666666666668</v>
      </c>
      <c r="U17" s="11">
        <f t="shared" si="1"/>
        <v>199.99999999999997</v>
      </c>
      <c r="V17" s="11">
        <f t="shared" si="2"/>
        <v>0</v>
      </c>
    </row>
    <row r="18" spans="2:22" x14ac:dyDescent="0.25">
      <c r="C18" s="6" t="s">
        <v>53</v>
      </c>
      <c r="D18" s="83">
        <f>D7</f>
        <v>0</v>
      </c>
      <c r="E18" s="11"/>
      <c r="F18" s="11"/>
      <c r="G18" s="11"/>
      <c r="H18" s="11"/>
      <c r="I18" s="81">
        <f t="shared" si="11"/>
        <v>0</v>
      </c>
      <c r="J18" s="81">
        <f t="shared" si="10"/>
        <v>0</v>
      </c>
      <c r="K18" s="81">
        <f t="shared" si="10"/>
        <v>0</v>
      </c>
      <c r="L18" s="81">
        <f t="shared" si="10"/>
        <v>0</v>
      </c>
      <c r="M18" s="81">
        <f t="shared" si="10"/>
        <v>0</v>
      </c>
      <c r="N18" s="81">
        <f t="shared" si="10"/>
        <v>0</v>
      </c>
      <c r="O18" s="81">
        <f t="shared" si="10"/>
        <v>0</v>
      </c>
      <c r="P18" s="81">
        <f t="shared" si="10"/>
        <v>0</v>
      </c>
      <c r="Q18" s="81">
        <f t="shared" si="10"/>
        <v>0</v>
      </c>
      <c r="R18" s="81">
        <f t="shared" si="10"/>
        <v>0</v>
      </c>
      <c r="S18" s="81">
        <f t="shared" si="10"/>
        <v>0</v>
      </c>
      <c r="T18" s="81">
        <f t="shared" si="10"/>
        <v>0</v>
      </c>
      <c r="U18" s="11">
        <f t="shared" si="1"/>
        <v>0</v>
      </c>
      <c r="V18" s="11">
        <f t="shared" si="2"/>
        <v>0</v>
      </c>
    </row>
    <row r="19" spans="2:22" x14ac:dyDescent="0.25">
      <c r="C19" s="6" t="s">
        <v>54</v>
      </c>
      <c r="D19" s="86"/>
      <c r="E19" s="11"/>
      <c r="F19" s="11"/>
      <c r="G19" s="11"/>
      <c r="H19" s="11"/>
      <c r="I19" s="81">
        <f t="shared" si="11"/>
        <v>0</v>
      </c>
      <c r="J19" s="81">
        <f t="shared" si="10"/>
        <v>0</v>
      </c>
      <c r="K19" s="81">
        <f t="shared" si="10"/>
        <v>0</v>
      </c>
      <c r="L19" s="81">
        <f t="shared" si="10"/>
        <v>0</v>
      </c>
      <c r="M19" s="81">
        <f t="shared" si="10"/>
        <v>0</v>
      </c>
      <c r="N19" s="81">
        <f t="shared" si="10"/>
        <v>0</v>
      </c>
      <c r="O19" s="81">
        <f t="shared" si="10"/>
        <v>0</v>
      </c>
      <c r="P19" s="81">
        <f t="shared" si="10"/>
        <v>0</v>
      </c>
      <c r="Q19" s="81">
        <f t="shared" si="10"/>
        <v>0</v>
      </c>
      <c r="R19" s="81">
        <f t="shared" si="10"/>
        <v>0</v>
      </c>
      <c r="S19" s="81">
        <f t="shared" si="10"/>
        <v>0</v>
      </c>
      <c r="T19" s="81">
        <f t="shared" si="10"/>
        <v>0</v>
      </c>
      <c r="U19" s="11">
        <f t="shared" si="1"/>
        <v>0</v>
      </c>
      <c r="V19" s="11">
        <f t="shared" si="2"/>
        <v>0</v>
      </c>
    </row>
    <row r="20" spans="2:22" x14ac:dyDescent="0.25">
      <c r="C20" s="6" t="s">
        <v>55</v>
      </c>
      <c r="D20" s="86"/>
      <c r="E20" s="11"/>
      <c r="F20" s="11"/>
      <c r="G20" s="11"/>
      <c r="H20" s="11"/>
      <c r="I20" s="81">
        <f t="shared" si="11"/>
        <v>0</v>
      </c>
      <c r="J20" s="81">
        <f t="shared" si="10"/>
        <v>0</v>
      </c>
      <c r="K20" s="81">
        <f t="shared" si="10"/>
        <v>0</v>
      </c>
      <c r="L20" s="81">
        <f t="shared" si="10"/>
        <v>0</v>
      </c>
      <c r="M20" s="81">
        <f t="shared" si="10"/>
        <v>0</v>
      </c>
      <c r="N20" s="81">
        <f t="shared" si="10"/>
        <v>0</v>
      </c>
      <c r="O20" s="81">
        <f t="shared" si="10"/>
        <v>0</v>
      </c>
      <c r="P20" s="81">
        <f t="shared" si="10"/>
        <v>0</v>
      </c>
      <c r="Q20" s="81">
        <f t="shared" si="10"/>
        <v>0</v>
      </c>
      <c r="R20" s="81">
        <f t="shared" si="10"/>
        <v>0</v>
      </c>
      <c r="S20" s="81">
        <f t="shared" si="10"/>
        <v>0</v>
      </c>
      <c r="T20" s="81">
        <f t="shared" si="10"/>
        <v>0</v>
      </c>
      <c r="U20" s="11">
        <f t="shared" si="1"/>
        <v>0</v>
      </c>
      <c r="V20" s="11">
        <f t="shared" si="2"/>
        <v>0</v>
      </c>
    </row>
    <row r="21" spans="2:22" x14ac:dyDescent="0.25">
      <c r="C21" s="6" t="s">
        <v>56</v>
      </c>
      <c r="D21" s="86"/>
      <c r="E21" s="11"/>
      <c r="F21" s="11"/>
      <c r="G21" s="11"/>
      <c r="H21" s="11"/>
      <c r="I21" s="81">
        <f t="shared" si="11"/>
        <v>0</v>
      </c>
      <c r="J21" s="81">
        <f t="shared" si="10"/>
        <v>0</v>
      </c>
      <c r="K21" s="81">
        <f t="shared" si="10"/>
        <v>0</v>
      </c>
      <c r="L21" s="81">
        <f t="shared" si="10"/>
        <v>0</v>
      </c>
      <c r="M21" s="81">
        <f t="shared" si="10"/>
        <v>0</v>
      </c>
      <c r="N21" s="81">
        <f t="shared" si="10"/>
        <v>0</v>
      </c>
      <c r="O21" s="81">
        <f t="shared" si="10"/>
        <v>0</v>
      </c>
      <c r="P21" s="81">
        <f t="shared" si="10"/>
        <v>0</v>
      </c>
      <c r="Q21" s="81">
        <f t="shared" si="10"/>
        <v>0</v>
      </c>
      <c r="R21" s="81">
        <f t="shared" si="10"/>
        <v>0</v>
      </c>
      <c r="S21" s="81">
        <f t="shared" si="10"/>
        <v>0</v>
      </c>
      <c r="T21" s="81">
        <f t="shared" si="10"/>
        <v>0</v>
      </c>
      <c r="U21" s="11">
        <f t="shared" si="1"/>
        <v>0</v>
      </c>
      <c r="V21" s="11">
        <f t="shared" si="2"/>
        <v>0</v>
      </c>
    </row>
    <row r="22" spans="2:22" x14ac:dyDescent="0.25">
      <c r="C22" s="6" t="s">
        <v>57</v>
      </c>
      <c r="D22" s="86"/>
      <c r="E22" s="11"/>
      <c r="F22" s="11"/>
      <c r="G22" s="11"/>
      <c r="H22" s="11"/>
      <c r="I22" s="81">
        <f t="shared" si="11"/>
        <v>0</v>
      </c>
      <c r="J22" s="81">
        <f t="shared" si="10"/>
        <v>0</v>
      </c>
      <c r="K22" s="81">
        <f t="shared" si="10"/>
        <v>0</v>
      </c>
      <c r="L22" s="81">
        <f t="shared" si="10"/>
        <v>0</v>
      </c>
      <c r="M22" s="81">
        <f t="shared" si="10"/>
        <v>0</v>
      </c>
      <c r="N22" s="81">
        <f t="shared" si="10"/>
        <v>0</v>
      </c>
      <c r="O22" s="81">
        <f t="shared" si="10"/>
        <v>0</v>
      </c>
      <c r="P22" s="81">
        <f t="shared" si="10"/>
        <v>0</v>
      </c>
      <c r="Q22" s="81">
        <f t="shared" si="10"/>
        <v>0</v>
      </c>
      <c r="R22" s="81">
        <f t="shared" si="10"/>
        <v>0</v>
      </c>
      <c r="S22" s="81">
        <f t="shared" si="10"/>
        <v>0</v>
      </c>
      <c r="T22" s="81">
        <f t="shared" si="10"/>
        <v>0</v>
      </c>
      <c r="U22" s="11">
        <f t="shared" si="1"/>
        <v>0</v>
      </c>
      <c r="V22" s="11">
        <f t="shared" si="2"/>
        <v>0</v>
      </c>
    </row>
    <row r="23" spans="2:22" x14ac:dyDescent="0.25">
      <c r="C23" s="6" t="s">
        <v>60</v>
      </c>
      <c r="D23" s="86"/>
      <c r="E23" s="11"/>
      <c r="F23" s="11"/>
      <c r="G23" s="11"/>
      <c r="H23" s="11"/>
      <c r="I23" s="81">
        <f t="shared" si="11"/>
        <v>0</v>
      </c>
      <c r="J23" s="81">
        <f t="shared" si="10"/>
        <v>0</v>
      </c>
      <c r="K23" s="81">
        <f t="shared" si="10"/>
        <v>0</v>
      </c>
      <c r="L23" s="81">
        <f t="shared" si="10"/>
        <v>0</v>
      </c>
      <c r="M23" s="81">
        <f t="shared" si="10"/>
        <v>0</v>
      </c>
      <c r="N23" s="81">
        <f t="shared" si="10"/>
        <v>0</v>
      </c>
      <c r="O23" s="81">
        <f t="shared" si="10"/>
        <v>0</v>
      </c>
      <c r="P23" s="81">
        <f t="shared" si="10"/>
        <v>0</v>
      </c>
      <c r="Q23" s="81">
        <f t="shared" si="10"/>
        <v>0</v>
      </c>
      <c r="R23" s="81">
        <f t="shared" si="10"/>
        <v>0</v>
      </c>
      <c r="S23" s="81">
        <f t="shared" si="10"/>
        <v>0</v>
      </c>
      <c r="T23" s="81">
        <f t="shared" si="10"/>
        <v>0</v>
      </c>
      <c r="U23" s="11">
        <f t="shared" si="1"/>
        <v>0</v>
      </c>
      <c r="V23" s="11">
        <f t="shared" si="2"/>
        <v>0</v>
      </c>
    </row>
    <row r="24" spans="2:22" x14ac:dyDescent="0.25">
      <c r="C24" s="6" t="s">
        <v>61</v>
      </c>
      <c r="D24" s="86"/>
      <c r="E24" s="11"/>
      <c r="F24" s="11"/>
      <c r="G24" s="11"/>
      <c r="H24" s="11"/>
      <c r="I24" s="81">
        <f t="shared" si="11"/>
        <v>0</v>
      </c>
      <c r="J24" s="81">
        <f t="shared" si="10"/>
        <v>0</v>
      </c>
      <c r="K24" s="81">
        <f t="shared" si="10"/>
        <v>0</v>
      </c>
      <c r="L24" s="81">
        <f t="shared" si="10"/>
        <v>0</v>
      </c>
      <c r="M24" s="81">
        <f t="shared" si="10"/>
        <v>0</v>
      </c>
      <c r="N24" s="81">
        <f t="shared" si="10"/>
        <v>0</v>
      </c>
      <c r="O24" s="81">
        <f t="shared" si="10"/>
        <v>0</v>
      </c>
      <c r="P24" s="81">
        <f t="shared" si="10"/>
        <v>0</v>
      </c>
      <c r="Q24" s="81">
        <f t="shared" si="10"/>
        <v>0</v>
      </c>
      <c r="R24" s="81">
        <f t="shared" si="10"/>
        <v>0</v>
      </c>
      <c r="S24" s="81">
        <f t="shared" si="10"/>
        <v>0</v>
      </c>
      <c r="T24" s="81">
        <f t="shared" si="10"/>
        <v>0</v>
      </c>
      <c r="U24" s="11">
        <f t="shared" si="1"/>
        <v>0</v>
      </c>
      <c r="V24" s="11">
        <f t="shared" si="2"/>
        <v>0</v>
      </c>
    </row>
    <row r="25" spans="2:22" x14ac:dyDescent="0.25">
      <c r="C25" s="32" t="str">
        <f>C8</f>
        <v>PROGRAM EVENT 1</v>
      </c>
      <c r="D25" s="86">
        <v>1000</v>
      </c>
      <c r="E25" s="83">
        <f>E8</f>
        <v>0</v>
      </c>
      <c r="F25" s="11"/>
      <c r="G25" s="11"/>
      <c r="H25" s="11"/>
      <c r="I25" s="81" t="str">
        <f>IF(OR($E25=$G$6,$E25=$G$7,$E25=$G$5),($D25/3),"")</f>
        <v/>
      </c>
      <c r="J25" s="81" t="str">
        <f>IF(OR($E25=$G$8,$E25=$G$7,$E25=$G$6),($D25/3),"")</f>
        <v/>
      </c>
      <c r="K25" s="81" t="str">
        <f>IF(OR($E25=$G$8,$E25=$G$9,$E25=$G$7),($D25/3),"")</f>
        <v/>
      </c>
      <c r="L25" s="81" t="str">
        <f>IF(OR($E25=$G$9,$E25=$G$10,$E25=$G$8),($D25/3),"")</f>
        <v/>
      </c>
      <c r="M25" s="81" t="str">
        <f>IF(OR($E25=$G$10,$E25=$G$11,$E25=$G$9),($D25/3),"")</f>
        <v/>
      </c>
      <c r="N25" s="81" t="str">
        <f>IF(OR($E25=$G$11,$E25=$G$12,$E25=$G$10),($D25/3),"")</f>
        <v/>
      </c>
      <c r="O25" s="81" t="str">
        <f>IF(OR($E25=$G$12,$E25=$G$13,$E25=$G$11),($D25/3),"")</f>
        <v/>
      </c>
      <c r="P25" s="81" t="str">
        <f>IF(OR($E25=$G$13,$E25=$G$14,$E25=$G$12),($D25/3),"")</f>
        <v/>
      </c>
      <c r="Q25" s="81" t="str">
        <f>IF(OR($E25=$G$14,$E25=$G$15,$E25=$G$13),($D25/3),"")</f>
        <v/>
      </c>
      <c r="R25" s="81" t="str">
        <f>IF(OR($E25=$G$15,$E25=$G$16,$E25=$G$14),($D25/3),"")</f>
        <v/>
      </c>
      <c r="S25" s="81" t="str">
        <f>IF(OR($E25=$G$5,$E25=$G$16,$E25=$G$15),($D25/3),"")</f>
        <v/>
      </c>
      <c r="T25" s="81" t="str">
        <f>IF(OR($E25=$G$5,$E25=$G$6,$E25=$G$16),($D25/3),"")</f>
        <v/>
      </c>
      <c r="U25" s="11">
        <f t="shared" ref="U25:U29" si="12">SUM(I25:T25)</f>
        <v>0</v>
      </c>
      <c r="V25" s="11">
        <f t="shared" ref="V25:V29" si="13">U25-D25</f>
        <v>-1000</v>
      </c>
    </row>
    <row r="26" spans="2:22" x14ac:dyDescent="0.25">
      <c r="C26" s="32" t="str">
        <f>C9</f>
        <v>PROGRAM EVENT 2</v>
      </c>
      <c r="D26" s="86"/>
      <c r="E26" s="83">
        <f>E9</f>
        <v>0</v>
      </c>
      <c r="F26" s="11"/>
      <c r="G26" s="11"/>
      <c r="H26" s="11"/>
      <c r="I26" s="81" t="str">
        <f t="shared" ref="I26:I29" si="14">IF(OR($E26=$G$6,$E26=$G$7,$E26=$G$5),($D26/3),"")</f>
        <v/>
      </c>
      <c r="J26" s="81" t="str">
        <f t="shared" ref="J26:J29" si="15">IF(OR($E26=$G$8,$E26=$G$7,$E26=$G$6),($D26/3),"")</f>
        <v/>
      </c>
      <c r="K26" s="81" t="str">
        <f t="shared" ref="K26:K29" si="16">IF(OR($E26=$G$8,$E26=$G$9,$E26=$G$7),($D26/3),"")</f>
        <v/>
      </c>
      <c r="L26" s="81" t="str">
        <f t="shared" ref="L26:L29" si="17">IF(OR($E26=$G$9,$E26=$G$10,$E26=$G$8),($D26/3),"")</f>
        <v/>
      </c>
      <c r="M26" s="81" t="str">
        <f t="shared" ref="M26:M29" si="18">IF(OR($E26=$G$10,$E26=$G$11,$E26=$G$9),($D26/3),"")</f>
        <v/>
      </c>
      <c r="N26" s="81" t="str">
        <f t="shared" ref="N26:N29" si="19">IF(OR($E26=$G$11,$E26=$G$12,$E26=$G$10),($D26/3),"")</f>
        <v/>
      </c>
      <c r="O26" s="81" t="str">
        <f t="shared" ref="O26:O29" si="20">IF(OR($E26=$G$12,$E26=$G$13,$E26=$G$11),($D26/3),"")</f>
        <v/>
      </c>
      <c r="P26" s="81" t="str">
        <f t="shared" ref="P26:P29" si="21">IF(OR($E26=$G$13,$E26=$G$14,$E26=$G$12),($D26/3),"")</f>
        <v/>
      </c>
      <c r="Q26" s="81" t="str">
        <f t="shared" ref="Q26:Q29" si="22">IF(OR($E26=$G$14,$E26=$G$15,$E26=$G$13),($D26/3),"")</f>
        <v/>
      </c>
      <c r="R26" s="81" t="str">
        <f t="shared" ref="R26:R29" si="23">IF(OR($E26=$G$15,$E26=$G$16,$E26=$G$14),($D26/3),"")</f>
        <v/>
      </c>
      <c r="S26" s="81" t="str">
        <f t="shared" ref="S26:S29" si="24">IF(OR($E26=$G$5,$E26=$G$16,$E26=$G$15),($D26/3),"")</f>
        <v/>
      </c>
      <c r="T26" s="81" t="str">
        <f t="shared" ref="T26:T29" si="25">IF(OR($E26=$G$5,$E26=$G$6,$E26=$G$16),($D26/3),"")</f>
        <v/>
      </c>
      <c r="U26" s="11">
        <f t="shared" si="12"/>
        <v>0</v>
      </c>
      <c r="V26" s="11">
        <f t="shared" si="13"/>
        <v>0</v>
      </c>
    </row>
    <row r="27" spans="2:22" x14ac:dyDescent="0.25">
      <c r="C27" s="32" t="str">
        <f>C10</f>
        <v>PROGRAM EVENT 3</v>
      </c>
      <c r="D27" s="86"/>
      <c r="E27" s="83">
        <f>E10</f>
        <v>0</v>
      </c>
      <c r="F27" s="11"/>
      <c r="G27" s="11"/>
      <c r="H27" s="11"/>
      <c r="I27" s="81" t="str">
        <f t="shared" si="14"/>
        <v/>
      </c>
      <c r="J27" s="81" t="str">
        <f t="shared" si="15"/>
        <v/>
      </c>
      <c r="K27" s="81" t="str">
        <f t="shared" si="16"/>
        <v/>
      </c>
      <c r="L27" s="81" t="str">
        <f t="shared" si="17"/>
        <v/>
      </c>
      <c r="M27" s="81" t="str">
        <f t="shared" si="18"/>
        <v/>
      </c>
      <c r="N27" s="81" t="str">
        <f t="shared" si="19"/>
        <v/>
      </c>
      <c r="O27" s="81" t="str">
        <f t="shared" si="20"/>
        <v/>
      </c>
      <c r="P27" s="81" t="str">
        <f t="shared" si="21"/>
        <v/>
      </c>
      <c r="Q27" s="81" t="str">
        <f t="shared" si="22"/>
        <v/>
      </c>
      <c r="R27" s="81" t="str">
        <f t="shared" si="23"/>
        <v/>
      </c>
      <c r="S27" s="81" t="str">
        <f t="shared" si="24"/>
        <v/>
      </c>
      <c r="T27" s="81" t="str">
        <f t="shared" si="25"/>
        <v/>
      </c>
      <c r="U27" s="11">
        <f t="shared" si="12"/>
        <v>0</v>
      </c>
      <c r="V27" s="11">
        <f t="shared" si="13"/>
        <v>0</v>
      </c>
    </row>
    <row r="28" spans="2:22" x14ac:dyDescent="0.25">
      <c r="C28" s="32" t="str">
        <f>C11</f>
        <v>PROGRAM EVENT 4</v>
      </c>
      <c r="D28" s="86"/>
      <c r="E28" s="83">
        <f>E11</f>
        <v>0</v>
      </c>
      <c r="F28" s="11"/>
      <c r="G28" s="11"/>
      <c r="H28" s="11"/>
      <c r="I28" s="81" t="str">
        <f t="shared" si="14"/>
        <v/>
      </c>
      <c r="J28" s="81" t="str">
        <f t="shared" si="15"/>
        <v/>
      </c>
      <c r="K28" s="81" t="str">
        <f t="shared" si="16"/>
        <v/>
      </c>
      <c r="L28" s="81" t="str">
        <f t="shared" si="17"/>
        <v/>
      </c>
      <c r="M28" s="81" t="str">
        <f t="shared" si="18"/>
        <v/>
      </c>
      <c r="N28" s="81" t="str">
        <f t="shared" si="19"/>
        <v/>
      </c>
      <c r="O28" s="81" t="str">
        <f t="shared" si="20"/>
        <v/>
      </c>
      <c r="P28" s="81" t="str">
        <f t="shared" si="21"/>
        <v/>
      </c>
      <c r="Q28" s="81" t="str">
        <f t="shared" si="22"/>
        <v/>
      </c>
      <c r="R28" s="81" t="str">
        <f t="shared" si="23"/>
        <v/>
      </c>
      <c r="S28" s="81" t="str">
        <f t="shared" si="24"/>
        <v/>
      </c>
      <c r="T28" s="81" t="str">
        <f t="shared" si="25"/>
        <v/>
      </c>
      <c r="U28" s="11">
        <f t="shared" si="12"/>
        <v>0</v>
      </c>
      <c r="V28" s="11">
        <f t="shared" si="13"/>
        <v>0</v>
      </c>
    </row>
    <row r="29" spans="2:22" s="45" customFormat="1" x14ac:dyDescent="0.25">
      <c r="B29" s="15"/>
      <c r="C29" s="32" t="str">
        <f>C12</f>
        <v>PROGRAM EVENT 5</v>
      </c>
      <c r="D29" s="86"/>
      <c r="E29" s="83">
        <f>E12</f>
        <v>0</v>
      </c>
      <c r="F29" s="11"/>
      <c r="G29" s="11"/>
      <c r="H29" s="11"/>
      <c r="I29" s="81" t="str">
        <f t="shared" si="14"/>
        <v/>
      </c>
      <c r="J29" s="81" t="str">
        <f t="shared" si="15"/>
        <v/>
      </c>
      <c r="K29" s="81" t="str">
        <f t="shared" si="16"/>
        <v/>
      </c>
      <c r="L29" s="81" t="str">
        <f t="shared" si="17"/>
        <v/>
      </c>
      <c r="M29" s="81" t="str">
        <f t="shared" si="18"/>
        <v/>
      </c>
      <c r="N29" s="81" t="str">
        <f t="shared" si="19"/>
        <v/>
      </c>
      <c r="O29" s="81" t="str">
        <f t="shared" si="20"/>
        <v/>
      </c>
      <c r="P29" s="81" t="str">
        <f t="shared" si="21"/>
        <v/>
      </c>
      <c r="Q29" s="81" t="str">
        <f t="shared" si="22"/>
        <v/>
      </c>
      <c r="R29" s="81" t="str">
        <f t="shared" si="23"/>
        <v/>
      </c>
      <c r="S29" s="81" t="str">
        <f t="shared" si="24"/>
        <v/>
      </c>
      <c r="T29" s="81" t="str">
        <f t="shared" si="25"/>
        <v/>
      </c>
      <c r="U29" s="11">
        <f t="shared" si="12"/>
        <v>0</v>
      </c>
      <c r="V29" s="11">
        <f t="shared" si="13"/>
        <v>0</v>
      </c>
    </row>
    <row r="30" spans="2:22" x14ac:dyDescent="0.25">
      <c r="C30" s="32" t="s">
        <v>124</v>
      </c>
      <c r="D30" s="83">
        <f>Payroll!Q27</f>
        <v>0</v>
      </c>
      <c r="E30" s="11"/>
      <c r="F30" s="11"/>
      <c r="G30" s="11"/>
      <c r="H30" s="1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11"/>
      <c r="V30" s="11"/>
    </row>
    <row r="31" spans="2:22" s="45" customFormat="1" x14ac:dyDescent="0.25">
      <c r="B31" s="15"/>
      <c r="C31" s="32" t="s">
        <v>123</v>
      </c>
      <c r="D31" s="83">
        <f>Payroll!S27</f>
        <v>0</v>
      </c>
      <c r="E31" s="11"/>
      <c r="F31" s="11"/>
      <c r="G31" s="11"/>
      <c r="H31" s="1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11"/>
      <c r="V31" s="11"/>
    </row>
    <row r="32" spans="2:22" x14ac:dyDescent="0.25">
      <c r="B32" s="97" t="s">
        <v>7</v>
      </c>
      <c r="C32" s="97"/>
      <c r="D32" s="8">
        <f>SUM(D16:D31)</f>
        <v>1200</v>
      </c>
      <c r="E32" s="11"/>
      <c r="F32" s="11"/>
      <c r="G32" s="11"/>
      <c r="H32" s="11"/>
      <c r="I32" s="87">
        <f t="shared" ref="I32:T32" si="26">SUM(I16:I29)</f>
        <v>16.666666666666668</v>
      </c>
      <c r="J32" s="87">
        <f t="shared" si="26"/>
        <v>16.666666666666668</v>
      </c>
      <c r="K32" s="87">
        <f t="shared" si="26"/>
        <v>16.666666666666668</v>
      </c>
      <c r="L32" s="87">
        <f t="shared" si="26"/>
        <v>16.666666666666668</v>
      </c>
      <c r="M32" s="87">
        <f t="shared" si="26"/>
        <v>16.666666666666668</v>
      </c>
      <c r="N32" s="87">
        <f t="shared" si="26"/>
        <v>16.666666666666668</v>
      </c>
      <c r="O32" s="87">
        <f t="shared" si="26"/>
        <v>16.666666666666668</v>
      </c>
      <c r="P32" s="87">
        <f t="shared" si="26"/>
        <v>16.666666666666668</v>
      </c>
      <c r="Q32" s="87">
        <f t="shared" si="26"/>
        <v>16.666666666666668</v>
      </c>
      <c r="R32" s="87">
        <f t="shared" si="26"/>
        <v>16.666666666666668</v>
      </c>
      <c r="S32" s="87">
        <f t="shared" si="26"/>
        <v>16.666666666666668</v>
      </c>
      <c r="T32" s="87">
        <f t="shared" si="26"/>
        <v>16.666666666666668</v>
      </c>
      <c r="U32" s="12">
        <f t="shared" si="1"/>
        <v>199.99999999999997</v>
      </c>
      <c r="V32" s="11">
        <f t="shared" si="2"/>
        <v>-1000</v>
      </c>
    </row>
  </sheetData>
  <mergeCells count="6">
    <mergeCell ref="A1:E1"/>
    <mergeCell ref="B32:C32"/>
    <mergeCell ref="B15:C15"/>
    <mergeCell ref="B13:C13"/>
    <mergeCell ref="B5:C5"/>
    <mergeCell ref="A2:E2"/>
  </mergeCells>
  <dataValidations count="2">
    <dataValidation type="list" allowBlank="1" showInputMessage="1" showErrorMessage="1" sqref="E11:E12" xr:uid="{1BE759FC-7C24-44A1-B773-774BC715D1C3}">
      <formula1>$G$4:$G$16</formula1>
    </dataValidation>
    <dataValidation type="list" allowBlank="1" showInputMessage="1" showErrorMessage="1" sqref="E8:E10" xr:uid="{55052807-D3D8-445E-8337-98FC6B435E70}">
      <formula1>$G$5:$G$16</formula1>
    </dataValidation>
  </dataValidations>
  <printOptions horizontalCentered="1"/>
  <pageMargins left="0.7" right="0.7" top="1.5" bottom="0.5" header="0.3" footer="0.3"/>
  <pageSetup orientation="portrait" horizontalDpi="0" verticalDpi="0" r:id="rId1"/>
  <headerFooter alignWithMargins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BCE91-F2DA-4328-B197-EE6DFE5A30D4}">
  <dimension ref="A1:X77"/>
  <sheetViews>
    <sheetView showZeros="0" topLeftCell="A16" zoomScaleNormal="100" workbookViewId="0">
      <selection activeCell="G37" sqref="G37"/>
    </sheetView>
  </sheetViews>
  <sheetFormatPr defaultRowHeight="13.5" x14ac:dyDescent="0.25"/>
  <cols>
    <col min="1" max="1" width="1.7109375" style="6" customWidth="1"/>
    <col min="2" max="4" width="1.7109375" style="22" customWidth="1"/>
    <col min="5" max="5" width="37.42578125" style="15" customWidth="1"/>
    <col min="6" max="6" width="17" style="26" bestFit="1" customWidth="1"/>
    <col min="7" max="7" width="9.28515625" style="6" bestFit="1" customWidth="1"/>
    <col min="8" max="8" width="1.7109375" style="6" hidden="1" customWidth="1"/>
    <col min="9" max="9" width="10.5703125" style="6" hidden="1" customWidth="1"/>
    <col min="10" max="10" width="1.7109375" style="6" hidden="1" customWidth="1"/>
    <col min="11" max="11" width="11.5703125" style="23" hidden="1" customWidth="1"/>
    <col min="12" max="13" width="9" style="23" hidden="1" customWidth="1"/>
    <col min="14" max="14" width="11.5703125" style="23" hidden="1" customWidth="1"/>
    <col min="15" max="16" width="10.5703125" style="23" hidden="1" customWidth="1"/>
    <col min="17" max="17" width="11.5703125" style="23" hidden="1" customWidth="1"/>
    <col min="18" max="18" width="9" style="23" hidden="1" customWidth="1"/>
    <col min="19" max="19" width="10.5703125" style="23" hidden="1" customWidth="1"/>
    <col min="20" max="20" width="11.5703125" style="23" hidden="1" customWidth="1"/>
    <col min="21" max="21" width="9" style="23" hidden="1" customWidth="1"/>
    <col min="22" max="22" width="11.5703125" style="23" hidden="1" customWidth="1"/>
    <col min="23" max="23" width="12.5703125" style="23" hidden="1" customWidth="1"/>
    <col min="24" max="24" width="4.85546875" style="11" hidden="1" customWidth="1"/>
    <col min="25" max="25" width="9.140625" style="6" customWidth="1"/>
    <col min="26" max="16384" width="9.140625" style="6"/>
  </cols>
  <sheetData>
    <row r="1" spans="1:24" s="45" customFormat="1" ht="20.25" x14ac:dyDescent="0.3">
      <c r="A1" s="96" t="s">
        <v>184</v>
      </c>
      <c r="B1" s="96"/>
      <c r="C1" s="96"/>
      <c r="D1" s="96"/>
      <c r="E1" s="96"/>
      <c r="F1" s="96"/>
      <c r="G1" s="96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11"/>
    </row>
    <row r="2" spans="1:24" ht="16.5" x14ac:dyDescent="0.3">
      <c r="A2" s="99" t="s">
        <v>183</v>
      </c>
      <c r="B2" s="99"/>
      <c r="C2" s="99"/>
      <c r="D2" s="99"/>
      <c r="E2" s="99"/>
      <c r="F2" s="99"/>
      <c r="G2" s="99"/>
    </row>
    <row r="3" spans="1:24" x14ac:dyDescent="0.25">
      <c r="F3" s="40">
        <v>2021</v>
      </c>
    </row>
    <row r="4" spans="1:24" x14ac:dyDescent="0.25">
      <c r="F4" s="41" t="s">
        <v>36</v>
      </c>
      <c r="G4" s="25" t="s">
        <v>48</v>
      </c>
      <c r="I4" s="6" t="s">
        <v>133</v>
      </c>
    </row>
    <row r="5" spans="1:24" x14ac:dyDescent="0.25">
      <c r="B5" s="98" t="s">
        <v>3</v>
      </c>
      <c r="C5" s="98"/>
      <c r="D5" s="98"/>
      <c r="E5" s="98"/>
      <c r="F5" s="11"/>
      <c r="G5" s="11"/>
      <c r="H5" s="11"/>
      <c r="I5" s="11" t="s">
        <v>37</v>
      </c>
      <c r="J5" s="11"/>
      <c r="K5" s="81" t="s">
        <v>37</v>
      </c>
      <c r="L5" s="81" t="s">
        <v>38</v>
      </c>
      <c r="M5" s="81" t="s">
        <v>39</v>
      </c>
      <c r="N5" s="81" t="s">
        <v>40</v>
      </c>
      <c r="O5" s="81" t="s">
        <v>41</v>
      </c>
      <c r="P5" s="81" t="s">
        <v>42</v>
      </c>
      <c r="Q5" s="81" t="s">
        <v>43</v>
      </c>
      <c r="R5" s="81" t="s">
        <v>11</v>
      </c>
      <c r="S5" s="81" t="s">
        <v>44</v>
      </c>
      <c r="T5" s="81" t="s">
        <v>45</v>
      </c>
      <c r="U5" s="81" t="s">
        <v>46</v>
      </c>
      <c r="V5" s="81" t="s">
        <v>47</v>
      </c>
      <c r="W5" s="89" t="s">
        <v>0</v>
      </c>
    </row>
    <row r="6" spans="1:24" x14ac:dyDescent="0.25">
      <c r="B6" s="18"/>
      <c r="C6" s="102" t="s">
        <v>72</v>
      </c>
      <c r="D6" s="102"/>
      <c r="E6" s="102"/>
      <c r="F6" s="86">
        <v>5000</v>
      </c>
      <c r="G6" s="11"/>
      <c r="H6" s="11"/>
      <c r="I6" s="11" t="s">
        <v>38</v>
      </c>
      <c r="J6" s="11"/>
      <c r="K6" s="81">
        <f>$F6/12</f>
        <v>416.66666666666669</v>
      </c>
      <c r="L6" s="81">
        <f t="shared" ref="L6:V9" si="0">$F6/12</f>
        <v>416.66666666666669</v>
      </c>
      <c r="M6" s="81">
        <f t="shared" si="0"/>
        <v>416.66666666666669</v>
      </c>
      <c r="N6" s="81">
        <f t="shared" si="0"/>
        <v>416.66666666666669</v>
      </c>
      <c r="O6" s="81">
        <f t="shared" si="0"/>
        <v>416.66666666666669</v>
      </c>
      <c r="P6" s="81">
        <f t="shared" si="0"/>
        <v>416.66666666666669</v>
      </c>
      <c r="Q6" s="81">
        <f t="shared" si="0"/>
        <v>416.66666666666669</v>
      </c>
      <c r="R6" s="81">
        <f t="shared" si="0"/>
        <v>416.66666666666669</v>
      </c>
      <c r="S6" s="81">
        <f t="shared" si="0"/>
        <v>416.66666666666669</v>
      </c>
      <c r="T6" s="81">
        <f t="shared" si="0"/>
        <v>416.66666666666669</v>
      </c>
      <c r="U6" s="81">
        <f t="shared" si="0"/>
        <v>416.66666666666669</v>
      </c>
      <c r="V6" s="81">
        <f t="shared" si="0"/>
        <v>416.66666666666669</v>
      </c>
      <c r="W6" s="81">
        <f>SUM(K6:V6)</f>
        <v>5000</v>
      </c>
      <c r="X6" s="11">
        <f>SUM(K6:V6)-F6</f>
        <v>0</v>
      </c>
    </row>
    <row r="7" spans="1:24" x14ac:dyDescent="0.25">
      <c r="B7" s="18"/>
      <c r="C7" s="15"/>
      <c r="D7" s="102" t="s">
        <v>23</v>
      </c>
      <c r="E7" s="102"/>
      <c r="F7" s="86"/>
      <c r="G7" s="11"/>
      <c r="H7" s="11"/>
      <c r="I7" s="11" t="s">
        <v>39</v>
      </c>
      <c r="J7" s="11"/>
      <c r="K7" s="81">
        <f t="shared" ref="K7:K9" si="1">$F7/12</f>
        <v>0</v>
      </c>
      <c r="L7" s="81">
        <f t="shared" si="0"/>
        <v>0</v>
      </c>
      <c r="M7" s="81">
        <f t="shared" si="0"/>
        <v>0</v>
      </c>
      <c r="N7" s="81">
        <f t="shared" si="0"/>
        <v>0</v>
      </c>
      <c r="O7" s="81">
        <f t="shared" si="0"/>
        <v>0</v>
      </c>
      <c r="P7" s="81">
        <f t="shared" si="0"/>
        <v>0</v>
      </c>
      <c r="Q7" s="81">
        <f t="shared" si="0"/>
        <v>0</v>
      </c>
      <c r="R7" s="81">
        <f t="shared" si="0"/>
        <v>0</v>
      </c>
      <c r="S7" s="81">
        <f t="shared" si="0"/>
        <v>0</v>
      </c>
      <c r="T7" s="81">
        <f t="shared" si="0"/>
        <v>0</v>
      </c>
      <c r="U7" s="81">
        <f t="shared" si="0"/>
        <v>0</v>
      </c>
      <c r="V7" s="81">
        <f t="shared" si="0"/>
        <v>0</v>
      </c>
      <c r="W7" s="81">
        <f t="shared" ref="W7:W76" si="2">SUM(K7:V7)</f>
        <v>0</v>
      </c>
      <c r="X7" s="11">
        <f t="shared" ref="X7:X33" si="3">SUM(K7:V7)-F7</f>
        <v>0</v>
      </c>
    </row>
    <row r="8" spans="1:24" x14ac:dyDescent="0.25">
      <c r="B8" s="18"/>
      <c r="C8" s="102" t="s">
        <v>73</v>
      </c>
      <c r="D8" s="102"/>
      <c r="E8" s="102"/>
      <c r="F8" s="86"/>
      <c r="G8" s="11"/>
      <c r="H8" s="11"/>
      <c r="I8" s="11" t="s">
        <v>40</v>
      </c>
      <c r="J8" s="11"/>
      <c r="K8" s="81">
        <f t="shared" si="1"/>
        <v>0</v>
      </c>
      <c r="L8" s="81">
        <f t="shared" si="0"/>
        <v>0</v>
      </c>
      <c r="M8" s="81">
        <f t="shared" si="0"/>
        <v>0</v>
      </c>
      <c r="N8" s="81">
        <f t="shared" si="0"/>
        <v>0</v>
      </c>
      <c r="O8" s="81">
        <f t="shared" si="0"/>
        <v>0</v>
      </c>
      <c r="P8" s="81">
        <f t="shared" si="0"/>
        <v>0</v>
      </c>
      <c r="Q8" s="81">
        <f t="shared" si="0"/>
        <v>0</v>
      </c>
      <c r="R8" s="81">
        <f t="shared" si="0"/>
        <v>0</v>
      </c>
      <c r="S8" s="81">
        <f t="shared" si="0"/>
        <v>0</v>
      </c>
      <c r="T8" s="81">
        <f t="shared" si="0"/>
        <v>0</v>
      </c>
      <c r="U8" s="81">
        <f t="shared" si="0"/>
        <v>0</v>
      </c>
      <c r="V8" s="81">
        <f t="shared" si="0"/>
        <v>0</v>
      </c>
      <c r="W8" s="81">
        <f t="shared" si="2"/>
        <v>0</v>
      </c>
      <c r="X8" s="11">
        <f t="shared" si="3"/>
        <v>0</v>
      </c>
    </row>
    <row r="9" spans="1:24" x14ac:dyDescent="0.25">
      <c r="B9" s="18"/>
      <c r="C9" s="101" t="s">
        <v>74</v>
      </c>
      <c r="D9" s="101"/>
      <c r="E9" s="101"/>
      <c r="F9" s="86">
        <v>5000</v>
      </c>
      <c r="G9" s="11"/>
      <c r="H9" s="11"/>
      <c r="I9" s="11" t="s">
        <v>41</v>
      </c>
      <c r="J9" s="11"/>
      <c r="K9" s="81">
        <f t="shared" si="1"/>
        <v>416.66666666666669</v>
      </c>
      <c r="L9" s="81">
        <f t="shared" si="0"/>
        <v>416.66666666666669</v>
      </c>
      <c r="M9" s="81">
        <f t="shared" si="0"/>
        <v>416.66666666666669</v>
      </c>
      <c r="N9" s="81">
        <f t="shared" si="0"/>
        <v>416.66666666666669</v>
      </c>
      <c r="O9" s="81">
        <f t="shared" si="0"/>
        <v>416.66666666666669</v>
      </c>
      <c r="P9" s="81">
        <f t="shared" si="0"/>
        <v>416.66666666666669</v>
      </c>
      <c r="Q9" s="81">
        <f t="shared" si="0"/>
        <v>416.66666666666669</v>
      </c>
      <c r="R9" s="81">
        <f t="shared" si="0"/>
        <v>416.66666666666669</v>
      </c>
      <c r="S9" s="81">
        <f t="shared" si="0"/>
        <v>416.66666666666669</v>
      </c>
      <c r="T9" s="81">
        <f t="shared" si="0"/>
        <v>416.66666666666669</v>
      </c>
      <c r="U9" s="81">
        <f t="shared" si="0"/>
        <v>416.66666666666669</v>
      </c>
      <c r="V9" s="81">
        <f t="shared" si="0"/>
        <v>416.66666666666669</v>
      </c>
      <c r="W9" s="81">
        <f t="shared" si="2"/>
        <v>5000</v>
      </c>
      <c r="X9" s="11">
        <f t="shared" si="3"/>
        <v>0</v>
      </c>
    </row>
    <row r="10" spans="1:24" x14ac:dyDescent="0.25">
      <c r="B10" s="18"/>
      <c r="C10" s="15"/>
      <c r="D10" s="102" t="s">
        <v>27</v>
      </c>
      <c r="E10" s="102"/>
      <c r="F10" s="86">
        <v>5000</v>
      </c>
      <c r="G10" s="86" t="s">
        <v>47</v>
      </c>
      <c r="H10" s="11"/>
      <c r="I10" s="11" t="s">
        <v>42</v>
      </c>
      <c r="J10" s="11"/>
      <c r="K10" s="81" t="str">
        <f>IF($G10=$I$5,$F10,IF($G10=$I$4,($F10/12),""))</f>
        <v/>
      </c>
      <c r="L10" s="81" t="str">
        <f>IF($G10=$I$6,$F10,IF($G10=$I$4,($F10/12),""))</f>
        <v/>
      </c>
      <c r="M10" s="81" t="str">
        <f>IF($G10=$I$7,$F10,IF($G10=$I$4,($F10/12),""))</f>
        <v/>
      </c>
      <c r="N10" s="81" t="str">
        <f>IF($G10=$I$8,$F10,IF($G10=$I$4,($F10/12),""))</f>
        <v/>
      </c>
      <c r="O10" s="81" t="str">
        <f>IF($G10=$I$9,$F10,IF($G10=$I$4,($F10/12),""))</f>
        <v/>
      </c>
      <c r="P10" s="81" t="str">
        <f>IF($G10=$I$10,$F10,IF($G10=$I$4,($F10/12),""))</f>
        <v/>
      </c>
      <c r="Q10" s="81" t="str">
        <f>IF($G10=$I$11,$F10,IF($G10=$I$4,($F10/12),""))</f>
        <v/>
      </c>
      <c r="R10" s="81" t="str">
        <f>IF($G10=$I$12,$F10,IF($G10=$I$4,($F10/12),""))</f>
        <v/>
      </c>
      <c r="S10" s="81" t="str">
        <f>IF($G10=$I$13,$F10,IF($G10=$I$4,($F10/12),""))</f>
        <v/>
      </c>
      <c r="T10" s="81" t="str">
        <f>IF($G10=$I$14,$F10,IF($G10=$I$4,($F10/12),""))</f>
        <v/>
      </c>
      <c r="U10" s="81" t="str">
        <f>IF($G10=$I$15,$F10,IF($G10=$I$4,($F10/12),""))</f>
        <v/>
      </c>
      <c r="V10" s="81">
        <f>IF($G10=$I$16,$F10,IF($G10=$I$4,($F10/12),""))</f>
        <v>5000</v>
      </c>
      <c r="W10" s="81">
        <f t="shared" si="2"/>
        <v>5000</v>
      </c>
      <c r="X10" s="11">
        <f t="shared" si="3"/>
        <v>0</v>
      </c>
    </row>
    <row r="11" spans="1:24" x14ac:dyDescent="0.25">
      <c r="C11" s="6"/>
      <c r="D11" s="101" t="s">
        <v>79</v>
      </c>
      <c r="E11" s="101"/>
      <c r="F11" s="86"/>
      <c r="G11" s="11"/>
      <c r="H11" s="11"/>
      <c r="I11" s="11" t="s">
        <v>43</v>
      </c>
      <c r="J11" s="11"/>
      <c r="K11" s="81">
        <f t="shared" ref="K11:V11" si="4">$F11/12</f>
        <v>0</v>
      </c>
      <c r="L11" s="81">
        <f t="shared" si="4"/>
        <v>0</v>
      </c>
      <c r="M11" s="81">
        <f t="shared" si="4"/>
        <v>0</v>
      </c>
      <c r="N11" s="81">
        <f t="shared" si="4"/>
        <v>0</v>
      </c>
      <c r="O11" s="81">
        <f t="shared" si="4"/>
        <v>0</v>
      </c>
      <c r="P11" s="81">
        <f t="shared" si="4"/>
        <v>0</v>
      </c>
      <c r="Q11" s="81">
        <f t="shared" si="4"/>
        <v>0</v>
      </c>
      <c r="R11" s="81">
        <f t="shared" si="4"/>
        <v>0</v>
      </c>
      <c r="S11" s="81">
        <f t="shared" si="4"/>
        <v>0</v>
      </c>
      <c r="T11" s="81">
        <f t="shared" si="4"/>
        <v>0</v>
      </c>
      <c r="U11" s="81">
        <f t="shared" si="4"/>
        <v>0</v>
      </c>
      <c r="V11" s="81">
        <f t="shared" si="4"/>
        <v>0</v>
      </c>
      <c r="W11" s="81">
        <f>SUM(K11:V11)</f>
        <v>0</v>
      </c>
      <c r="X11" s="11">
        <f>SUM(K11:V11)-F11</f>
        <v>0</v>
      </c>
    </row>
    <row r="12" spans="1:24" s="37" customFormat="1" x14ac:dyDescent="0.25">
      <c r="B12" s="18"/>
      <c r="C12" s="15"/>
      <c r="D12" s="100" t="s">
        <v>148</v>
      </c>
      <c r="E12" s="100"/>
      <c r="F12" s="86"/>
      <c r="G12" s="86" t="s">
        <v>42</v>
      </c>
      <c r="H12" s="11"/>
      <c r="I12" s="11" t="s">
        <v>11</v>
      </c>
      <c r="J12" s="11"/>
      <c r="K12" s="81" t="str">
        <f>IF($G12=$I$5,$F12,IF($G12=$I$4,($F12/12),""))</f>
        <v/>
      </c>
      <c r="L12" s="81" t="str">
        <f t="shared" ref="L12:L16" si="5">IF($G12=$I$6,$F12,IF($G12=$I$4,($F12/12),""))</f>
        <v/>
      </c>
      <c r="M12" s="81" t="str">
        <f t="shared" ref="M12:M16" si="6">IF($G12=$I$7,$F12,IF($G12=$I$4,($F12/12),""))</f>
        <v/>
      </c>
      <c r="N12" s="81" t="str">
        <f t="shared" ref="N12:N16" si="7">IF($G12=$I$8,$F12,IF($G12=$I$4,($F12/12),""))</f>
        <v/>
      </c>
      <c r="O12" s="81" t="str">
        <f t="shared" ref="O12:O16" si="8">IF($G12=$I$9,$F12,IF($G12=$I$4,($F12/12),""))</f>
        <v/>
      </c>
      <c r="P12" s="81">
        <f t="shared" ref="P12:P16" si="9">IF($G12=$I$10,$F12,IF($G12=$I$4,($F12/12),""))</f>
        <v>0</v>
      </c>
      <c r="Q12" s="81" t="str">
        <f>IF($G12=$I$11,$F12,IF($G12=$I$4,($F12/12),""))</f>
        <v/>
      </c>
      <c r="R12" s="81" t="str">
        <f>IF($G12=$I$12,$F12,IF($G12=$I$4,($F12/12),""))</f>
        <v/>
      </c>
      <c r="S12" s="81" t="str">
        <f>IF($G12=$I$13,$F12,IF($G12=$I$4,($F12/12),""))</f>
        <v/>
      </c>
      <c r="T12" s="81" t="str">
        <f>IF($G12=$I$14,$F12,IF($G12=$I$4,($F12/12),""))</f>
        <v/>
      </c>
      <c r="U12" s="81" t="str">
        <f>IF($G12=$I$15,$F12,IF($G12=$I$4,($F12/12),""))</f>
        <v/>
      </c>
      <c r="V12" s="81" t="str">
        <f>IF($G12=$I$16,$F12,IF($G12=$I$4,($F12/12),""))</f>
        <v/>
      </c>
      <c r="W12" s="81">
        <f t="shared" ref="W12:W18" si="10">SUM(K12:V12)</f>
        <v>0</v>
      </c>
      <c r="X12" s="11"/>
    </row>
    <row r="13" spans="1:24" s="37" customFormat="1" x14ac:dyDescent="0.25">
      <c r="B13" s="18"/>
      <c r="C13" s="15"/>
      <c r="D13" s="100" t="s">
        <v>148</v>
      </c>
      <c r="E13" s="100"/>
      <c r="F13" s="86"/>
      <c r="G13" s="86"/>
      <c r="H13" s="11"/>
      <c r="I13" s="11" t="s">
        <v>44</v>
      </c>
      <c r="J13" s="11"/>
      <c r="K13" s="81" t="str">
        <f>IF($G13=$I$5,$F13,IF($G13=$I$4,($F13/12),""))</f>
        <v/>
      </c>
      <c r="L13" s="81" t="str">
        <f t="shared" si="5"/>
        <v/>
      </c>
      <c r="M13" s="81" t="str">
        <f t="shared" si="6"/>
        <v/>
      </c>
      <c r="N13" s="81" t="str">
        <f t="shared" si="7"/>
        <v/>
      </c>
      <c r="O13" s="81" t="str">
        <f t="shared" si="8"/>
        <v/>
      </c>
      <c r="P13" s="81" t="str">
        <f t="shared" si="9"/>
        <v/>
      </c>
      <c r="Q13" s="81" t="str">
        <f>IF($G13=$I$11,$F13,IF($G13=$I$4,($F13/12),""))</f>
        <v/>
      </c>
      <c r="R13" s="81" t="str">
        <f>IF($G13=$I$12,$F13,IF($G13=$I$4,($F13/12),""))</f>
        <v/>
      </c>
      <c r="S13" s="81" t="str">
        <f>IF($G13=$I$13,$F13,IF($G13=$I$4,($F13/12),""))</f>
        <v/>
      </c>
      <c r="T13" s="81" t="str">
        <f>IF($G13=$I$14,$F13,IF($G13=$I$4,($F13/12),""))</f>
        <v/>
      </c>
      <c r="U13" s="81" t="str">
        <f>IF($G13=$I$15,$F13,IF($G13=$I$4,($F13/12),""))</f>
        <v/>
      </c>
      <c r="V13" s="81" t="str">
        <f>IF($G13=$I$16,$F13,IF($G13=$I$4,($F13/12),""))</f>
        <v/>
      </c>
      <c r="W13" s="81">
        <f t="shared" si="10"/>
        <v>0</v>
      </c>
      <c r="X13" s="11"/>
    </row>
    <row r="14" spans="1:24" s="37" customFormat="1" x14ac:dyDescent="0.25">
      <c r="B14" s="18"/>
      <c r="C14" s="15"/>
      <c r="D14" s="100" t="s">
        <v>148</v>
      </c>
      <c r="E14" s="100"/>
      <c r="F14" s="86"/>
      <c r="G14" s="86"/>
      <c r="H14" s="11"/>
      <c r="I14" s="11" t="s">
        <v>45</v>
      </c>
      <c r="J14" s="11"/>
      <c r="K14" s="81" t="str">
        <f>IF($G14=$I$5,$F14,IF($G14=$I$4,($F14/12),""))</f>
        <v/>
      </c>
      <c r="L14" s="81" t="str">
        <f t="shared" si="5"/>
        <v/>
      </c>
      <c r="M14" s="81" t="str">
        <f t="shared" si="6"/>
        <v/>
      </c>
      <c r="N14" s="81" t="str">
        <f t="shared" si="7"/>
        <v/>
      </c>
      <c r="O14" s="81" t="str">
        <f t="shared" si="8"/>
        <v/>
      </c>
      <c r="P14" s="81" t="str">
        <f t="shared" si="9"/>
        <v/>
      </c>
      <c r="Q14" s="81" t="str">
        <f>IF($G14=$I$11,$F14,IF($G14=$I$4,($F14/12),""))</f>
        <v/>
      </c>
      <c r="R14" s="81" t="str">
        <f>IF($G14=$I$12,$F14,IF($G14=$I$4,($F14/12),""))</f>
        <v/>
      </c>
      <c r="S14" s="81" t="str">
        <f>IF($G14=$I$13,$F14,IF($G14=$I$4,($F14/12),""))</f>
        <v/>
      </c>
      <c r="T14" s="81" t="str">
        <f>IF($G14=$I$14,$F14,IF($G14=$I$4,($F14/12),""))</f>
        <v/>
      </c>
      <c r="U14" s="81" t="str">
        <f>IF($G14=$I$15,$F14,IF($G14=$I$4,($F14/12),""))</f>
        <v/>
      </c>
      <c r="V14" s="81" t="str">
        <f>IF($G14=$I$16,$F14,IF($G14=$I$4,($F14/12),""))</f>
        <v/>
      </c>
      <c r="W14" s="81">
        <f t="shared" si="10"/>
        <v>0</v>
      </c>
      <c r="X14" s="11"/>
    </row>
    <row r="15" spans="1:24" s="45" customFormat="1" x14ac:dyDescent="0.25">
      <c r="B15" s="62"/>
      <c r="C15" s="15"/>
      <c r="D15" s="100" t="s">
        <v>148</v>
      </c>
      <c r="E15" s="100"/>
      <c r="F15" s="86"/>
      <c r="G15" s="86"/>
      <c r="H15" s="11"/>
      <c r="I15" s="11" t="s">
        <v>46</v>
      </c>
      <c r="J15" s="11"/>
      <c r="K15" s="81" t="str">
        <f>IF($G15=$I$5,$F15,IF($G15=$I$4,($F15/12),""))</f>
        <v/>
      </c>
      <c r="L15" s="81" t="str">
        <f>IF($G15=$I$6,$F15,IF($G15=$I$4,($F15/12),""))</f>
        <v/>
      </c>
      <c r="M15" s="81" t="str">
        <f t="shared" si="6"/>
        <v/>
      </c>
      <c r="N15" s="81" t="str">
        <f t="shared" si="7"/>
        <v/>
      </c>
      <c r="O15" s="81" t="str">
        <f t="shared" si="8"/>
        <v/>
      </c>
      <c r="P15" s="81" t="str">
        <f t="shared" si="9"/>
        <v/>
      </c>
      <c r="Q15" s="81" t="str">
        <f t="shared" ref="Q15:Q16" si="11">IF($G15=$I$11,$F15,IF($G15=$I$4,($F15/12),""))</f>
        <v/>
      </c>
      <c r="R15" s="81" t="str">
        <f t="shared" ref="R15:R16" si="12">IF($G15=$I$12,$F15,IF($G15=$I$4,($F15/12),""))</f>
        <v/>
      </c>
      <c r="S15" s="81" t="str">
        <f t="shared" ref="S15:S16" si="13">IF($G15=$I$13,$F15,IF($G15=$I$4,($F15/12),""))</f>
        <v/>
      </c>
      <c r="T15" s="81" t="str">
        <f t="shared" ref="T15:T16" si="14">IF($G15=$I$14,$F15,IF($G15=$I$4,($F15/12),""))</f>
        <v/>
      </c>
      <c r="U15" s="81" t="str">
        <f t="shared" ref="U15:U16" si="15">IF($G15=$I$15,$F15,IF($G15=$I$4,($F15/12),""))</f>
        <v/>
      </c>
      <c r="V15" s="81" t="str">
        <f t="shared" ref="V15:V16" si="16">IF($G15=$I$16,$F15,IF($G15=$I$4,($F15/12),""))</f>
        <v/>
      </c>
      <c r="W15" s="81">
        <f t="shared" si="10"/>
        <v>0</v>
      </c>
      <c r="X15" s="11"/>
    </row>
    <row r="16" spans="1:24" s="45" customFormat="1" x14ac:dyDescent="0.25">
      <c r="B16" s="62"/>
      <c r="C16" s="15"/>
      <c r="D16" s="100" t="s">
        <v>148</v>
      </c>
      <c r="E16" s="100"/>
      <c r="F16" s="86"/>
      <c r="G16" s="86"/>
      <c r="H16" s="11"/>
      <c r="I16" s="11" t="s">
        <v>47</v>
      </c>
      <c r="J16" s="11"/>
      <c r="K16" s="81" t="str">
        <f>IF($G16=$I$5,$F16,IF($G16=$I$4,($F16/12),""))</f>
        <v/>
      </c>
      <c r="L16" s="81" t="str">
        <f t="shared" si="5"/>
        <v/>
      </c>
      <c r="M16" s="81" t="str">
        <f t="shared" si="6"/>
        <v/>
      </c>
      <c r="N16" s="81" t="str">
        <f t="shared" si="7"/>
        <v/>
      </c>
      <c r="O16" s="81" t="str">
        <f t="shared" si="8"/>
        <v/>
      </c>
      <c r="P16" s="81" t="str">
        <f t="shared" si="9"/>
        <v/>
      </c>
      <c r="Q16" s="81" t="str">
        <f t="shared" si="11"/>
        <v/>
      </c>
      <c r="R16" s="81" t="str">
        <f t="shared" si="12"/>
        <v/>
      </c>
      <c r="S16" s="81" t="str">
        <f t="shared" si="13"/>
        <v/>
      </c>
      <c r="T16" s="81" t="str">
        <f t="shared" si="14"/>
        <v/>
      </c>
      <c r="U16" s="81" t="str">
        <f t="shared" si="15"/>
        <v/>
      </c>
      <c r="V16" s="81" t="str">
        <f t="shared" si="16"/>
        <v/>
      </c>
      <c r="W16" s="81">
        <f t="shared" si="10"/>
        <v>0</v>
      </c>
      <c r="X16" s="11"/>
    </row>
    <row r="17" spans="2:24" x14ac:dyDescent="0.25">
      <c r="B17" s="15"/>
      <c r="C17" s="101" t="s">
        <v>75</v>
      </c>
      <c r="D17" s="101"/>
      <c r="E17" s="101"/>
      <c r="F17" s="83"/>
      <c r="G17" s="11"/>
      <c r="H17" s="11"/>
      <c r="I17" s="11" t="s">
        <v>110</v>
      </c>
      <c r="J17" s="1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>
        <f t="shared" si="10"/>
        <v>0</v>
      </c>
      <c r="X17" s="11">
        <f t="shared" si="3"/>
        <v>0</v>
      </c>
    </row>
    <row r="18" spans="2:24" x14ac:dyDescent="0.25">
      <c r="B18" s="15"/>
      <c r="C18" s="15"/>
      <c r="D18" s="101" t="s">
        <v>24</v>
      </c>
      <c r="E18" s="101"/>
      <c r="F18" s="83"/>
      <c r="G18" s="11"/>
      <c r="H18" s="11"/>
      <c r="I18" s="11"/>
      <c r="J18" s="1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>
        <f t="shared" si="10"/>
        <v>0</v>
      </c>
      <c r="X18" s="11">
        <f t="shared" si="3"/>
        <v>0</v>
      </c>
    </row>
    <row r="19" spans="2:24" x14ac:dyDescent="0.25">
      <c r="B19" s="18"/>
      <c r="C19" s="15"/>
      <c r="D19" s="15"/>
      <c r="E19" s="28" t="s">
        <v>25</v>
      </c>
      <c r="F19" s="86">
        <v>5000</v>
      </c>
      <c r="G19" s="86" t="s">
        <v>44</v>
      </c>
      <c r="H19" s="11"/>
      <c r="I19" s="11"/>
      <c r="J19" s="11"/>
      <c r="K19" s="81" t="str">
        <f>IF($G19=$I$5,$F19,IF($G19=$I$4,($F19/12),""))</f>
        <v/>
      </c>
      <c r="L19" s="81" t="str">
        <f t="shared" ref="L19:L29" si="17">IF($G19=$I$6,$F19,IF($G19=$I$4,($F19/12),""))</f>
        <v/>
      </c>
      <c r="M19" s="81" t="str">
        <f t="shared" ref="M19:M29" si="18">IF($G19=$I$7,$F19,IF($G19=$I$4,($F19/12),""))</f>
        <v/>
      </c>
      <c r="N19" s="81" t="str">
        <f t="shared" ref="N19:N29" si="19">IF($G19=$I$8,$F19,IF($G19=$I$4,($F19/12),""))</f>
        <v/>
      </c>
      <c r="O19" s="81" t="str">
        <f t="shared" ref="O19:O29" si="20">IF($G19=$I$9,$F19,IF($G19=$I$4,($F19/12),""))</f>
        <v/>
      </c>
      <c r="P19" s="81" t="str">
        <f t="shared" ref="P19:P29" si="21">IF($G19=$I$10,$F19,IF($G19=$I$4,($F19/12),""))</f>
        <v/>
      </c>
      <c r="Q19" s="81" t="str">
        <f>IF($G19=$I$11,$F19,IF($G19=$I$4,($F19/12),""))</f>
        <v/>
      </c>
      <c r="R19" s="81" t="str">
        <f>IF($G19=$I$12,$F19,IF($G19=$I$4,($F19/12),""))</f>
        <v/>
      </c>
      <c r="S19" s="81">
        <f>IF($G19=$I$13,$F19,IF($G19=$I$4,($F19/12),""))</f>
        <v>5000</v>
      </c>
      <c r="T19" s="81" t="str">
        <f>IF($G19=$I$14,$F19,IF($G19=$I$4,($F19/12),""))</f>
        <v/>
      </c>
      <c r="U19" s="81" t="str">
        <f>IF($G19=$I$15,$F19,IF($G19=$I$4,($F19/12),""))</f>
        <v/>
      </c>
      <c r="V19" s="81" t="str">
        <f>IF($G19=$I$16,$F19,IF($G19=$I$4,($F19/12),""))</f>
        <v/>
      </c>
      <c r="W19" s="81">
        <f t="shared" si="2"/>
        <v>5000</v>
      </c>
      <c r="X19" s="11">
        <f t="shared" si="3"/>
        <v>0</v>
      </c>
    </row>
    <row r="20" spans="2:24" x14ac:dyDescent="0.25">
      <c r="B20" s="18"/>
      <c r="C20" s="15"/>
      <c r="D20" s="15"/>
      <c r="E20" s="28" t="s">
        <v>25</v>
      </c>
      <c r="F20" s="86"/>
      <c r="G20" s="86"/>
      <c r="H20" s="11"/>
      <c r="I20" s="11"/>
      <c r="J20" s="11"/>
      <c r="K20" s="81" t="str">
        <f t="shared" ref="K20:K29" si="22">IF($G20=$I$5,$F20,IF($G20=$I$4,($F20/12),""))</f>
        <v/>
      </c>
      <c r="L20" s="81" t="str">
        <f t="shared" si="17"/>
        <v/>
      </c>
      <c r="M20" s="81" t="str">
        <f t="shared" si="18"/>
        <v/>
      </c>
      <c r="N20" s="81" t="str">
        <f t="shared" si="19"/>
        <v/>
      </c>
      <c r="O20" s="81" t="str">
        <f t="shared" si="20"/>
        <v/>
      </c>
      <c r="P20" s="81" t="str">
        <f t="shared" si="21"/>
        <v/>
      </c>
      <c r="Q20" s="81" t="str">
        <f>IF($G20=$I$11,$F20,IF($G20=$I$4,($F20/12),""))</f>
        <v/>
      </c>
      <c r="R20" s="81" t="str">
        <f>IF($G20=$I$12,$F20,IF($G20=$I$4,($F20/12),""))</f>
        <v/>
      </c>
      <c r="S20" s="81" t="str">
        <f>IF($G20=$I$13,$F20,IF($G20=$I$4,($F20/12),""))</f>
        <v/>
      </c>
      <c r="T20" s="81" t="str">
        <f>IF($G20=$I$14,$F20,IF($G20=$I$4,($F20/12),""))</f>
        <v/>
      </c>
      <c r="U20" s="81" t="str">
        <f>IF($G20=$I$15,$F20,IF($G20=$I$4,($F20/12),""))</f>
        <v/>
      </c>
      <c r="V20" s="81" t="str">
        <f>IF($G20=$I$16,$F20,IF($G20=$I$4,($F20/12),""))</f>
        <v/>
      </c>
      <c r="W20" s="81">
        <f t="shared" si="2"/>
        <v>0</v>
      </c>
      <c r="X20" s="11">
        <f t="shared" si="3"/>
        <v>0</v>
      </c>
    </row>
    <row r="21" spans="2:24" x14ac:dyDescent="0.25">
      <c r="B21" s="18"/>
      <c r="C21" s="15"/>
      <c r="D21" s="15"/>
      <c r="E21" s="28" t="s">
        <v>25</v>
      </c>
      <c r="F21" s="86"/>
      <c r="G21" s="86"/>
      <c r="H21" s="11"/>
      <c r="I21" s="11"/>
      <c r="J21" s="11"/>
      <c r="K21" s="81" t="str">
        <f>IF($G21=$I$5,$F21,IF($G21=$I$4,($F21/12),""))</f>
        <v/>
      </c>
      <c r="L21" s="81" t="str">
        <f t="shared" si="17"/>
        <v/>
      </c>
      <c r="M21" s="81" t="str">
        <f t="shared" si="18"/>
        <v/>
      </c>
      <c r="N21" s="81" t="str">
        <f t="shared" si="19"/>
        <v/>
      </c>
      <c r="O21" s="81" t="str">
        <f t="shared" si="20"/>
        <v/>
      </c>
      <c r="P21" s="81" t="str">
        <f t="shared" si="21"/>
        <v/>
      </c>
      <c r="Q21" s="81" t="str">
        <f>IF($G21=$I$11,$F21,IF($G21=$I$4,($F21/12),""))</f>
        <v/>
      </c>
      <c r="R21" s="81" t="str">
        <f>IF($G21=$I$12,$F21,IF($G21=$I$4,($F21/12),""))</f>
        <v/>
      </c>
      <c r="S21" s="81" t="str">
        <f>IF($G21=$I$13,$F21,IF($G21=$I$4,($F21/12),""))</f>
        <v/>
      </c>
      <c r="T21" s="81" t="str">
        <f>IF($G21=$I$14,$F21,IF($G21=$I$4,($F21/12),""))</f>
        <v/>
      </c>
      <c r="U21" s="81" t="str">
        <f>IF($G21=$I$15,$F21,IF($G21=$I$4,($F21/12),""))</f>
        <v/>
      </c>
      <c r="V21" s="81" t="str">
        <f>IF($G21=$I$16,$F21,IF($G21=$I$4,($F21/12),""))</f>
        <v/>
      </c>
      <c r="W21" s="81">
        <f t="shared" si="2"/>
        <v>0</v>
      </c>
      <c r="X21" s="11">
        <f t="shared" si="3"/>
        <v>0</v>
      </c>
    </row>
    <row r="22" spans="2:24" s="45" customFormat="1" x14ac:dyDescent="0.25">
      <c r="B22" s="62"/>
      <c r="C22" s="15"/>
      <c r="D22" s="15"/>
      <c r="E22" s="28" t="s">
        <v>25</v>
      </c>
      <c r="F22" s="86"/>
      <c r="G22" s="86"/>
      <c r="H22" s="11"/>
      <c r="I22" s="11"/>
      <c r="J22" s="11"/>
      <c r="K22" s="81" t="str">
        <f t="shared" ref="K22:K23" si="23">IF($G22=$I$5,$F22,IF($G22=$I$4,($F22/12),""))</f>
        <v/>
      </c>
      <c r="L22" s="81" t="str">
        <f t="shared" si="17"/>
        <v/>
      </c>
      <c r="M22" s="81" t="str">
        <f t="shared" si="18"/>
        <v/>
      </c>
      <c r="N22" s="81" t="str">
        <f t="shared" si="19"/>
        <v/>
      </c>
      <c r="O22" s="81" t="str">
        <f t="shared" si="20"/>
        <v/>
      </c>
      <c r="P22" s="81" t="str">
        <f t="shared" si="21"/>
        <v/>
      </c>
      <c r="Q22" s="81" t="str">
        <f t="shared" ref="Q22:Q23" si="24">IF($G22=$I$11,$F22,IF($G22=$I$4,($F22/12),""))</f>
        <v/>
      </c>
      <c r="R22" s="81" t="str">
        <f t="shared" ref="R22:R23" si="25">IF($G22=$I$12,$F22,IF($G22=$I$4,($F22/12),""))</f>
        <v/>
      </c>
      <c r="S22" s="81" t="str">
        <f t="shared" ref="S22:S23" si="26">IF($G22=$I$13,$F22,IF($G22=$I$4,($F22/12),""))</f>
        <v/>
      </c>
      <c r="T22" s="81" t="str">
        <f t="shared" ref="T22:T23" si="27">IF($G22=$I$14,$F22,IF($G22=$I$4,($F22/12),""))</f>
        <v/>
      </c>
      <c r="U22" s="81" t="str">
        <f t="shared" ref="U22:U23" si="28">IF($G22=$I$15,$F22,IF($G22=$I$4,($F22/12),""))</f>
        <v/>
      </c>
      <c r="V22" s="81" t="str">
        <f t="shared" ref="V22:V23" si="29">IF($G22=$I$16,$F22,IF($G22=$I$4,($F22/12),""))</f>
        <v/>
      </c>
      <c r="W22" s="81">
        <f t="shared" si="2"/>
        <v>0</v>
      </c>
      <c r="X22" s="11"/>
    </row>
    <row r="23" spans="2:24" s="45" customFormat="1" x14ac:dyDescent="0.25">
      <c r="B23" s="62"/>
      <c r="C23" s="15"/>
      <c r="D23" s="15"/>
      <c r="E23" s="28" t="s">
        <v>25</v>
      </c>
      <c r="F23" s="86"/>
      <c r="G23" s="86"/>
      <c r="H23" s="11"/>
      <c r="I23" s="11"/>
      <c r="J23" s="11"/>
      <c r="K23" s="81" t="str">
        <f t="shared" si="23"/>
        <v/>
      </c>
      <c r="L23" s="81" t="str">
        <f t="shared" si="17"/>
        <v/>
      </c>
      <c r="M23" s="81" t="str">
        <f t="shared" si="18"/>
        <v/>
      </c>
      <c r="N23" s="81" t="str">
        <f t="shared" si="19"/>
        <v/>
      </c>
      <c r="O23" s="81" t="str">
        <f t="shared" si="20"/>
        <v/>
      </c>
      <c r="P23" s="81" t="str">
        <f t="shared" si="21"/>
        <v/>
      </c>
      <c r="Q23" s="81" t="str">
        <f t="shared" si="24"/>
        <v/>
      </c>
      <c r="R23" s="81" t="str">
        <f t="shared" si="25"/>
        <v/>
      </c>
      <c r="S23" s="81" t="str">
        <f t="shared" si="26"/>
        <v/>
      </c>
      <c r="T23" s="81" t="str">
        <f t="shared" si="27"/>
        <v/>
      </c>
      <c r="U23" s="81" t="str">
        <f t="shared" si="28"/>
        <v/>
      </c>
      <c r="V23" s="81" t="str">
        <f t="shared" si="29"/>
        <v/>
      </c>
      <c r="W23" s="81">
        <f t="shared" si="2"/>
        <v>0</v>
      </c>
      <c r="X23" s="11"/>
    </row>
    <row r="24" spans="2:24" x14ac:dyDescent="0.25">
      <c r="B24" s="18"/>
      <c r="C24" s="15"/>
      <c r="D24" s="102" t="s">
        <v>26</v>
      </c>
      <c r="E24" s="102"/>
      <c r="F24" s="83"/>
      <c r="G24" s="11"/>
      <c r="H24" s="11"/>
      <c r="I24" s="11"/>
      <c r="J24" s="1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11">
        <f t="shared" si="3"/>
        <v>0</v>
      </c>
    </row>
    <row r="25" spans="2:24" x14ac:dyDescent="0.25">
      <c r="B25" s="18"/>
      <c r="C25" s="15"/>
      <c r="D25" s="15"/>
      <c r="E25" s="28" t="s">
        <v>25</v>
      </c>
      <c r="F25" s="86"/>
      <c r="G25" s="86"/>
      <c r="H25" s="11"/>
      <c r="I25" s="11"/>
      <c r="J25" s="11"/>
      <c r="K25" s="81" t="str">
        <f t="shared" si="22"/>
        <v/>
      </c>
      <c r="L25" s="81" t="str">
        <f t="shared" si="17"/>
        <v/>
      </c>
      <c r="M25" s="81" t="str">
        <f t="shared" si="18"/>
        <v/>
      </c>
      <c r="N25" s="81" t="str">
        <f t="shared" si="19"/>
        <v/>
      </c>
      <c r="O25" s="81" t="str">
        <f t="shared" si="20"/>
        <v/>
      </c>
      <c r="P25" s="81" t="str">
        <f t="shared" si="21"/>
        <v/>
      </c>
      <c r="Q25" s="81" t="str">
        <f>IF($G25=$I$11,$F25,IF($G25=$I$4,($F25/12),""))</f>
        <v/>
      </c>
      <c r="R25" s="81" t="str">
        <f>IF($G25=$I$12,$F25,IF($G25=$I$4,($F25/12),""))</f>
        <v/>
      </c>
      <c r="S25" s="81" t="str">
        <f>IF($G25=$I$13,$F25,IF($G25=$I$4,($F25/12),""))</f>
        <v/>
      </c>
      <c r="T25" s="81" t="str">
        <f>IF($G25=$I$14,$F25,IF($G25=$I$4,($F25/12),""))</f>
        <v/>
      </c>
      <c r="U25" s="81" t="str">
        <f>IF($G25=$I$15,$F25,IF($G25=$I$4,($F25/12),""))</f>
        <v/>
      </c>
      <c r="V25" s="81" t="str">
        <f>IF($G25=$I$16,$F25,IF($G25=$I$4,($F25/12),""))</f>
        <v/>
      </c>
      <c r="W25" s="81">
        <f t="shared" si="2"/>
        <v>0</v>
      </c>
      <c r="X25" s="11">
        <f t="shared" si="3"/>
        <v>0</v>
      </c>
    </row>
    <row r="26" spans="2:24" x14ac:dyDescent="0.25">
      <c r="B26" s="18"/>
      <c r="C26" s="15"/>
      <c r="D26" s="15"/>
      <c r="E26" s="28" t="s">
        <v>25</v>
      </c>
      <c r="F26" s="86"/>
      <c r="G26" s="86"/>
      <c r="H26" s="11"/>
      <c r="I26" s="11"/>
      <c r="J26" s="11"/>
      <c r="K26" s="81" t="str">
        <f t="shared" si="22"/>
        <v/>
      </c>
      <c r="L26" s="81" t="str">
        <f t="shared" si="17"/>
        <v/>
      </c>
      <c r="M26" s="81" t="str">
        <f t="shared" si="18"/>
        <v/>
      </c>
      <c r="N26" s="81" t="str">
        <f t="shared" si="19"/>
        <v/>
      </c>
      <c r="O26" s="81" t="str">
        <f t="shared" si="20"/>
        <v/>
      </c>
      <c r="P26" s="81" t="str">
        <f t="shared" si="21"/>
        <v/>
      </c>
      <c r="Q26" s="81" t="str">
        <f>IF($G26=$I$11,$F26,IF($G26=$I$4,($F26/12),""))</f>
        <v/>
      </c>
      <c r="R26" s="81" t="str">
        <f>IF($G26=$I$12,$F26,IF($G26=$I$4,($F26/12),""))</f>
        <v/>
      </c>
      <c r="S26" s="81" t="str">
        <f>IF($G26=$I$13,$F26,IF($G26=$I$4,($F26/12),""))</f>
        <v/>
      </c>
      <c r="T26" s="81" t="str">
        <f>IF($G26=$I$14,$F26,IF($G26=$I$4,($F26/12),""))</f>
        <v/>
      </c>
      <c r="U26" s="81" t="str">
        <f>IF($G26=$I$15,$F26,IF($G26=$I$4,($F26/12),""))</f>
        <v/>
      </c>
      <c r="V26" s="81" t="str">
        <f>IF($G26=$I$16,$F26,IF($G26=$I$4,($F26/12),""))</f>
        <v/>
      </c>
      <c r="W26" s="81">
        <f t="shared" si="2"/>
        <v>0</v>
      </c>
      <c r="X26" s="11">
        <f t="shared" si="3"/>
        <v>0</v>
      </c>
    </row>
    <row r="27" spans="2:24" x14ac:dyDescent="0.25">
      <c r="B27" s="18"/>
      <c r="C27" s="15"/>
      <c r="D27" s="15"/>
      <c r="E27" s="28" t="s">
        <v>25</v>
      </c>
      <c r="F27" s="86"/>
      <c r="G27" s="86"/>
      <c r="H27" s="11"/>
      <c r="I27" s="11"/>
      <c r="J27" s="11"/>
      <c r="K27" s="81" t="str">
        <f t="shared" si="22"/>
        <v/>
      </c>
      <c r="L27" s="81" t="str">
        <f t="shared" si="17"/>
        <v/>
      </c>
      <c r="M27" s="81" t="str">
        <f t="shared" si="18"/>
        <v/>
      </c>
      <c r="N27" s="81" t="str">
        <f t="shared" si="19"/>
        <v/>
      </c>
      <c r="O27" s="81" t="str">
        <f t="shared" si="20"/>
        <v/>
      </c>
      <c r="P27" s="81" t="str">
        <f t="shared" si="21"/>
        <v/>
      </c>
      <c r="Q27" s="81" t="str">
        <f>IF($G27=$I$11,$F27,IF($G27=$I$4,($F27/12),""))</f>
        <v/>
      </c>
      <c r="R27" s="81" t="str">
        <f>IF($G27=$I$12,$F27,IF($G27=$I$4,($F27/12),""))</f>
        <v/>
      </c>
      <c r="S27" s="81" t="str">
        <f>IF($G27=$I$13,$F27,IF($G27=$I$4,($F27/12),""))</f>
        <v/>
      </c>
      <c r="T27" s="81" t="str">
        <f>IF($G27=$I$14,$F27,IF($G27=$I$4,($F27/12),""))</f>
        <v/>
      </c>
      <c r="U27" s="81" t="str">
        <f>IF($G27=$I$15,$F27,IF($G27=$I$4,($F27/12),""))</f>
        <v/>
      </c>
      <c r="V27" s="81" t="str">
        <f>IF($G27=$I$16,$F27,IF($G27=$I$4,($F27/12),""))</f>
        <v/>
      </c>
      <c r="W27" s="81">
        <f t="shared" si="2"/>
        <v>0</v>
      </c>
      <c r="X27" s="11">
        <f t="shared" si="3"/>
        <v>0</v>
      </c>
    </row>
    <row r="28" spans="2:24" s="45" customFormat="1" x14ac:dyDescent="0.25">
      <c r="B28" s="62"/>
      <c r="C28" s="15"/>
      <c r="D28" s="15"/>
      <c r="E28" s="28" t="s">
        <v>25</v>
      </c>
      <c r="F28" s="86"/>
      <c r="G28" s="86"/>
      <c r="H28" s="11"/>
      <c r="I28" s="11"/>
      <c r="J28" s="11"/>
      <c r="K28" s="81" t="str">
        <f t="shared" si="22"/>
        <v/>
      </c>
      <c r="L28" s="81" t="str">
        <f t="shared" si="17"/>
        <v/>
      </c>
      <c r="M28" s="81" t="str">
        <f t="shared" si="18"/>
        <v/>
      </c>
      <c r="N28" s="81" t="str">
        <f t="shared" si="19"/>
        <v/>
      </c>
      <c r="O28" s="81" t="str">
        <f t="shared" si="20"/>
        <v/>
      </c>
      <c r="P28" s="81" t="str">
        <f t="shared" si="21"/>
        <v/>
      </c>
      <c r="Q28" s="81" t="str">
        <f t="shared" ref="Q28:Q29" si="30">IF($G28=$I$11,$F28,IF($G28=$I$4,($F28/12),""))</f>
        <v/>
      </c>
      <c r="R28" s="81" t="str">
        <f t="shared" ref="R28:R29" si="31">IF($G28=$I$12,$F28,IF($G28=$I$4,($F28/12),""))</f>
        <v/>
      </c>
      <c r="S28" s="81" t="str">
        <f t="shared" ref="S28:S29" si="32">IF($G28=$I$13,$F28,IF($G28=$I$4,($F28/12),""))</f>
        <v/>
      </c>
      <c r="T28" s="81" t="str">
        <f t="shared" ref="T28:T29" si="33">IF($G28=$I$14,$F28,IF($G28=$I$4,($F28/12),""))</f>
        <v/>
      </c>
      <c r="U28" s="81" t="str">
        <f t="shared" ref="U28:U29" si="34">IF($G28=$I$15,$F28,IF($G28=$I$4,($F28/12),""))</f>
        <v/>
      </c>
      <c r="V28" s="81" t="str">
        <f t="shared" ref="V28:V29" si="35">IF($G28=$I$16,$F28,IF($G28=$I$4,($F28/12),""))</f>
        <v/>
      </c>
      <c r="W28" s="81">
        <f t="shared" si="2"/>
        <v>0</v>
      </c>
      <c r="X28" s="11"/>
    </row>
    <row r="29" spans="2:24" s="45" customFormat="1" x14ac:dyDescent="0.25">
      <c r="B29" s="62"/>
      <c r="C29" s="15"/>
      <c r="D29" s="15"/>
      <c r="E29" s="28" t="s">
        <v>25</v>
      </c>
      <c r="F29" s="86"/>
      <c r="G29" s="86"/>
      <c r="H29" s="11"/>
      <c r="I29" s="11"/>
      <c r="J29" s="11"/>
      <c r="K29" s="81" t="str">
        <f t="shared" si="22"/>
        <v/>
      </c>
      <c r="L29" s="81" t="str">
        <f t="shared" si="17"/>
        <v/>
      </c>
      <c r="M29" s="81" t="str">
        <f t="shared" si="18"/>
        <v/>
      </c>
      <c r="N29" s="81" t="str">
        <f t="shared" si="19"/>
        <v/>
      </c>
      <c r="O29" s="81" t="str">
        <f t="shared" si="20"/>
        <v/>
      </c>
      <c r="P29" s="81" t="str">
        <f t="shared" si="21"/>
        <v/>
      </c>
      <c r="Q29" s="81" t="str">
        <f t="shared" si="30"/>
        <v/>
      </c>
      <c r="R29" s="81" t="str">
        <f t="shared" si="31"/>
        <v/>
      </c>
      <c r="S29" s="81" t="str">
        <f t="shared" si="32"/>
        <v/>
      </c>
      <c r="T29" s="81" t="str">
        <f t="shared" si="33"/>
        <v/>
      </c>
      <c r="U29" s="81" t="str">
        <f t="shared" si="34"/>
        <v/>
      </c>
      <c r="V29" s="81" t="str">
        <f t="shared" si="35"/>
        <v/>
      </c>
      <c r="W29" s="81">
        <f t="shared" si="2"/>
        <v>0</v>
      </c>
      <c r="X29" s="11"/>
    </row>
    <row r="30" spans="2:24" x14ac:dyDescent="0.25">
      <c r="C30" s="101" t="s">
        <v>76</v>
      </c>
      <c r="D30" s="101"/>
      <c r="E30" s="101"/>
      <c r="F30" s="86"/>
      <c r="G30" s="11"/>
      <c r="H30" s="11"/>
      <c r="I30" s="11"/>
      <c r="J30" s="11"/>
      <c r="K30" s="81">
        <f t="shared" ref="K30:V32" si="36">$F30/12</f>
        <v>0</v>
      </c>
      <c r="L30" s="81">
        <f t="shared" si="36"/>
        <v>0</v>
      </c>
      <c r="M30" s="81">
        <f t="shared" si="36"/>
        <v>0</v>
      </c>
      <c r="N30" s="81">
        <f t="shared" si="36"/>
        <v>0</v>
      </c>
      <c r="O30" s="81">
        <f t="shared" si="36"/>
        <v>0</v>
      </c>
      <c r="P30" s="81">
        <f t="shared" si="36"/>
        <v>0</v>
      </c>
      <c r="Q30" s="81">
        <f t="shared" si="36"/>
        <v>0</v>
      </c>
      <c r="R30" s="81">
        <f t="shared" si="36"/>
        <v>0</v>
      </c>
      <c r="S30" s="81">
        <f t="shared" si="36"/>
        <v>0</v>
      </c>
      <c r="T30" s="81">
        <f t="shared" si="36"/>
        <v>0</v>
      </c>
      <c r="U30" s="81">
        <f t="shared" si="36"/>
        <v>0</v>
      </c>
      <c r="V30" s="81">
        <f t="shared" si="36"/>
        <v>0</v>
      </c>
      <c r="W30" s="81">
        <f t="shared" si="2"/>
        <v>0</v>
      </c>
      <c r="X30" s="11">
        <f t="shared" si="3"/>
        <v>0</v>
      </c>
    </row>
    <row r="31" spans="2:24" x14ac:dyDescent="0.25">
      <c r="C31" s="101" t="s">
        <v>77</v>
      </c>
      <c r="D31" s="101"/>
      <c r="E31" s="101"/>
      <c r="F31" s="86"/>
      <c r="G31" s="11"/>
      <c r="H31" s="11"/>
      <c r="I31" s="11"/>
      <c r="J31" s="11"/>
      <c r="K31" s="81">
        <f t="shared" si="36"/>
        <v>0</v>
      </c>
      <c r="L31" s="81">
        <f t="shared" si="36"/>
        <v>0</v>
      </c>
      <c r="M31" s="81">
        <f t="shared" si="36"/>
        <v>0</v>
      </c>
      <c r="N31" s="81">
        <f t="shared" si="36"/>
        <v>0</v>
      </c>
      <c r="O31" s="81">
        <f t="shared" si="36"/>
        <v>0</v>
      </c>
      <c r="P31" s="81">
        <f t="shared" si="36"/>
        <v>0</v>
      </c>
      <c r="Q31" s="81">
        <f t="shared" si="36"/>
        <v>0</v>
      </c>
      <c r="R31" s="81">
        <f t="shared" si="36"/>
        <v>0</v>
      </c>
      <c r="S31" s="81">
        <f t="shared" si="36"/>
        <v>0</v>
      </c>
      <c r="T31" s="81">
        <f t="shared" si="36"/>
        <v>0</v>
      </c>
      <c r="U31" s="81">
        <f t="shared" si="36"/>
        <v>0</v>
      </c>
      <c r="V31" s="81">
        <f t="shared" si="36"/>
        <v>0</v>
      </c>
      <c r="W31" s="81">
        <f t="shared" si="2"/>
        <v>0</v>
      </c>
      <c r="X31" s="11">
        <f t="shared" si="3"/>
        <v>0</v>
      </c>
    </row>
    <row r="32" spans="2:24" x14ac:dyDescent="0.25">
      <c r="C32" s="101" t="s">
        <v>78</v>
      </c>
      <c r="D32" s="101"/>
      <c r="E32" s="101"/>
      <c r="F32" s="86">
        <v>3000</v>
      </c>
      <c r="G32" s="11"/>
      <c r="H32" s="11"/>
      <c r="I32" s="11"/>
      <c r="J32" s="11"/>
      <c r="K32" s="81">
        <f t="shared" si="36"/>
        <v>250</v>
      </c>
      <c r="L32" s="81">
        <f t="shared" si="36"/>
        <v>250</v>
      </c>
      <c r="M32" s="81">
        <f t="shared" si="36"/>
        <v>250</v>
      </c>
      <c r="N32" s="81">
        <f t="shared" si="36"/>
        <v>250</v>
      </c>
      <c r="O32" s="81">
        <f t="shared" si="36"/>
        <v>250</v>
      </c>
      <c r="P32" s="81">
        <f t="shared" si="36"/>
        <v>250</v>
      </c>
      <c r="Q32" s="81">
        <f t="shared" si="36"/>
        <v>250</v>
      </c>
      <c r="R32" s="81">
        <f t="shared" si="36"/>
        <v>250</v>
      </c>
      <c r="S32" s="81">
        <f t="shared" si="36"/>
        <v>250</v>
      </c>
      <c r="T32" s="81">
        <f t="shared" si="36"/>
        <v>250</v>
      </c>
      <c r="U32" s="81">
        <f t="shared" si="36"/>
        <v>250</v>
      </c>
      <c r="V32" s="81">
        <f t="shared" si="36"/>
        <v>250</v>
      </c>
      <c r="W32" s="81">
        <f t="shared" si="2"/>
        <v>3000</v>
      </c>
      <c r="X32" s="11">
        <f t="shared" si="3"/>
        <v>0</v>
      </c>
    </row>
    <row r="33" spans="2:24" x14ac:dyDescent="0.25">
      <c r="B33" s="98" t="s">
        <v>4</v>
      </c>
      <c r="C33" s="98"/>
      <c r="D33" s="98"/>
      <c r="E33" s="98"/>
      <c r="F33" s="12">
        <f>SUM(F6:F32)</f>
        <v>23000</v>
      </c>
      <c r="G33" s="11"/>
      <c r="H33" s="11"/>
      <c r="I33" s="11"/>
      <c r="J33" s="11"/>
      <c r="K33" s="90">
        <f>SUM(K6:K32)</f>
        <v>1083.3333333333335</v>
      </c>
      <c r="L33" s="90">
        <f>SUM(L6:L32)</f>
        <v>1083.3333333333335</v>
      </c>
      <c r="M33" s="90">
        <f t="shared" ref="M33:V33" si="37">SUM(M6:M32)</f>
        <v>1083.3333333333335</v>
      </c>
      <c r="N33" s="90">
        <f t="shared" si="37"/>
        <v>1083.3333333333335</v>
      </c>
      <c r="O33" s="90">
        <f t="shared" si="37"/>
        <v>1083.3333333333335</v>
      </c>
      <c r="P33" s="90">
        <f t="shared" si="37"/>
        <v>1083.3333333333335</v>
      </c>
      <c r="Q33" s="90">
        <f t="shared" si="37"/>
        <v>1083.3333333333335</v>
      </c>
      <c r="R33" s="90">
        <f t="shared" si="37"/>
        <v>1083.3333333333335</v>
      </c>
      <c r="S33" s="90">
        <f t="shared" si="37"/>
        <v>6083.333333333333</v>
      </c>
      <c r="T33" s="90">
        <f t="shared" si="37"/>
        <v>1083.3333333333335</v>
      </c>
      <c r="U33" s="90">
        <f t="shared" si="37"/>
        <v>1083.3333333333335</v>
      </c>
      <c r="V33" s="90">
        <f t="shared" si="37"/>
        <v>6083.333333333333</v>
      </c>
      <c r="W33" s="90">
        <f t="shared" si="2"/>
        <v>23000.000000000004</v>
      </c>
      <c r="X33" s="11">
        <f t="shared" si="3"/>
        <v>0</v>
      </c>
    </row>
    <row r="34" spans="2:24" s="45" customFormat="1" x14ac:dyDescent="0.25">
      <c r="B34" s="10"/>
      <c r="C34" s="22"/>
      <c r="D34" s="22"/>
      <c r="E34" s="15"/>
      <c r="F34" s="8"/>
      <c r="G34" s="11"/>
      <c r="H34" s="11"/>
      <c r="I34" s="11"/>
      <c r="J34" s="1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11"/>
    </row>
    <row r="35" spans="2:24" x14ac:dyDescent="0.25">
      <c r="B35" s="98" t="s">
        <v>6</v>
      </c>
      <c r="C35" s="98"/>
      <c r="D35" s="98"/>
      <c r="E35" s="98"/>
      <c r="F35" s="11"/>
      <c r="G35" s="11"/>
      <c r="H35" s="11"/>
      <c r="I35" s="11"/>
      <c r="J35" s="1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>
        <f t="shared" si="2"/>
        <v>0</v>
      </c>
    </row>
    <row r="36" spans="2:24" x14ac:dyDescent="0.25">
      <c r="B36" s="15"/>
      <c r="C36" s="101" t="s">
        <v>84</v>
      </c>
      <c r="D36" s="101"/>
      <c r="E36" s="101"/>
      <c r="F36" s="86"/>
      <c r="G36" s="11"/>
      <c r="H36" s="11"/>
      <c r="I36" s="11"/>
      <c r="J36" s="11"/>
      <c r="K36" s="81">
        <f t="shared" ref="K36:V36" si="38">$F36/12</f>
        <v>0</v>
      </c>
      <c r="L36" s="81">
        <f t="shared" si="38"/>
        <v>0</v>
      </c>
      <c r="M36" s="81">
        <f t="shared" si="38"/>
        <v>0</v>
      </c>
      <c r="N36" s="81">
        <f t="shared" si="38"/>
        <v>0</v>
      </c>
      <c r="O36" s="81">
        <f t="shared" si="38"/>
        <v>0</v>
      </c>
      <c r="P36" s="81">
        <f t="shared" si="38"/>
        <v>0</v>
      </c>
      <c r="Q36" s="81">
        <f t="shared" si="38"/>
        <v>0</v>
      </c>
      <c r="R36" s="81">
        <f t="shared" si="38"/>
        <v>0</v>
      </c>
      <c r="S36" s="81">
        <f t="shared" si="38"/>
        <v>0</v>
      </c>
      <c r="T36" s="81">
        <f t="shared" si="38"/>
        <v>0</v>
      </c>
      <c r="U36" s="81">
        <f t="shared" si="38"/>
        <v>0</v>
      </c>
      <c r="V36" s="81">
        <f t="shared" si="38"/>
        <v>0</v>
      </c>
      <c r="W36" s="81">
        <f t="shared" si="2"/>
        <v>0</v>
      </c>
      <c r="X36" s="11">
        <f>SUM(K36:V36)-F36</f>
        <v>0</v>
      </c>
    </row>
    <row r="37" spans="2:24" x14ac:dyDescent="0.25">
      <c r="B37" s="15"/>
      <c r="C37" s="101" t="s">
        <v>150</v>
      </c>
      <c r="D37" s="101"/>
      <c r="E37" s="101"/>
      <c r="F37" s="83">
        <v>6000</v>
      </c>
      <c r="G37" s="11"/>
      <c r="H37" s="11"/>
      <c r="I37" s="11"/>
      <c r="J37" s="11"/>
      <c r="K37" s="81">
        <f>$F37/4</f>
        <v>1500</v>
      </c>
      <c r="L37" s="81">
        <v>0</v>
      </c>
      <c r="M37" s="81">
        <v>0</v>
      </c>
      <c r="N37" s="81">
        <f>$F37/4</f>
        <v>1500</v>
      </c>
      <c r="O37" s="81">
        <v>0</v>
      </c>
      <c r="P37" s="81">
        <v>0</v>
      </c>
      <c r="Q37" s="81">
        <f>$F37/4</f>
        <v>1500</v>
      </c>
      <c r="R37" s="81">
        <v>0</v>
      </c>
      <c r="S37" s="81">
        <v>0</v>
      </c>
      <c r="T37" s="81">
        <f>$F37/4</f>
        <v>1500</v>
      </c>
      <c r="U37" s="81">
        <v>0</v>
      </c>
      <c r="V37" s="81">
        <v>0</v>
      </c>
      <c r="W37" s="81">
        <f t="shared" si="2"/>
        <v>6000</v>
      </c>
      <c r="X37" s="11">
        <f t="shared" ref="X37:X76" si="39">SUM(K37:V37)-F37</f>
        <v>0</v>
      </c>
    </row>
    <row r="38" spans="2:24" x14ac:dyDescent="0.25">
      <c r="B38" s="15"/>
      <c r="C38" s="101" t="s">
        <v>85</v>
      </c>
      <c r="D38" s="101"/>
      <c r="E38" s="101"/>
      <c r="F38" s="86"/>
      <c r="G38" s="11"/>
      <c r="H38" s="11"/>
      <c r="I38" s="11"/>
      <c r="J38" s="11"/>
      <c r="K38" s="81">
        <f t="shared" ref="K38:V44" si="40">$F38/12</f>
        <v>0</v>
      </c>
      <c r="L38" s="81">
        <f t="shared" si="40"/>
        <v>0</v>
      </c>
      <c r="M38" s="81">
        <f t="shared" si="40"/>
        <v>0</v>
      </c>
      <c r="N38" s="81">
        <f t="shared" si="40"/>
        <v>0</v>
      </c>
      <c r="O38" s="81">
        <f t="shared" si="40"/>
        <v>0</v>
      </c>
      <c r="P38" s="81">
        <f t="shared" si="40"/>
        <v>0</v>
      </c>
      <c r="Q38" s="81">
        <f t="shared" si="40"/>
        <v>0</v>
      </c>
      <c r="R38" s="81">
        <f t="shared" si="40"/>
        <v>0</v>
      </c>
      <c r="S38" s="81">
        <f t="shared" si="40"/>
        <v>0</v>
      </c>
      <c r="T38" s="81">
        <f t="shared" si="40"/>
        <v>0</v>
      </c>
      <c r="U38" s="81">
        <f t="shared" si="40"/>
        <v>0</v>
      </c>
      <c r="V38" s="81">
        <f t="shared" si="40"/>
        <v>0</v>
      </c>
      <c r="W38" s="81">
        <f t="shared" si="2"/>
        <v>0</v>
      </c>
      <c r="X38" s="11">
        <f t="shared" si="39"/>
        <v>0</v>
      </c>
    </row>
    <row r="39" spans="2:24" x14ac:dyDescent="0.25">
      <c r="B39" s="15"/>
      <c r="C39" s="101" t="s">
        <v>114</v>
      </c>
      <c r="D39" s="101"/>
      <c r="E39" s="101"/>
      <c r="F39" s="86"/>
      <c r="G39" s="11"/>
      <c r="H39" s="11"/>
      <c r="I39" s="11"/>
      <c r="J39" s="11"/>
      <c r="K39" s="81">
        <f t="shared" si="40"/>
        <v>0</v>
      </c>
      <c r="L39" s="81">
        <f t="shared" si="40"/>
        <v>0</v>
      </c>
      <c r="M39" s="81">
        <f t="shared" si="40"/>
        <v>0</v>
      </c>
      <c r="N39" s="81">
        <f t="shared" si="40"/>
        <v>0</v>
      </c>
      <c r="O39" s="81">
        <f t="shared" si="40"/>
        <v>0</v>
      </c>
      <c r="P39" s="81">
        <f t="shared" si="40"/>
        <v>0</v>
      </c>
      <c r="Q39" s="81">
        <f t="shared" si="40"/>
        <v>0</v>
      </c>
      <c r="R39" s="81">
        <f t="shared" si="40"/>
        <v>0</v>
      </c>
      <c r="S39" s="81">
        <f t="shared" si="40"/>
        <v>0</v>
      </c>
      <c r="T39" s="81">
        <f t="shared" si="40"/>
        <v>0</v>
      </c>
      <c r="U39" s="81">
        <f t="shared" si="40"/>
        <v>0</v>
      </c>
      <c r="V39" s="81">
        <f t="shared" si="40"/>
        <v>0</v>
      </c>
      <c r="W39" s="81">
        <f t="shared" si="2"/>
        <v>0</v>
      </c>
      <c r="X39" s="11">
        <f t="shared" si="39"/>
        <v>0</v>
      </c>
    </row>
    <row r="40" spans="2:24" x14ac:dyDescent="0.25">
      <c r="B40" s="15"/>
      <c r="C40" s="101" t="s">
        <v>115</v>
      </c>
      <c r="D40" s="101"/>
      <c r="E40" s="101"/>
      <c r="F40" s="86"/>
      <c r="G40" s="11"/>
      <c r="H40" s="11"/>
      <c r="I40" s="11"/>
      <c r="J40" s="11"/>
      <c r="K40" s="81">
        <f t="shared" si="40"/>
        <v>0</v>
      </c>
      <c r="L40" s="81">
        <f t="shared" si="40"/>
        <v>0</v>
      </c>
      <c r="M40" s="81">
        <f t="shared" si="40"/>
        <v>0</v>
      </c>
      <c r="N40" s="81">
        <f t="shared" si="40"/>
        <v>0</v>
      </c>
      <c r="O40" s="81">
        <f t="shared" si="40"/>
        <v>0</v>
      </c>
      <c r="P40" s="81">
        <f t="shared" si="40"/>
        <v>0</v>
      </c>
      <c r="Q40" s="81">
        <f t="shared" si="40"/>
        <v>0</v>
      </c>
      <c r="R40" s="81">
        <f t="shared" si="40"/>
        <v>0</v>
      </c>
      <c r="S40" s="81">
        <f t="shared" si="40"/>
        <v>0</v>
      </c>
      <c r="T40" s="81">
        <f t="shared" si="40"/>
        <v>0</v>
      </c>
      <c r="U40" s="81">
        <f t="shared" si="40"/>
        <v>0</v>
      </c>
      <c r="V40" s="81">
        <f t="shared" si="40"/>
        <v>0</v>
      </c>
      <c r="W40" s="81">
        <f t="shared" si="2"/>
        <v>0</v>
      </c>
      <c r="X40" s="11">
        <f t="shared" si="39"/>
        <v>0</v>
      </c>
    </row>
    <row r="41" spans="2:24" x14ac:dyDescent="0.25">
      <c r="B41" s="15"/>
      <c r="C41" s="101" t="s">
        <v>86</v>
      </c>
      <c r="D41" s="101"/>
      <c r="E41" s="101"/>
      <c r="F41" s="86"/>
      <c r="G41" s="11"/>
      <c r="H41" s="11"/>
      <c r="I41" s="11"/>
      <c r="J41" s="11"/>
      <c r="K41" s="81">
        <f t="shared" si="40"/>
        <v>0</v>
      </c>
      <c r="L41" s="81">
        <f t="shared" si="40"/>
        <v>0</v>
      </c>
      <c r="M41" s="81">
        <f t="shared" si="40"/>
        <v>0</v>
      </c>
      <c r="N41" s="81">
        <f t="shared" si="40"/>
        <v>0</v>
      </c>
      <c r="O41" s="81">
        <f t="shared" si="40"/>
        <v>0</v>
      </c>
      <c r="P41" s="81">
        <f t="shared" si="40"/>
        <v>0</v>
      </c>
      <c r="Q41" s="81">
        <f t="shared" si="40"/>
        <v>0</v>
      </c>
      <c r="R41" s="81">
        <f t="shared" si="40"/>
        <v>0</v>
      </c>
      <c r="S41" s="81">
        <f t="shared" si="40"/>
        <v>0</v>
      </c>
      <c r="T41" s="81">
        <f t="shared" si="40"/>
        <v>0</v>
      </c>
      <c r="U41" s="81">
        <f t="shared" si="40"/>
        <v>0</v>
      </c>
      <c r="V41" s="81">
        <f t="shared" si="40"/>
        <v>0</v>
      </c>
      <c r="W41" s="81">
        <f t="shared" si="2"/>
        <v>0</v>
      </c>
      <c r="X41" s="11">
        <f t="shared" si="39"/>
        <v>0</v>
      </c>
    </row>
    <row r="42" spans="2:24" x14ac:dyDescent="0.25">
      <c r="B42" s="15"/>
      <c r="C42" s="101" t="s">
        <v>87</v>
      </c>
      <c r="D42" s="101"/>
      <c r="E42" s="101"/>
      <c r="F42" s="86"/>
      <c r="G42" s="11"/>
      <c r="H42" s="11"/>
      <c r="I42" s="11"/>
      <c r="J42" s="11"/>
      <c r="K42" s="81">
        <f t="shared" si="40"/>
        <v>0</v>
      </c>
      <c r="L42" s="81">
        <f t="shared" si="40"/>
        <v>0</v>
      </c>
      <c r="M42" s="81">
        <f t="shared" si="40"/>
        <v>0</v>
      </c>
      <c r="N42" s="81">
        <f t="shared" si="40"/>
        <v>0</v>
      </c>
      <c r="O42" s="81">
        <f t="shared" si="40"/>
        <v>0</v>
      </c>
      <c r="P42" s="81">
        <f t="shared" si="40"/>
        <v>0</v>
      </c>
      <c r="Q42" s="81">
        <f t="shared" si="40"/>
        <v>0</v>
      </c>
      <c r="R42" s="81">
        <f t="shared" si="40"/>
        <v>0</v>
      </c>
      <c r="S42" s="81">
        <f t="shared" si="40"/>
        <v>0</v>
      </c>
      <c r="T42" s="81">
        <f t="shared" si="40"/>
        <v>0</v>
      </c>
      <c r="U42" s="81">
        <f t="shared" si="40"/>
        <v>0</v>
      </c>
      <c r="V42" s="81">
        <f t="shared" si="40"/>
        <v>0</v>
      </c>
      <c r="W42" s="81">
        <f t="shared" si="2"/>
        <v>0</v>
      </c>
      <c r="X42" s="11">
        <f t="shared" si="39"/>
        <v>0</v>
      </c>
    </row>
    <row r="43" spans="2:24" x14ac:dyDescent="0.25">
      <c r="B43" s="15"/>
      <c r="C43" s="101" t="s">
        <v>88</v>
      </c>
      <c r="D43" s="101"/>
      <c r="E43" s="101"/>
      <c r="F43" s="86"/>
      <c r="G43" s="11"/>
      <c r="H43" s="11"/>
      <c r="I43" s="11"/>
      <c r="J43" s="11"/>
      <c r="K43" s="81">
        <f t="shared" si="40"/>
        <v>0</v>
      </c>
      <c r="L43" s="81">
        <f t="shared" si="40"/>
        <v>0</v>
      </c>
      <c r="M43" s="81">
        <f t="shared" si="40"/>
        <v>0</v>
      </c>
      <c r="N43" s="81">
        <f t="shared" si="40"/>
        <v>0</v>
      </c>
      <c r="O43" s="81">
        <f t="shared" si="40"/>
        <v>0</v>
      </c>
      <c r="P43" s="81">
        <f t="shared" si="40"/>
        <v>0</v>
      </c>
      <c r="Q43" s="81">
        <f t="shared" si="40"/>
        <v>0</v>
      </c>
      <c r="R43" s="81">
        <f t="shared" si="40"/>
        <v>0</v>
      </c>
      <c r="S43" s="81">
        <f t="shared" si="40"/>
        <v>0</v>
      </c>
      <c r="T43" s="81">
        <f t="shared" si="40"/>
        <v>0</v>
      </c>
      <c r="U43" s="81">
        <f t="shared" si="40"/>
        <v>0</v>
      </c>
      <c r="V43" s="81">
        <f t="shared" si="40"/>
        <v>0</v>
      </c>
      <c r="W43" s="81">
        <f t="shared" si="2"/>
        <v>0</v>
      </c>
      <c r="X43" s="11">
        <f t="shared" si="39"/>
        <v>0</v>
      </c>
    </row>
    <row r="44" spans="2:24" x14ac:dyDescent="0.25">
      <c r="B44" s="15"/>
      <c r="C44" s="101" t="s">
        <v>89</v>
      </c>
      <c r="D44" s="101"/>
      <c r="E44" s="101"/>
      <c r="F44" s="83" t="str">
        <f>Payroll!J18</f>
        <v/>
      </c>
      <c r="G44" s="11"/>
      <c r="H44" s="11"/>
      <c r="I44" s="11"/>
      <c r="J44" s="11"/>
      <c r="K44" s="81" t="e">
        <f t="shared" si="40"/>
        <v>#VALUE!</v>
      </c>
      <c r="L44" s="81" t="e">
        <f t="shared" si="40"/>
        <v>#VALUE!</v>
      </c>
      <c r="M44" s="81" t="e">
        <f t="shared" si="40"/>
        <v>#VALUE!</v>
      </c>
      <c r="N44" s="81" t="e">
        <f t="shared" si="40"/>
        <v>#VALUE!</v>
      </c>
      <c r="O44" s="81" t="e">
        <f t="shared" si="40"/>
        <v>#VALUE!</v>
      </c>
      <c r="P44" s="81" t="e">
        <f t="shared" si="40"/>
        <v>#VALUE!</v>
      </c>
      <c r="Q44" s="81" t="e">
        <f t="shared" si="40"/>
        <v>#VALUE!</v>
      </c>
      <c r="R44" s="81" t="e">
        <f t="shared" si="40"/>
        <v>#VALUE!</v>
      </c>
      <c r="S44" s="81" t="e">
        <f t="shared" si="40"/>
        <v>#VALUE!</v>
      </c>
      <c r="T44" s="81" t="e">
        <f t="shared" si="40"/>
        <v>#VALUE!</v>
      </c>
      <c r="U44" s="81" t="e">
        <f t="shared" si="40"/>
        <v>#VALUE!</v>
      </c>
      <c r="V44" s="81" t="e">
        <f t="shared" si="40"/>
        <v>#VALUE!</v>
      </c>
      <c r="W44" s="81" t="e">
        <f t="shared" si="2"/>
        <v>#VALUE!</v>
      </c>
      <c r="X44" s="11" t="e">
        <f t="shared" si="39"/>
        <v>#VALUE!</v>
      </c>
    </row>
    <row r="45" spans="2:24" x14ac:dyDescent="0.25">
      <c r="B45" s="15"/>
      <c r="C45" s="101" t="s">
        <v>90</v>
      </c>
      <c r="D45" s="101"/>
      <c r="E45" s="101"/>
      <c r="F45" s="86">
        <v>1000</v>
      </c>
      <c r="G45" s="86" t="s">
        <v>41</v>
      </c>
      <c r="H45" s="11"/>
      <c r="I45" s="11"/>
      <c r="J45" s="11"/>
      <c r="K45" s="81" t="str">
        <f>IF($G45=$I$8,$F45,"")</f>
        <v/>
      </c>
      <c r="L45" s="81" t="str">
        <f>IF($G45=$I$6,$F45,"")</f>
        <v/>
      </c>
      <c r="M45" s="81" t="str">
        <f>IF($G45=$I$7,$F45,"")</f>
        <v/>
      </c>
      <c r="N45" s="81" t="str">
        <f>IF($G45=$I$8,$F45,"")</f>
        <v/>
      </c>
      <c r="O45" s="81">
        <f>IF($G45=$I$9,$F45,"")</f>
        <v>1000</v>
      </c>
      <c r="P45" s="81" t="str">
        <f>IF($G45=$I$10,$F45,"")</f>
        <v/>
      </c>
      <c r="Q45" s="81" t="str">
        <f>IF($G45=$I$11,$F45,"")</f>
        <v/>
      </c>
      <c r="R45" s="81" t="str">
        <f>IF($G45=$I$12,$F45,"")</f>
        <v/>
      </c>
      <c r="S45" s="81" t="str">
        <f>IF($G45=$I$13,$F45,"")</f>
        <v/>
      </c>
      <c r="T45" s="81" t="str">
        <f>IF($G45=$I$14,$F45,"")</f>
        <v/>
      </c>
      <c r="U45" s="81" t="str">
        <f>IF($G45=$I$15,$F45,"")</f>
        <v/>
      </c>
      <c r="V45" s="81" t="str">
        <f>IF($G45=$I$16,$F45,"")</f>
        <v/>
      </c>
      <c r="W45" s="81">
        <f t="shared" si="2"/>
        <v>1000</v>
      </c>
      <c r="X45" s="11">
        <f t="shared" si="39"/>
        <v>0</v>
      </c>
    </row>
    <row r="46" spans="2:24" x14ac:dyDescent="0.25">
      <c r="B46" s="15"/>
      <c r="C46" s="101" t="s">
        <v>151</v>
      </c>
      <c r="D46" s="101"/>
      <c r="E46" s="101"/>
      <c r="F46" s="86"/>
      <c r="G46" s="11"/>
      <c r="H46" s="11"/>
      <c r="I46" s="11"/>
      <c r="J46" s="11"/>
      <c r="K46" s="81">
        <f t="shared" ref="K46:V73" si="41">$F46/12</f>
        <v>0</v>
      </c>
      <c r="L46" s="81">
        <f t="shared" si="41"/>
        <v>0</v>
      </c>
      <c r="M46" s="81">
        <f t="shared" si="41"/>
        <v>0</v>
      </c>
      <c r="N46" s="81">
        <f t="shared" si="41"/>
        <v>0</v>
      </c>
      <c r="O46" s="81">
        <f t="shared" si="41"/>
        <v>0</v>
      </c>
      <c r="P46" s="81">
        <f t="shared" si="41"/>
        <v>0</v>
      </c>
      <c r="Q46" s="81">
        <f t="shared" si="41"/>
        <v>0</v>
      </c>
      <c r="R46" s="81">
        <f t="shared" si="41"/>
        <v>0</v>
      </c>
      <c r="S46" s="81">
        <f t="shared" si="41"/>
        <v>0</v>
      </c>
      <c r="T46" s="81">
        <f t="shared" si="41"/>
        <v>0</v>
      </c>
      <c r="U46" s="81">
        <f t="shared" si="41"/>
        <v>0</v>
      </c>
      <c r="V46" s="81">
        <f t="shared" si="41"/>
        <v>0</v>
      </c>
      <c r="W46" s="81">
        <f t="shared" si="2"/>
        <v>0</v>
      </c>
      <c r="X46" s="11">
        <f t="shared" si="39"/>
        <v>0</v>
      </c>
    </row>
    <row r="47" spans="2:24" x14ac:dyDescent="0.25">
      <c r="B47" s="15"/>
      <c r="C47" s="101" t="s">
        <v>116</v>
      </c>
      <c r="D47" s="101"/>
      <c r="E47" s="101"/>
      <c r="F47" s="86"/>
      <c r="G47" s="11"/>
      <c r="H47" s="11"/>
      <c r="I47" s="11"/>
      <c r="J47" s="11"/>
      <c r="K47" s="81">
        <f t="shared" si="41"/>
        <v>0</v>
      </c>
      <c r="L47" s="81">
        <f t="shared" si="41"/>
        <v>0</v>
      </c>
      <c r="M47" s="81">
        <f t="shared" si="41"/>
        <v>0</v>
      </c>
      <c r="N47" s="81">
        <f t="shared" si="41"/>
        <v>0</v>
      </c>
      <c r="O47" s="81">
        <f t="shared" si="41"/>
        <v>0</v>
      </c>
      <c r="P47" s="81">
        <f t="shared" si="41"/>
        <v>0</v>
      </c>
      <c r="Q47" s="81">
        <f t="shared" si="41"/>
        <v>0</v>
      </c>
      <c r="R47" s="81">
        <f t="shared" si="41"/>
        <v>0</v>
      </c>
      <c r="S47" s="81">
        <f t="shared" si="41"/>
        <v>0</v>
      </c>
      <c r="T47" s="81">
        <f t="shared" si="41"/>
        <v>0</v>
      </c>
      <c r="U47" s="81">
        <f t="shared" si="41"/>
        <v>0</v>
      </c>
      <c r="V47" s="81">
        <f t="shared" si="41"/>
        <v>0</v>
      </c>
      <c r="W47" s="81">
        <f t="shared" si="2"/>
        <v>0</v>
      </c>
      <c r="X47" s="11">
        <f t="shared" si="39"/>
        <v>0</v>
      </c>
    </row>
    <row r="48" spans="2:24" x14ac:dyDescent="0.25">
      <c r="B48" s="15"/>
      <c r="C48" s="101" t="s">
        <v>92</v>
      </c>
      <c r="D48" s="101"/>
      <c r="E48" s="101"/>
      <c r="F48" s="86"/>
      <c r="G48" s="11"/>
      <c r="H48" s="11"/>
      <c r="I48" s="11"/>
      <c r="J48" s="11"/>
      <c r="K48" s="81">
        <f t="shared" si="41"/>
        <v>0</v>
      </c>
      <c r="L48" s="81">
        <f t="shared" si="41"/>
        <v>0</v>
      </c>
      <c r="M48" s="81">
        <f t="shared" si="41"/>
        <v>0</v>
      </c>
      <c r="N48" s="81">
        <f t="shared" si="41"/>
        <v>0</v>
      </c>
      <c r="O48" s="81">
        <f t="shared" si="41"/>
        <v>0</v>
      </c>
      <c r="P48" s="81">
        <f t="shared" si="41"/>
        <v>0</v>
      </c>
      <c r="Q48" s="81">
        <f t="shared" si="41"/>
        <v>0</v>
      </c>
      <c r="R48" s="81">
        <f t="shared" si="41"/>
        <v>0</v>
      </c>
      <c r="S48" s="81">
        <f t="shared" si="41"/>
        <v>0</v>
      </c>
      <c r="T48" s="81">
        <f t="shared" si="41"/>
        <v>0</v>
      </c>
      <c r="U48" s="81">
        <f t="shared" si="41"/>
        <v>0</v>
      </c>
      <c r="V48" s="81">
        <f t="shared" si="41"/>
        <v>0</v>
      </c>
      <c r="W48" s="81">
        <f t="shared" si="2"/>
        <v>0</v>
      </c>
      <c r="X48" s="11">
        <f t="shared" si="39"/>
        <v>0</v>
      </c>
    </row>
    <row r="49" spans="2:24" x14ac:dyDescent="0.25">
      <c r="B49" s="15"/>
      <c r="C49" s="101" t="s">
        <v>94</v>
      </c>
      <c r="D49" s="101"/>
      <c r="E49" s="101"/>
      <c r="F49" s="86"/>
      <c r="G49" s="11"/>
      <c r="H49" s="11"/>
      <c r="I49" s="11"/>
      <c r="J49" s="11"/>
      <c r="K49" s="81">
        <f t="shared" si="41"/>
        <v>0</v>
      </c>
      <c r="L49" s="81">
        <f t="shared" si="41"/>
        <v>0</v>
      </c>
      <c r="M49" s="81">
        <f t="shared" si="41"/>
        <v>0</v>
      </c>
      <c r="N49" s="81">
        <f t="shared" si="41"/>
        <v>0</v>
      </c>
      <c r="O49" s="81">
        <f t="shared" si="41"/>
        <v>0</v>
      </c>
      <c r="P49" s="81">
        <f t="shared" si="41"/>
        <v>0</v>
      </c>
      <c r="Q49" s="81">
        <f t="shared" si="41"/>
        <v>0</v>
      </c>
      <c r="R49" s="81">
        <f t="shared" si="41"/>
        <v>0</v>
      </c>
      <c r="S49" s="81">
        <f t="shared" si="41"/>
        <v>0</v>
      </c>
      <c r="T49" s="81">
        <f t="shared" si="41"/>
        <v>0</v>
      </c>
      <c r="U49" s="81">
        <f t="shared" si="41"/>
        <v>0</v>
      </c>
      <c r="V49" s="81">
        <f t="shared" si="41"/>
        <v>0</v>
      </c>
      <c r="W49" s="81">
        <f t="shared" si="2"/>
        <v>0</v>
      </c>
      <c r="X49" s="11">
        <f t="shared" si="39"/>
        <v>0</v>
      </c>
    </row>
    <row r="50" spans="2:24" x14ac:dyDescent="0.25">
      <c r="B50" s="15"/>
      <c r="C50" s="101" t="s">
        <v>95</v>
      </c>
      <c r="D50" s="101"/>
      <c r="E50" s="101"/>
      <c r="F50" s="83"/>
      <c r="G50" s="11"/>
      <c r="H50" s="11"/>
      <c r="I50" s="11"/>
      <c r="J50" s="1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</row>
    <row r="51" spans="2:24" s="45" customFormat="1" x14ac:dyDescent="0.25">
      <c r="B51" s="15"/>
      <c r="C51" s="18"/>
      <c r="D51" s="15" t="s">
        <v>155</v>
      </c>
      <c r="E51" s="15"/>
      <c r="F51" s="86"/>
      <c r="G51" s="11"/>
      <c r="H51" s="11"/>
      <c r="I51" s="11"/>
      <c r="J51" s="11"/>
      <c r="K51" s="81">
        <f>$F51/12</f>
        <v>0</v>
      </c>
      <c r="L51" s="81">
        <f t="shared" ref="L51:V51" si="42">$F51/12</f>
        <v>0</v>
      </c>
      <c r="M51" s="81">
        <f t="shared" si="42"/>
        <v>0</v>
      </c>
      <c r="N51" s="81">
        <f t="shared" si="42"/>
        <v>0</v>
      </c>
      <c r="O51" s="81">
        <f t="shared" si="42"/>
        <v>0</v>
      </c>
      <c r="P51" s="81">
        <f t="shared" si="42"/>
        <v>0</v>
      </c>
      <c r="Q51" s="81">
        <f t="shared" si="42"/>
        <v>0</v>
      </c>
      <c r="R51" s="81">
        <f t="shared" si="42"/>
        <v>0</v>
      </c>
      <c r="S51" s="81">
        <f t="shared" si="42"/>
        <v>0</v>
      </c>
      <c r="T51" s="81">
        <f t="shared" si="42"/>
        <v>0</v>
      </c>
      <c r="U51" s="81">
        <f t="shared" si="42"/>
        <v>0</v>
      </c>
      <c r="V51" s="81">
        <f t="shared" si="42"/>
        <v>0</v>
      </c>
      <c r="W51" s="81">
        <f t="shared" si="2"/>
        <v>0</v>
      </c>
      <c r="X51" s="11">
        <f t="shared" si="39"/>
        <v>0</v>
      </c>
    </row>
    <row r="52" spans="2:24" x14ac:dyDescent="0.25">
      <c r="B52" s="15"/>
      <c r="C52" s="18"/>
      <c r="D52" s="15" t="s">
        <v>28</v>
      </c>
      <c r="F52" s="86"/>
      <c r="G52" s="11"/>
      <c r="H52" s="11"/>
      <c r="I52" s="11"/>
      <c r="J52" s="11"/>
      <c r="K52" s="81">
        <f t="shared" ref="K52:V54" si="43">$F52/12</f>
        <v>0</v>
      </c>
      <c r="L52" s="81">
        <f t="shared" si="43"/>
        <v>0</v>
      </c>
      <c r="M52" s="81">
        <f t="shared" si="43"/>
        <v>0</v>
      </c>
      <c r="N52" s="81">
        <f t="shared" si="43"/>
        <v>0</v>
      </c>
      <c r="O52" s="81">
        <f t="shared" si="43"/>
        <v>0</v>
      </c>
      <c r="P52" s="81">
        <f t="shared" si="43"/>
        <v>0</v>
      </c>
      <c r="Q52" s="81">
        <f t="shared" si="43"/>
        <v>0</v>
      </c>
      <c r="R52" s="81">
        <f t="shared" si="43"/>
        <v>0</v>
      </c>
      <c r="S52" s="81">
        <f t="shared" si="43"/>
        <v>0</v>
      </c>
      <c r="T52" s="81">
        <f t="shared" si="43"/>
        <v>0</v>
      </c>
      <c r="U52" s="81">
        <f t="shared" si="43"/>
        <v>0</v>
      </c>
      <c r="V52" s="81">
        <f t="shared" si="43"/>
        <v>0</v>
      </c>
      <c r="W52" s="81">
        <f t="shared" si="2"/>
        <v>0</v>
      </c>
      <c r="X52" s="11">
        <f t="shared" si="39"/>
        <v>0</v>
      </c>
    </row>
    <row r="53" spans="2:24" s="45" customFormat="1" x14ac:dyDescent="0.25">
      <c r="B53" s="15"/>
      <c r="C53" s="18"/>
      <c r="D53" s="15" t="s">
        <v>156</v>
      </c>
      <c r="E53" s="15"/>
      <c r="F53" s="86"/>
      <c r="G53" s="11"/>
      <c r="H53" s="11"/>
      <c r="I53" s="11"/>
      <c r="J53" s="11"/>
      <c r="K53" s="81">
        <f t="shared" si="43"/>
        <v>0</v>
      </c>
      <c r="L53" s="81">
        <f t="shared" si="43"/>
        <v>0</v>
      </c>
      <c r="M53" s="81">
        <f t="shared" si="43"/>
        <v>0</v>
      </c>
      <c r="N53" s="81">
        <f t="shared" si="43"/>
        <v>0</v>
      </c>
      <c r="O53" s="81">
        <f t="shared" si="43"/>
        <v>0</v>
      </c>
      <c r="P53" s="81">
        <f t="shared" si="43"/>
        <v>0</v>
      </c>
      <c r="Q53" s="81">
        <f t="shared" si="43"/>
        <v>0</v>
      </c>
      <c r="R53" s="81">
        <f t="shared" si="43"/>
        <v>0</v>
      </c>
      <c r="S53" s="81">
        <f t="shared" si="43"/>
        <v>0</v>
      </c>
      <c r="T53" s="81">
        <f t="shared" si="43"/>
        <v>0</v>
      </c>
      <c r="U53" s="81">
        <f t="shared" si="43"/>
        <v>0</v>
      </c>
      <c r="V53" s="81">
        <f t="shared" si="43"/>
        <v>0</v>
      </c>
      <c r="W53" s="81">
        <f t="shared" si="2"/>
        <v>0</v>
      </c>
      <c r="X53" s="11">
        <f t="shared" si="39"/>
        <v>0</v>
      </c>
    </row>
    <row r="54" spans="2:24" s="45" customFormat="1" x14ac:dyDescent="0.25">
      <c r="B54" s="15"/>
      <c r="C54" s="18"/>
      <c r="D54" s="15" t="s">
        <v>157</v>
      </c>
      <c r="E54" s="15"/>
      <c r="F54" s="86"/>
      <c r="G54" s="11"/>
      <c r="H54" s="11"/>
      <c r="I54" s="11"/>
      <c r="J54" s="11"/>
      <c r="K54" s="81">
        <f t="shared" si="43"/>
        <v>0</v>
      </c>
      <c r="L54" s="81">
        <f t="shared" si="43"/>
        <v>0</v>
      </c>
      <c r="M54" s="81">
        <f t="shared" si="43"/>
        <v>0</v>
      </c>
      <c r="N54" s="81">
        <f t="shared" si="43"/>
        <v>0</v>
      </c>
      <c r="O54" s="81">
        <f t="shared" si="43"/>
        <v>0</v>
      </c>
      <c r="P54" s="81">
        <f t="shared" si="43"/>
        <v>0</v>
      </c>
      <c r="Q54" s="81">
        <f t="shared" si="43"/>
        <v>0</v>
      </c>
      <c r="R54" s="81">
        <f t="shared" si="43"/>
        <v>0</v>
      </c>
      <c r="S54" s="81">
        <f t="shared" si="43"/>
        <v>0</v>
      </c>
      <c r="T54" s="81">
        <f t="shared" si="43"/>
        <v>0</v>
      </c>
      <c r="U54" s="81">
        <f t="shared" si="43"/>
        <v>0</v>
      </c>
      <c r="V54" s="81">
        <f t="shared" si="43"/>
        <v>0</v>
      </c>
      <c r="W54" s="81">
        <f t="shared" si="2"/>
        <v>0</v>
      </c>
      <c r="X54" s="11">
        <f t="shared" si="39"/>
        <v>0</v>
      </c>
    </row>
    <row r="55" spans="2:24" x14ac:dyDescent="0.25">
      <c r="B55" s="15"/>
      <c r="C55" s="18"/>
      <c r="D55" s="15" t="s">
        <v>29</v>
      </c>
      <c r="F55" s="86"/>
      <c r="G55" s="11"/>
      <c r="H55" s="11"/>
      <c r="I55" s="11"/>
      <c r="J55" s="11"/>
      <c r="K55" s="81">
        <f t="shared" si="41"/>
        <v>0</v>
      </c>
      <c r="L55" s="81">
        <f t="shared" si="41"/>
        <v>0</v>
      </c>
      <c r="M55" s="81">
        <f t="shared" si="41"/>
        <v>0</v>
      </c>
      <c r="N55" s="81">
        <f t="shared" si="41"/>
        <v>0</v>
      </c>
      <c r="O55" s="81">
        <f t="shared" si="41"/>
        <v>0</v>
      </c>
      <c r="P55" s="81">
        <f t="shared" si="41"/>
        <v>0</v>
      </c>
      <c r="Q55" s="81">
        <f t="shared" si="41"/>
        <v>0</v>
      </c>
      <c r="R55" s="81">
        <f t="shared" si="41"/>
        <v>0</v>
      </c>
      <c r="S55" s="81">
        <f t="shared" si="41"/>
        <v>0</v>
      </c>
      <c r="T55" s="81">
        <f t="shared" si="41"/>
        <v>0</v>
      </c>
      <c r="U55" s="81">
        <f t="shared" si="41"/>
        <v>0</v>
      </c>
      <c r="V55" s="81">
        <f t="shared" si="41"/>
        <v>0</v>
      </c>
      <c r="W55" s="81">
        <f t="shared" si="2"/>
        <v>0</v>
      </c>
      <c r="X55" s="11">
        <f t="shared" si="39"/>
        <v>0</v>
      </c>
    </row>
    <row r="56" spans="2:24" x14ac:dyDescent="0.25">
      <c r="B56" s="15"/>
      <c r="C56" s="18"/>
      <c r="D56" s="15" t="s">
        <v>30</v>
      </c>
      <c r="F56" s="86"/>
      <c r="G56" s="11"/>
      <c r="H56" s="11"/>
      <c r="I56" s="11"/>
      <c r="J56" s="11"/>
      <c r="K56" s="81">
        <f t="shared" si="41"/>
        <v>0</v>
      </c>
      <c r="L56" s="81">
        <f t="shared" si="41"/>
        <v>0</v>
      </c>
      <c r="M56" s="81">
        <f t="shared" si="41"/>
        <v>0</v>
      </c>
      <c r="N56" s="81">
        <f t="shared" si="41"/>
        <v>0</v>
      </c>
      <c r="O56" s="81">
        <f t="shared" si="41"/>
        <v>0</v>
      </c>
      <c r="P56" s="81">
        <f t="shared" si="41"/>
        <v>0</v>
      </c>
      <c r="Q56" s="81">
        <f t="shared" si="41"/>
        <v>0</v>
      </c>
      <c r="R56" s="81">
        <f t="shared" si="41"/>
        <v>0</v>
      </c>
      <c r="S56" s="81">
        <f t="shared" si="41"/>
        <v>0</v>
      </c>
      <c r="T56" s="81">
        <f t="shared" si="41"/>
        <v>0</v>
      </c>
      <c r="U56" s="81">
        <f t="shared" si="41"/>
        <v>0</v>
      </c>
      <c r="V56" s="81">
        <f t="shared" si="41"/>
        <v>0</v>
      </c>
      <c r="W56" s="81">
        <f t="shared" si="2"/>
        <v>0</v>
      </c>
      <c r="X56" s="11">
        <f t="shared" si="39"/>
        <v>0</v>
      </c>
    </row>
    <row r="57" spans="2:24" x14ac:dyDescent="0.25">
      <c r="B57" s="15"/>
      <c r="C57" s="18"/>
      <c r="D57" s="15" t="s">
        <v>31</v>
      </c>
      <c r="F57" s="86"/>
      <c r="G57" s="11"/>
      <c r="H57" s="11"/>
      <c r="I57" s="11"/>
      <c r="J57" s="11"/>
      <c r="K57" s="81">
        <f t="shared" si="41"/>
        <v>0</v>
      </c>
      <c r="L57" s="81">
        <f t="shared" si="41"/>
        <v>0</v>
      </c>
      <c r="M57" s="81">
        <f t="shared" si="41"/>
        <v>0</v>
      </c>
      <c r="N57" s="81">
        <f t="shared" si="41"/>
        <v>0</v>
      </c>
      <c r="O57" s="81">
        <f t="shared" si="41"/>
        <v>0</v>
      </c>
      <c r="P57" s="81">
        <f t="shared" si="41"/>
        <v>0</v>
      </c>
      <c r="Q57" s="81">
        <f t="shared" si="41"/>
        <v>0</v>
      </c>
      <c r="R57" s="81">
        <f t="shared" si="41"/>
        <v>0</v>
      </c>
      <c r="S57" s="81">
        <f t="shared" si="41"/>
        <v>0</v>
      </c>
      <c r="T57" s="81">
        <f t="shared" si="41"/>
        <v>0</v>
      </c>
      <c r="U57" s="81">
        <f t="shared" si="41"/>
        <v>0</v>
      </c>
      <c r="V57" s="81">
        <f t="shared" si="41"/>
        <v>0</v>
      </c>
      <c r="W57" s="81">
        <f t="shared" si="2"/>
        <v>0</v>
      </c>
      <c r="X57" s="11">
        <f t="shared" si="39"/>
        <v>0</v>
      </c>
    </row>
    <row r="58" spans="2:24" x14ac:dyDescent="0.25">
      <c r="B58" s="15"/>
      <c r="C58" s="18"/>
      <c r="D58" s="15" t="s">
        <v>32</v>
      </c>
      <c r="F58" s="86"/>
      <c r="G58" s="11"/>
      <c r="H58" s="11"/>
      <c r="I58" s="11"/>
      <c r="J58" s="11"/>
      <c r="K58" s="81">
        <f t="shared" si="41"/>
        <v>0</v>
      </c>
      <c r="L58" s="81">
        <f t="shared" si="41"/>
        <v>0</v>
      </c>
      <c r="M58" s="81">
        <f t="shared" si="41"/>
        <v>0</v>
      </c>
      <c r="N58" s="81">
        <f t="shared" si="41"/>
        <v>0</v>
      </c>
      <c r="O58" s="81">
        <f t="shared" si="41"/>
        <v>0</v>
      </c>
      <c r="P58" s="81">
        <f t="shared" si="41"/>
        <v>0</v>
      </c>
      <c r="Q58" s="81">
        <f t="shared" si="41"/>
        <v>0</v>
      </c>
      <c r="R58" s="81">
        <f t="shared" si="41"/>
        <v>0</v>
      </c>
      <c r="S58" s="81">
        <f t="shared" si="41"/>
        <v>0</v>
      </c>
      <c r="T58" s="81">
        <f t="shared" si="41"/>
        <v>0</v>
      </c>
      <c r="U58" s="81">
        <f t="shared" si="41"/>
        <v>0</v>
      </c>
      <c r="V58" s="81">
        <f t="shared" si="41"/>
        <v>0</v>
      </c>
      <c r="W58" s="81">
        <f t="shared" si="2"/>
        <v>0</v>
      </c>
      <c r="X58" s="11">
        <f t="shared" si="39"/>
        <v>0</v>
      </c>
    </row>
    <row r="59" spans="2:24" s="45" customFormat="1" x14ac:dyDescent="0.25">
      <c r="B59" s="15"/>
      <c r="C59" s="18"/>
      <c r="D59" s="15" t="s">
        <v>163</v>
      </c>
      <c r="E59" s="15"/>
      <c r="F59" s="86"/>
      <c r="G59" s="11"/>
      <c r="H59" s="11"/>
      <c r="I59" s="11"/>
      <c r="J59" s="11"/>
      <c r="K59" s="81">
        <f t="shared" si="41"/>
        <v>0</v>
      </c>
      <c r="L59" s="81">
        <f t="shared" si="41"/>
        <v>0</v>
      </c>
      <c r="M59" s="81">
        <f t="shared" si="41"/>
        <v>0</v>
      </c>
      <c r="N59" s="81">
        <f t="shared" si="41"/>
        <v>0</v>
      </c>
      <c r="O59" s="81">
        <f t="shared" si="41"/>
        <v>0</v>
      </c>
      <c r="P59" s="81">
        <f t="shared" si="41"/>
        <v>0</v>
      </c>
      <c r="Q59" s="81">
        <f t="shared" si="41"/>
        <v>0</v>
      </c>
      <c r="R59" s="81">
        <f t="shared" si="41"/>
        <v>0</v>
      </c>
      <c r="S59" s="81">
        <f t="shared" si="41"/>
        <v>0</v>
      </c>
      <c r="T59" s="81">
        <f t="shared" si="41"/>
        <v>0</v>
      </c>
      <c r="U59" s="81">
        <f t="shared" si="41"/>
        <v>0</v>
      </c>
      <c r="V59" s="81">
        <f t="shared" si="41"/>
        <v>0</v>
      </c>
      <c r="W59" s="81">
        <f t="shared" si="2"/>
        <v>0</v>
      </c>
      <c r="X59" s="11">
        <f t="shared" si="39"/>
        <v>0</v>
      </c>
    </row>
    <row r="60" spans="2:24" x14ac:dyDescent="0.25">
      <c r="B60" s="15"/>
      <c r="C60" s="18"/>
      <c r="D60" s="15" t="s">
        <v>33</v>
      </c>
      <c r="F60" s="86"/>
      <c r="G60" s="11"/>
      <c r="H60" s="11"/>
      <c r="I60" s="11"/>
      <c r="J60" s="11"/>
      <c r="K60" s="81">
        <f t="shared" si="41"/>
        <v>0</v>
      </c>
      <c r="L60" s="81">
        <f t="shared" si="41"/>
        <v>0</v>
      </c>
      <c r="M60" s="81">
        <f t="shared" si="41"/>
        <v>0</v>
      </c>
      <c r="N60" s="81">
        <f t="shared" si="41"/>
        <v>0</v>
      </c>
      <c r="O60" s="81">
        <f t="shared" si="41"/>
        <v>0</v>
      </c>
      <c r="P60" s="81">
        <f t="shared" si="41"/>
        <v>0</v>
      </c>
      <c r="Q60" s="81">
        <f t="shared" si="41"/>
        <v>0</v>
      </c>
      <c r="R60" s="81">
        <f t="shared" si="41"/>
        <v>0</v>
      </c>
      <c r="S60" s="81">
        <f t="shared" si="41"/>
        <v>0</v>
      </c>
      <c r="T60" s="81">
        <f t="shared" si="41"/>
        <v>0</v>
      </c>
      <c r="U60" s="81">
        <f t="shared" si="41"/>
        <v>0</v>
      </c>
      <c r="V60" s="81">
        <f t="shared" si="41"/>
        <v>0</v>
      </c>
      <c r="W60" s="81">
        <f t="shared" si="2"/>
        <v>0</v>
      </c>
      <c r="X60" s="11">
        <f t="shared" si="39"/>
        <v>0</v>
      </c>
    </row>
    <row r="61" spans="2:24" s="37" customFormat="1" x14ac:dyDescent="0.25">
      <c r="B61" s="15"/>
      <c r="C61" s="18"/>
      <c r="D61" s="100" t="s">
        <v>149</v>
      </c>
      <c r="E61" s="100"/>
      <c r="F61" s="86"/>
      <c r="G61" s="11"/>
      <c r="H61" s="11"/>
      <c r="I61" s="11"/>
      <c r="J61" s="11"/>
      <c r="K61" s="81">
        <f>$F61/12</f>
        <v>0</v>
      </c>
      <c r="L61" s="81">
        <f t="shared" si="41"/>
        <v>0</v>
      </c>
      <c r="M61" s="81">
        <f t="shared" si="41"/>
        <v>0</v>
      </c>
      <c r="N61" s="81">
        <f t="shared" ref="K61:V65" si="44">$F61/12</f>
        <v>0</v>
      </c>
      <c r="O61" s="81">
        <f t="shared" si="44"/>
        <v>0</v>
      </c>
      <c r="P61" s="81">
        <f t="shared" si="44"/>
        <v>0</v>
      </c>
      <c r="Q61" s="81">
        <f t="shared" si="44"/>
        <v>0</v>
      </c>
      <c r="R61" s="81">
        <f t="shared" si="44"/>
        <v>0</v>
      </c>
      <c r="S61" s="81">
        <f t="shared" si="44"/>
        <v>0</v>
      </c>
      <c r="T61" s="81">
        <f t="shared" si="44"/>
        <v>0</v>
      </c>
      <c r="U61" s="81">
        <f t="shared" si="44"/>
        <v>0</v>
      </c>
      <c r="V61" s="81">
        <f t="shared" si="44"/>
        <v>0</v>
      </c>
      <c r="W61" s="81">
        <f t="shared" si="2"/>
        <v>0</v>
      </c>
      <c r="X61" s="11">
        <f t="shared" si="39"/>
        <v>0</v>
      </c>
    </row>
    <row r="62" spans="2:24" s="37" customFormat="1" x14ac:dyDescent="0.25">
      <c r="B62" s="15"/>
      <c r="C62" s="18"/>
      <c r="D62" s="100" t="s">
        <v>149</v>
      </c>
      <c r="E62" s="100"/>
      <c r="F62" s="86"/>
      <c r="G62" s="11"/>
      <c r="H62" s="11"/>
      <c r="I62" s="11"/>
      <c r="J62" s="11"/>
      <c r="K62" s="81">
        <f t="shared" si="44"/>
        <v>0</v>
      </c>
      <c r="L62" s="81">
        <f t="shared" si="44"/>
        <v>0</v>
      </c>
      <c r="M62" s="81">
        <f t="shared" si="44"/>
        <v>0</v>
      </c>
      <c r="N62" s="81">
        <f t="shared" si="44"/>
        <v>0</v>
      </c>
      <c r="O62" s="81">
        <f t="shared" si="44"/>
        <v>0</v>
      </c>
      <c r="P62" s="81">
        <f t="shared" si="44"/>
        <v>0</v>
      </c>
      <c r="Q62" s="81">
        <f t="shared" si="44"/>
        <v>0</v>
      </c>
      <c r="R62" s="81">
        <f t="shared" si="44"/>
        <v>0</v>
      </c>
      <c r="S62" s="81">
        <f t="shared" si="44"/>
        <v>0</v>
      </c>
      <c r="T62" s="81">
        <f t="shared" si="44"/>
        <v>0</v>
      </c>
      <c r="U62" s="81">
        <f t="shared" si="44"/>
        <v>0</v>
      </c>
      <c r="V62" s="81">
        <f t="shared" si="44"/>
        <v>0</v>
      </c>
      <c r="W62" s="81">
        <f t="shared" si="2"/>
        <v>0</v>
      </c>
      <c r="X62" s="11">
        <f t="shared" si="39"/>
        <v>0</v>
      </c>
    </row>
    <row r="63" spans="2:24" s="37" customFormat="1" x14ac:dyDescent="0.25">
      <c r="B63" s="15"/>
      <c r="C63" s="18"/>
      <c r="D63" s="100" t="s">
        <v>149</v>
      </c>
      <c r="E63" s="100"/>
      <c r="F63" s="86"/>
      <c r="G63" s="11"/>
      <c r="H63" s="11"/>
      <c r="I63" s="11"/>
      <c r="J63" s="11"/>
      <c r="K63" s="81">
        <f t="shared" si="44"/>
        <v>0</v>
      </c>
      <c r="L63" s="81">
        <f t="shared" si="44"/>
        <v>0</v>
      </c>
      <c r="M63" s="81">
        <f t="shared" si="44"/>
        <v>0</v>
      </c>
      <c r="N63" s="81">
        <f t="shared" si="44"/>
        <v>0</v>
      </c>
      <c r="O63" s="81">
        <f t="shared" si="44"/>
        <v>0</v>
      </c>
      <c r="P63" s="81">
        <f t="shared" si="44"/>
        <v>0</v>
      </c>
      <c r="Q63" s="81">
        <f t="shared" si="44"/>
        <v>0</v>
      </c>
      <c r="R63" s="81">
        <f t="shared" si="44"/>
        <v>0</v>
      </c>
      <c r="S63" s="81">
        <f t="shared" si="44"/>
        <v>0</v>
      </c>
      <c r="T63" s="81">
        <f t="shared" si="44"/>
        <v>0</v>
      </c>
      <c r="U63" s="81">
        <f t="shared" si="44"/>
        <v>0</v>
      </c>
      <c r="V63" s="81">
        <f t="shared" si="44"/>
        <v>0</v>
      </c>
      <c r="W63" s="81">
        <f t="shared" si="2"/>
        <v>0</v>
      </c>
      <c r="X63" s="11">
        <f t="shared" si="39"/>
        <v>0</v>
      </c>
    </row>
    <row r="64" spans="2:24" s="45" customFormat="1" x14ac:dyDescent="0.25">
      <c r="B64" s="15"/>
      <c r="C64" s="62"/>
      <c r="D64" s="100" t="s">
        <v>149</v>
      </c>
      <c r="E64" s="100"/>
      <c r="F64" s="86"/>
      <c r="G64" s="11"/>
      <c r="H64" s="11"/>
      <c r="I64" s="11"/>
      <c r="J64" s="11"/>
      <c r="K64" s="81">
        <f t="shared" si="44"/>
        <v>0</v>
      </c>
      <c r="L64" s="81">
        <f t="shared" si="44"/>
        <v>0</v>
      </c>
      <c r="M64" s="81">
        <f t="shared" si="44"/>
        <v>0</v>
      </c>
      <c r="N64" s="81">
        <f t="shared" si="44"/>
        <v>0</v>
      </c>
      <c r="O64" s="81">
        <f t="shared" si="44"/>
        <v>0</v>
      </c>
      <c r="P64" s="81">
        <f t="shared" si="44"/>
        <v>0</v>
      </c>
      <c r="Q64" s="81">
        <f t="shared" si="44"/>
        <v>0</v>
      </c>
      <c r="R64" s="81">
        <f t="shared" si="44"/>
        <v>0</v>
      </c>
      <c r="S64" s="81">
        <f t="shared" si="44"/>
        <v>0</v>
      </c>
      <c r="T64" s="81">
        <f t="shared" si="44"/>
        <v>0</v>
      </c>
      <c r="U64" s="81">
        <f t="shared" si="44"/>
        <v>0</v>
      </c>
      <c r="V64" s="81">
        <f t="shared" si="44"/>
        <v>0</v>
      </c>
      <c r="W64" s="81">
        <f t="shared" si="2"/>
        <v>0</v>
      </c>
      <c r="X64" s="11"/>
    </row>
    <row r="65" spans="2:24" s="45" customFormat="1" x14ac:dyDescent="0.25">
      <c r="B65" s="15"/>
      <c r="C65" s="62"/>
      <c r="D65" s="100" t="s">
        <v>149</v>
      </c>
      <c r="E65" s="100"/>
      <c r="F65" s="86"/>
      <c r="G65" s="11"/>
      <c r="H65" s="11"/>
      <c r="I65" s="11"/>
      <c r="J65" s="11"/>
      <c r="K65" s="81">
        <f t="shared" si="44"/>
        <v>0</v>
      </c>
      <c r="L65" s="81">
        <f t="shared" si="44"/>
        <v>0</v>
      </c>
      <c r="M65" s="81">
        <f t="shared" si="44"/>
        <v>0</v>
      </c>
      <c r="N65" s="81">
        <f t="shared" si="44"/>
        <v>0</v>
      </c>
      <c r="O65" s="81">
        <f t="shared" si="44"/>
        <v>0</v>
      </c>
      <c r="P65" s="81">
        <f t="shared" si="44"/>
        <v>0</v>
      </c>
      <c r="Q65" s="81">
        <f t="shared" si="44"/>
        <v>0</v>
      </c>
      <c r="R65" s="81">
        <f t="shared" si="44"/>
        <v>0</v>
      </c>
      <c r="S65" s="81">
        <f t="shared" si="44"/>
        <v>0</v>
      </c>
      <c r="T65" s="81">
        <f t="shared" si="44"/>
        <v>0</v>
      </c>
      <c r="U65" s="81">
        <f t="shared" si="44"/>
        <v>0</v>
      </c>
      <c r="V65" s="81">
        <f t="shared" si="44"/>
        <v>0</v>
      </c>
      <c r="W65" s="81">
        <f t="shared" si="2"/>
        <v>0</v>
      </c>
      <c r="X65" s="11"/>
    </row>
    <row r="66" spans="2:24" x14ac:dyDescent="0.25">
      <c r="B66" s="15"/>
      <c r="C66" s="101" t="s">
        <v>96</v>
      </c>
      <c r="D66" s="101"/>
      <c r="E66" s="101"/>
      <c r="F66" s="86"/>
      <c r="G66" s="11"/>
      <c r="H66" s="11"/>
      <c r="I66" s="11"/>
      <c r="J66" s="11"/>
      <c r="K66" s="81">
        <f t="shared" si="41"/>
        <v>0</v>
      </c>
      <c r="L66" s="81">
        <f t="shared" si="41"/>
        <v>0</v>
      </c>
      <c r="M66" s="81">
        <f t="shared" si="41"/>
        <v>0</v>
      </c>
      <c r="N66" s="81">
        <f t="shared" si="41"/>
        <v>0</v>
      </c>
      <c r="O66" s="81">
        <f t="shared" si="41"/>
        <v>0</v>
      </c>
      <c r="P66" s="81">
        <f t="shared" si="41"/>
        <v>0</v>
      </c>
      <c r="Q66" s="81">
        <f t="shared" si="41"/>
        <v>0</v>
      </c>
      <c r="R66" s="81">
        <f t="shared" si="41"/>
        <v>0</v>
      </c>
      <c r="S66" s="81">
        <f t="shared" si="41"/>
        <v>0</v>
      </c>
      <c r="T66" s="81">
        <f t="shared" si="41"/>
        <v>0</v>
      </c>
      <c r="U66" s="81">
        <f t="shared" si="41"/>
        <v>0</v>
      </c>
      <c r="V66" s="81">
        <f t="shared" si="41"/>
        <v>0</v>
      </c>
      <c r="W66" s="81">
        <f t="shared" si="2"/>
        <v>0</v>
      </c>
      <c r="X66" s="11">
        <f t="shared" si="39"/>
        <v>0</v>
      </c>
    </row>
    <row r="67" spans="2:24" x14ac:dyDescent="0.25">
      <c r="B67" s="15"/>
      <c r="C67" s="101" t="s">
        <v>60</v>
      </c>
      <c r="D67" s="101"/>
      <c r="E67" s="101"/>
      <c r="F67" s="86"/>
      <c r="G67" s="11"/>
      <c r="H67" s="11"/>
      <c r="I67" s="11"/>
      <c r="J67" s="11"/>
      <c r="K67" s="81">
        <f t="shared" si="41"/>
        <v>0</v>
      </c>
      <c r="L67" s="81">
        <f t="shared" si="41"/>
        <v>0</v>
      </c>
      <c r="M67" s="81">
        <f t="shared" si="41"/>
        <v>0</v>
      </c>
      <c r="N67" s="81">
        <f t="shared" si="41"/>
        <v>0</v>
      </c>
      <c r="O67" s="81">
        <f t="shared" si="41"/>
        <v>0</v>
      </c>
      <c r="P67" s="81">
        <f t="shared" si="41"/>
        <v>0</v>
      </c>
      <c r="Q67" s="81">
        <f t="shared" si="41"/>
        <v>0</v>
      </c>
      <c r="R67" s="81">
        <f t="shared" si="41"/>
        <v>0</v>
      </c>
      <c r="S67" s="81">
        <f t="shared" si="41"/>
        <v>0</v>
      </c>
      <c r="T67" s="81">
        <f t="shared" si="41"/>
        <v>0</v>
      </c>
      <c r="U67" s="81">
        <f t="shared" si="41"/>
        <v>0</v>
      </c>
      <c r="V67" s="81">
        <f t="shared" si="41"/>
        <v>0</v>
      </c>
      <c r="W67" s="81">
        <f t="shared" si="2"/>
        <v>0</v>
      </c>
      <c r="X67" s="11">
        <f t="shared" si="39"/>
        <v>0</v>
      </c>
    </row>
    <row r="68" spans="2:24" x14ac:dyDescent="0.25">
      <c r="B68" s="15"/>
      <c r="C68" s="101" t="s">
        <v>99</v>
      </c>
      <c r="D68" s="101"/>
      <c r="E68" s="101"/>
      <c r="F68" s="86"/>
      <c r="G68" s="11"/>
      <c r="H68" s="11"/>
      <c r="I68" s="11"/>
      <c r="J68" s="11"/>
      <c r="K68" s="81">
        <f t="shared" si="41"/>
        <v>0</v>
      </c>
      <c r="L68" s="81">
        <f t="shared" si="41"/>
        <v>0</v>
      </c>
      <c r="M68" s="81">
        <f t="shared" si="41"/>
        <v>0</v>
      </c>
      <c r="N68" s="81">
        <f t="shared" si="41"/>
        <v>0</v>
      </c>
      <c r="O68" s="81">
        <f t="shared" si="41"/>
        <v>0</v>
      </c>
      <c r="P68" s="81">
        <f t="shared" si="41"/>
        <v>0</v>
      </c>
      <c r="Q68" s="81">
        <f t="shared" si="41"/>
        <v>0</v>
      </c>
      <c r="R68" s="81">
        <f t="shared" si="41"/>
        <v>0</v>
      </c>
      <c r="S68" s="81">
        <f t="shared" si="41"/>
        <v>0</v>
      </c>
      <c r="T68" s="81">
        <f t="shared" si="41"/>
        <v>0</v>
      </c>
      <c r="U68" s="81">
        <f t="shared" si="41"/>
        <v>0</v>
      </c>
      <c r="V68" s="81">
        <f t="shared" si="41"/>
        <v>0</v>
      </c>
      <c r="W68" s="81">
        <f t="shared" si="2"/>
        <v>0</v>
      </c>
      <c r="X68" s="11">
        <f t="shared" si="39"/>
        <v>0</v>
      </c>
    </row>
    <row r="69" spans="2:24" x14ac:dyDescent="0.25">
      <c r="B69" s="15"/>
      <c r="C69" s="101" t="s">
        <v>68</v>
      </c>
      <c r="D69" s="101"/>
      <c r="E69" s="101"/>
      <c r="F69" s="86"/>
      <c r="G69" s="11"/>
      <c r="H69" s="11"/>
      <c r="I69" s="11"/>
      <c r="J69" s="11"/>
      <c r="K69" s="81">
        <f t="shared" si="41"/>
        <v>0</v>
      </c>
      <c r="L69" s="81">
        <f t="shared" si="41"/>
        <v>0</v>
      </c>
      <c r="M69" s="81">
        <f t="shared" si="41"/>
        <v>0</v>
      </c>
      <c r="N69" s="81">
        <f t="shared" si="41"/>
        <v>0</v>
      </c>
      <c r="O69" s="81">
        <f t="shared" si="41"/>
        <v>0</v>
      </c>
      <c r="P69" s="81">
        <f t="shared" si="41"/>
        <v>0</v>
      </c>
      <c r="Q69" s="81">
        <f t="shared" si="41"/>
        <v>0</v>
      </c>
      <c r="R69" s="81">
        <f t="shared" si="41"/>
        <v>0</v>
      </c>
      <c r="S69" s="81">
        <f t="shared" si="41"/>
        <v>0</v>
      </c>
      <c r="T69" s="81">
        <f t="shared" si="41"/>
        <v>0</v>
      </c>
      <c r="U69" s="81">
        <f t="shared" si="41"/>
        <v>0</v>
      </c>
      <c r="V69" s="81">
        <f>$F69/12</f>
        <v>0</v>
      </c>
      <c r="W69" s="81">
        <f>SUM(K69:V69)</f>
        <v>0</v>
      </c>
      <c r="X69" s="11">
        <f t="shared" si="39"/>
        <v>0</v>
      </c>
    </row>
    <row r="70" spans="2:24" x14ac:dyDescent="0.25">
      <c r="B70" s="15"/>
      <c r="C70" s="101" t="s">
        <v>100</v>
      </c>
      <c r="D70" s="101"/>
      <c r="E70" s="101"/>
      <c r="F70" s="83"/>
      <c r="G70" s="11"/>
      <c r="H70" s="11"/>
      <c r="I70" s="11"/>
      <c r="J70" s="1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</row>
    <row r="71" spans="2:24" x14ac:dyDescent="0.25">
      <c r="B71" s="15"/>
      <c r="C71" s="18"/>
      <c r="D71" s="15" t="s">
        <v>34</v>
      </c>
      <c r="F71" s="86"/>
      <c r="G71" s="11"/>
      <c r="H71" s="11"/>
      <c r="I71" s="11"/>
      <c r="J71" s="11"/>
      <c r="K71" s="81">
        <f t="shared" si="41"/>
        <v>0</v>
      </c>
      <c r="L71" s="81">
        <f t="shared" si="41"/>
        <v>0</v>
      </c>
      <c r="M71" s="81">
        <f t="shared" si="41"/>
        <v>0</v>
      </c>
      <c r="N71" s="81">
        <f t="shared" si="41"/>
        <v>0</v>
      </c>
      <c r="O71" s="81">
        <f t="shared" si="41"/>
        <v>0</v>
      </c>
      <c r="P71" s="81">
        <f t="shared" si="41"/>
        <v>0</v>
      </c>
      <c r="Q71" s="81">
        <f t="shared" si="41"/>
        <v>0</v>
      </c>
      <c r="R71" s="81">
        <f t="shared" si="41"/>
        <v>0</v>
      </c>
      <c r="S71" s="81">
        <f t="shared" si="41"/>
        <v>0</v>
      </c>
      <c r="T71" s="81">
        <f t="shared" si="41"/>
        <v>0</v>
      </c>
      <c r="U71" s="81">
        <f t="shared" si="41"/>
        <v>0</v>
      </c>
      <c r="V71" s="81">
        <f t="shared" si="41"/>
        <v>0</v>
      </c>
      <c r="W71" s="81">
        <f t="shared" si="2"/>
        <v>0</v>
      </c>
      <c r="X71" s="11">
        <f t="shared" si="39"/>
        <v>0</v>
      </c>
    </row>
    <row r="72" spans="2:24" x14ac:dyDescent="0.25">
      <c r="B72" s="15"/>
      <c r="C72" s="18"/>
      <c r="D72" s="15" t="s">
        <v>35</v>
      </c>
      <c r="F72" s="86"/>
      <c r="G72" s="11"/>
      <c r="H72" s="11"/>
      <c r="I72" s="11"/>
      <c r="J72" s="11"/>
      <c r="K72" s="81">
        <f t="shared" si="41"/>
        <v>0</v>
      </c>
      <c r="L72" s="81">
        <f t="shared" si="41"/>
        <v>0</v>
      </c>
      <c r="M72" s="81">
        <f t="shared" si="41"/>
        <v>0</v>
      </c>
      <c r="N72" s="81">
        <f t="shared" si="41"/>
        <v>0</v>
      </c>
      <c r="O72" s="81">
        <f t="shared" si="41"/>
        <v>0</v>
      </c>
      <c r="P72" s="81">
        <f t="shared" si="41"/>
        <v>0</v>
      </c>
      <c r="Q72" s="81">
        <f t="shared" si="41"/>
        <v>0</v>
      </c>
      <c r="R72" s="81">
        <f t="shared" si="41"/>
        <v>0</v>
      </c>
      <c r="S72" s="81">
        <f t="shared" si="41"/>
        <v>0</v>
      </c>
      <c r="T72" s="81">
        <f t="shared" si="41"/>
        <v>0</v>
      </c>
      <c r="U72" s="81">
        <f t="shared" si="41"/>
        <v>0</v>
      </c>
      <c r="V72" s="81">
        <f t="shared" si="41"/>
        <v>0</v>
      </c>
      <c r="W72" s="81">
        <f t="shared" si="2"/>
        <v>0</v>
      </c>
      <c r="X72" s="11">
        <f t="shared" si="39"/>
        <v>0</v>
      </c>
    </row>
    <row r="73" spans="2:24" x14ac:dyDescent="0.25">
      <c r="B73" s="15"/>
      <c r="C73" s="101" t="s">
        <v>101</v>
      </c>
      <c r="D73" s="101"/>
      <c r="E73" s="101"/>
      <c r="F73" s="86"/>
      <c r="G73" s="11"/>
      <c r="H73" s="11"/>
      <c r="I73" s="11"/>
      <c r="J73" s="11"/>
      <c r="K73" s="81">
        <f t="shared" si="41"/>
        <v>0</v>
      </c>
      <c r="L73" s="81">
        <f t="shared" si="41"/>
        <v>0</v>
      </c>
      <c r="M73" s="81">
        <f t="shared" si="41"/>
        <v>0</v>
      </c>
      <c r="N73" s="81">
        <f t="shared" si="41"/>
        <v>0</v>
      </c>
      <c r="O73" s="81">
        <f t="shared" si="41"/>
        <v>0</v>
      </c>
      <c r="P73" s="81">
        <f t="shared" si="41"/>
        <v>0</v>
      </c>
      <c r="Q73" s="81">
        <f t="shared" si="41"/>
        <v>0</v>
      </c>
      <c r="R73" s="81">
        <f t="shared" si="41"/>
        <v>0</v>
      </c>
      <c r="S73" s="81">
        <f t="shared" si="41"/>
        <v>0</v>
      </c>
      <c r="T73" s="81">
        <f t="shared" si="41"/>
        <v>0</v>
      </c>
      <c r="U73" s="81">
        <f t="shared" si="41"/>
        <v>0</v>
      </c>
      <c r="V73" s="81">
        <f t="shared" si="41"/>
        <v>0</v>
      </c>
      <c r="W73" s="81">
        <f t="shared" si="2"/>
        <v>0</v>
      </c>
      <c r="X73" s="11">
        <f t="shared" si="39"/>
        <v>0</v>
      </c>
    </row>
    <row r="74" spans="2:24" x14ac:dyDescent="0.25">
      <c r="B74" s="15"/>
      <c r="C74" s="101" t="s">
        <v>102</v>
      </c>
      <c r="D74" s="101"/>
      <c r="E74" s="101"/>
      <c r="F74" s="86">
        <v>1000</v>
      </c>
      <c r="G74" s="86" t="s">
        <v>110</v>
      </c>
      <c r="H74" s="11"/>
      <c r="I74" s="11"/>
      <c r="J74" s="11"/>
      <c r="K74" s="81">
        <f>IF($G74=$I$5,$F74,IF($G74=$I$4,($F74/12),IF(AND($G74=$I17,$K$5=$I$5),(F$74/4),"")))</f>
        <v>250</v>
      </c>
      <c r="L74" s="81" t="str">
        <f>IF($G74=$I$6,$F74,IF($G74=$I$4,($F74/12),IF(AND($G74=$I17,$L$5=$I$5),(G$74/4),"")))</f>
        <v/>
      </c>
      <c r="M74" s="81" t="str">
        <f>IF($G74=$I$7,$F74,IF($G74=$I$4,($F74/12),IF(AND($G74=$I17,$M$5=$I$5),(H$74/4),"")))</f>
        <v/>
      </c>
      <c r="N74" s="81">
        <f>IF($G74=$I$8,$F74,IF($G74=$I$4,($F74/12),IF(AND($G74=$I17,$N$5=$I$8),($F74/4),"")))</f>
        <v>250</v>
      </c>
      <c r="O74" s="81" t="str">
        <f>IF($G74=$I$9,$F74,IF($G74=$I$4,($F74/12),IF(AND($G74=$I17,O$5=$I$8),($F74/4),"")))</f>
        <v/>
      </c>
      <c r="P74" s="81" t="str">
        <f>IF($G74=$I$10,$F74,IF($G74=$I$4,($F74/12),IF(AND($G74=$I17,P$5=$I$8),($F74/4),"")))</f>
        <v/>
      </c>
      <c r="Q74" s="81">
        <f>IF($G74=$I$11,$F74,IF($G74=$I$4,($F74/12),IF(AND($G74=$I17,Q$5=$I$11),($F74/4),"")))</f>
        <v>250</v>
      </c>
      <c r="R74" s="81" t="str">
        <f>IF($G74=$I$12,$F74,IF($G74=$I$4,($F74/12),IF(AND($G74=$I17,R$5=$I$8),($F74/4),"")))</f>
        <v/>
      </c>
      <c r="S74" s="81" t="str">
        <f>IF($G74=$I$13,$F74,IF($G74=$I$4,($F74/12),IF(AND($G74=$I17,S$5=$I$8),($F74/4),"")))</f>
        <v/>
      </c>
      <c r="T74" s="81">
        <f>IF($G74=$I$14,$F74,IF($G74=$I$4,($F74/12),IF(AND($G74=$I17,T$5=$I$14),($F74/4),"")))</f>
        <v>250</v>
      </c>
      <c r="U74" s="81" t="str">
        <f>IF($G74=$I$15,$F74,IF($G74=$I$4,($F74/12),IF(AND($G74=$I17,U$5=$I$8),($F74/4),"")))</f>
        <v/>
      </c>
      <c r="V74" s="81" t="str">
        <f>IF($G74=$I$16,$F74,IF($G74=$I$4,($F74/12),IF(AND($G74=$I17,V$5=$I$8),($F74/4),"")))</f>
        <v/>
      </c>
      <c r="W74" s="81">
        <f t="shared" si="2"/>
        <v>1000</v>
      </c>
      <c r="X74" s="11">
        <f t="shared" si="39"/>
        <v>0</v>
      </c>
    </row>
    <row r="75" spans="2:24" x14ac:dyDescent="0.25">
      <c r="B75" s="15"/>
      <c r="C75" s="101" t="s">
        <v>103</v>
      </c>
      <c r="D75" s="101"/>
      <c r="E75" s="101"/>
      <c r="F75" s="86"/>
      <c r="G75" s="11"/>
      <c r="H75" s="11"/>
      <c r="I75" s="11"/>
      <c r="J75" s="11"/>
      <c r="K75" s="81">
        <f t="shared" ref="K75:V75" si="45">$F75/12</f>
        <v>0</v>
      </c>
      <c r="L75" s="81">
        <f t="shared" si="45"/>
        <v>0</v>
      </c>
      <c r="M75" s="81">
        <f t="shared" si="45"/>
        <v>0</v>
      </c>
      <c r="N75" s="81">
        <f t="shared" si="45"/>
        <v>0</v>
      </c>
      <c r="O75" s="81">
        <f t="shared" si="45"/>
        <v>0</v>
      </c>
      <c r="P75" s="81">
        <f t="shared" si="45"/>
        <v>0</v>
      </c>
      <c r="Q75" s="81">
        <f t="shared" si="45"/>
        <v>0</v>
      </c>
      <c r="R75" s="81">
        <f t="shared" si="45"/>
        <v>0</v>
      </c>
      <c r="S75" s="81">
        <f t="shared" si="45"/>
        <v>0</v>
      </c>
      <c r="T75" s="81">
        <f t="shared" si="45"/>
        <v>0</v>
      </c>
      <c r="U75" s="81">
        <f t="shared" si="45"/>
        <v>0</v>
      </c>
      <c r="V75" s="81">
        <f t="shared" si="45"/>
        <v>0</v>
      </c>
      <c r="W75" s="81">
        <f t="shared" si="2"/>
        <v>0</v>
      </c>
      <c r="X75" s="11">
        <f t="shared" si="39"/>
        <v>0</v>
      </c>
    </row>
    <row r="76" spans="2:24" x14ac:dyDescent="0.25">
      <c r="B76" s="98" t="s">
        <v>7</v>
      </c>
      <c r="C76" s="98"/>
      <c r="D76" s="98"/>
      <c r="E76" s="98"/>
      <c r="F76" s="12">
        <f>SUM(F36:F75)</f>
        <v>8000</v>
      </c>
      <c r="G76" s="11"/>
      <c r="H76" s="11"/>
      <c r="I76" s="11"/>
      <c r="J76" s="11"/>
      <c r="K76" s="90" t="e">
        <f>SUM(K36:K75)</f>
        <v>#VALUE!</v>
      </c>
      <c r="L76" s="90" t="e">
        <f t="shared" ref="L76:V76" si="46">SUM(L36:L75)</f>
        <v>#VALUE!</v>
      </c>
      <c r="M76" s="90" t="e">
        <f t="shared" si="46"/>
        <v>#VALUE!</v>
      </c>
      <c r="N76" s="90" t="e">
        <f t="shared" si="46"/>
        <v>#VALUE!</v>
      </c>
      <c r="O76" s="90" t="e">
        <f t="shared" si="46"/>
        <v>#VALUE!</v>
      </c>
      <c r="P76" s="90" t="e">
        <f t="shared" si="46"/>
        <v>#VALUE!</v>
      </c>
      <c r="Q76" s="90" t="e">
        <f t="shared" si="46"/>
        <v>#VALUE!</v>
      </c>
      <c r="R76" s="90" t="e">
        <f t="shared" si="46"/>
        <v>#VALUE!</v>
      </c>
      <c r="S76" s="90" t="e">
        <f t="shared" si="46"/>
        <v>#VALUE!</v>
      </c>
      <c r="T76" s="90" t="e">
        <f t="shared" si="46"/>
        <v>#VALUE!</v>
      </c>
      <c r="U76" s="90" t="e">
        <f t="shared" si="46"/>
        <v>#VALUE!</v>
      </c>
      <c r="V76" s="90" t="e">
        <f t="shared" si="46"/>
        <v>#VALUE!</v>
      </c>
      <c r="W76" s="90" t="e">
        <f t="shared" si="2"/>
        <v>#VALUE!</v>
      </c>
      <c r="X76" s="11" t="e">
        <f t="shared" si="39"/>
        <v>#VALUE!</v>
      </c>
    </row>
    <row r="77" spans="2:24" x14ac:dyDescent="0.25">
      <c r="F77" s="11"/>
      <c r="G77" s="11"/>
      <c r="H77" s="11"/>
      <c r="I77" s="11"/>
      <c r="J77" s="1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</row>
  </sheetData>
  <mergeCells count="51">
    <mergeCell ref="D61:E61"/>
    <mergeCell ref="D62:E62"/>
    <mergeCell ref="D63:E63"/>
    <mergeCell ref="A1:G1"/>
    <mergeCell ref="B33:E33"/>
    <mergeCell ref="C32:E32"/>
    <mergeCell ref="C31:E31"/>
    <mergeCell ref="C30:E30"/>
    <mergeCell ref="D24:E24"/>
    <mergeCell ref="D18:E18"/>
    <mergeCell ref="C17:E17"/>
    <mergeCell ref="D14:E14"/>
    <mergeCell ref="D13:E13"/>
    <mergeCell ref="D12:E12"/>
    <mergeCell ref="D11:E11"/>
    <mergeCell ref="D10:E10"/>
    <mergeCell ref="C9:E9"/>
    <mergeCell ref="C8:E8"/>
    <mergeCell ref="D7:E7"/>
    <mergeCell ref="C6:E6"/>
    <mergeCell ref="B5:E5"/>
    <mergeCell ref="B76:E76"/>
    <mergeCell ref="C73:E73"/>
    <mergeCell ref="C74:E74"/>
    <mergeCell ref="C75:E75"/>
    <mergeCell ref="C66:E66"/>
    <mergeCell ref="C67:E67"/>
    <mergeCell ref="C68:E68"/>
    <mergeCell ref="C69:E69"/>
    <mergeCell ref="C70:E70"/>
    <mergeCell ref="C37:E37"/>
    <mergeCell ref="C38:E38"/>
    <mergeCell ref="C39:E39"/>
    <mergeCell ref="C40:E40"/>
    <mergeCell ref="C41:E41"/>
    <mergeCell ref="A2:G2"/>
    <mergeCell ref="B35:E35"/>
    <mergeCell ref="D16:E16"/>
    <mergeCell ref="D15:E15"/>
    <mergeCell ref="D65:E65"/>
    <mergeCell ref="D64:E64"/>
    <mergeCell ref="C47:E47"/>
    <mergeCell ref="C48:E48"/>
    <mergeCell ref="C49:E49"/>
    <mergeCell ref="C50:E50"/>
    <mergeCell ref="C36:E36"/>
    <mergeCell ref="C42:E42"/>
    <mergeCell ref="C43:E43"/>
    <mergeCell ref="C44:E44"/>
    <mergeCell ref="C45:E45"/>
    <mergeCell ref="C46:E46"/>
  </mergeCells>
  <dataValidations count="6">
    <dataValidation type="list" allowBlank="1" showDropDown="1" showInputMessage="1" showErrorMessage="1" sqref="G37" xr:uid="{8504C459-D107-4FBD-AC3E-01A018E5ECA6}">
      <formula1>$I$17</formula1>
    </dataValidation>
    <dataValidation type="list" showInputMessage="1" showErrorMessage="1" sqref="G74" xr:uid="{1CFE1680-FE05-4430-8539-1BCF65A7A4FB}">
      <formula1>$I$4:$I$17</formula1>
    </dataValidation>
    <dataValidation type="list" allowBlank="1" showInputMessage="1" showErrorMessage="1" sqref="G25:G29" xr:uid="{705E9122-26EE-40BC-9F8B-17AFCBBEAC8C}">
      <formula1>$I$5:$I$16</formula1>
    </dataValidation>
    <dataValidation type="list" showInputMessage="1" showErrorMessage="1" sqref="G12:G16" xr:uid="{FA3C7F7F-3773-47D3-956C-6DD0BD2FA7AF}">
      <formula1>$I$4:$I$16</formula1>
    </dataValidation>
    <dataValidation type="list" showInputMessage="1" showErrorMessage="1" sqref="G10" xr:uid="{6ED16B14-9C49-4EC4-B548-72B9668BF356}">
      <formula1>$I$16</formula1>
    </dataValidation>
    <dataValidation type="list" showInputMessage="1" showErrorMessage="1" sqref="G19:G23 G45" xr:uid="{997423D7-8F05-4E7D-94B1-AF348B3EBCE4}">
      <formula1>$I$5:$I$16</formula1>
    </dataValidation>
  </dataValidations>
  <printOptions horizontalCentered="1"/>
  <pageMargins left="0.7" right="0.7" top="1.5" bottom="0.5" header="0.3" footer="0.3"/>
  <pageSetup orientation="portrait" horizontalDpi="0" verticalDpi="0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09988-4E1A-445F-A3C1-0A16474113D1}">
  <dimension ref="A1:V41"/>
  <sheetViews>
    <sheetView showZeros="0" zoomScaleNormal="100" workbookViewId="0">
      <selection activeCell="D30" sqref="D30"/>
    </sheetView>
  </sheetViews>
  <sheetFormatPr defaultRowHeight="13.5" x14ac:dyDescent="0.25"/>
  <cols>
    <col min="1" max="1" width="1.7109375" style="6" customWidth="1"/>
    <col min="2" max="2" width="2.28515625" style="15" customWidth="1"/>
    <col min="3" max="3" width="26" style="6" customWidth="1"/>
    <col min="4" max="4" width="18.42578125" style="24" bestFit="1" customWidth="1"/>
    <col min="5" max="5" width="8.7109375" style="25" bestFit="1" customWidth="1"/>
    <col min="6" max="6" width="1.7109375" style="6" hidden="1" customWidth="1"/>
    <col min="7" max="7" width="9.28515625" style="6" hidden="1" customWidth="1"/>
    <col min="8" max="8" width="1.7109375" style="6" hidden="1" customWidth="1"/>
    <col min="9" max="13" width="11.5703125" style="6" hidden="1" customWidth="1"/>
    <col min="14" max="14" width="8" style="6" hidden="1" customWidth="1"/>
    <col min="15" max="17" width="11.5703125" style="6" hidden="1" customWidth="1"/>
    <col min="18" max="21" width="12.5703125" style="6" hidden="1" customWidth="1"/>
    <col min="22" max="22" width="4.85546875" style="6" hidden="1" customWidth="1"/>
    <col min="23" max="16384" width="9.140625" style="6"/>
  </cols>
  <sheetData>
    <row r="1" spans="1:22" s="45" customFormat="1" ht="20.25" x14ac:dyDescent="0.3">
      <c r="A1" s="96" t="s">
        <v>184</v>
      </c>
      <c r="B1" s="96"/>
      <c r="C1" s="96"/>
      <c r="D1" s="96"/>
      <c r="E1" s="96"/>
    </row>
    <row r="2" spans="1:22" ht="16.5" x14ac:dyDescent="0.3">
      <c r="A2" s="99" t="s">
        <v>98</v>
      </c>
      <c r="B2" s="99"/>
      <c r="C2" s="99"/>
      <c r="D2" s="99"/>
      <c r="E2" s="99"/>
    </row>
    <row r="3" spans="1:22" x14ac:dyDescent="0.25">
      <c r="D3" s="40">
        <v>2021</v>
      </c>
    </row>
    <row r="4" spans="1:22" x14ac:dyDescent="0.25">
      <c r="D4" s="41" t="s">
        <v>63</v>
      </c>
      <c r="E4" s="25" t="s">
        <v>48</v>
      </c>
      <c r="G4" s="6" t="s">
        <v>133</v>
      </c>
    </row>
    <row r="5" spans="1:22" x14ac:dyDescent="0.25">
      <c r="B5" s="98" t="s">
        <v>81</v>
      </c>
      <c r="C5" s="98"/>
      <c r="G5" s="6" t="s">
        <v>37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N5" s="6" t="s">
        <v>42</v>
      </c>
      <c r="O5" s="6" t="s">
        <v>43</v>
      </c>
      <c r="P5" s="6" t="s">
        <v>11</v>
      </c>
      <c r="Q5" s="6" t="s">
        <v>44</v>
      </c>
      <c r="R5" s="6" t="s">
        <v>45</v>
      </c>
      <c r="S5" s="6" t="s">
        <v>46</v>
      </c>
      <c r="T5" s="6" t="s">
        <v>47</v>
      </c>
      <c r="U5" s="6" t="s">
        <v>0</v>
      </c>
    </row>
    <row r="6" spans="1:22" x14ac:dyDescent="0.25">
      <c r="C6" s="29" t="s">
        <v>187</v>
      </c>
      <c r="D6" s="80">
        <v>5000</v>
      </c>
      <c r="E6" s="33" t="s">
        <v>37</v>
      </c>
      <c r="G6" s="6" t="s">
        <v>38</v>
      </c>
      <c r="I6" s="23">
        <f>IF(OR($E6=$G$5,$E6=$G$6,$E6=$G$7),($D6/3),"")</f>
        <v>1666.6666666666667</v>
      </c>
      <c r="J6" s="23" t="str">
        <f>IF(OR($E6=$G$6,$E6=$G$7,$E6=$G$8),($D6/3),"")</f>
        <v/>
      </c>
      <c r="K6" s="23" t="str">
        <f>IF(OR($E6=$G$7,$E6=$G$8,$E6=$G$9),($D6/3),"")</f>
        <v/>
      </c>
      <c r="L6" s="23" t="str">
        <f>IF(OR($E6=$G$8,$E6=$G$9,$E6=$G$10),($D6/3),"")</f>
        <v/>
      </c>
      <c r="M6" s="23" t="str">
        <f>IF(OR($E6=$G$9,$E6=$G$10,$E6=$G$11),($D6/3),"")</f>
        <v/>
      </c>
      <c r="N6" s="23" t="str">
        <f t="shared" ref="N6:N11" si="0">IF(OR($E6=$G$10,$E6=$G$11,$E6=$G$15),($D6/3),"")</f>
        <v/>
      </c>
      <c r="O6" s="23" t="str">
        <f t="shared" ref="O6:O11" si="1">IF(OR($E6=$G$11,$E6=$G$15,$E6=$G$16),($D6/3),"")</f>
        <v/>
      </c>
      <c r="P6" s="23" t="str">
        <f t="shared" ref="P6:P11" si="2">IF(OR($E6=$G$15,$E6=$G$16,$E6=$G$17),($D6/3),"")</f>
        <v/>
      </c>
      <c r="Q6" s="23" t="str">
        <f t="shared" ref="Q6:Q11" si="3">IF(OR($E6=$G$16,$E6=$G$17,$E6=$G$18,),($D6/3),"")</f>
        <v/>
      </c>
      <c r="R6" s="23" t="str">
        <f t="shared" ref="R6:R11" si="4">IF(OR($E6=$G$17,$E6=$G$18,$E6=$G$19),($D6/3),"")</f>
        <v/>
      </c>
      <c r="S6" s="23">
        <f t="shared" ref="S6:S11" si="5">IF(OR($E6=$G$18,$E6=$G$19,$E6=$G$5),($D6/3),"")</f>
        <v>1666.6666666666667</v>
      </c>
      <c r="T6" s="23">
        <f t="shared" ref="T6:T11" si="6">IF(OR($E6=$G$19,$E6=$G$6,$E6=$G$5),($D6/3),"")</f>
        <v>1666.6666666666667</v>
      </c>
      <c r="U6" s="26">
        <f>SUM(I6:T6)</f>
        <v>5000</v>
      </c>
      <c r="V6" s="11">
        <f t="shared" ref="V6:V31" si="7">U6-D6</f>
        <v>0</v>
      </c>
    </row>
    <row r="7" spans="1:22" x14ac:dyDescent="0.25">
      <c r="C7" s="29" t="s">
        <v>188</v>
      </c>
      <c r="D7" s="80">
        <v>5000</v>
      </c>
      <c r="E7" s="33" t="s">
        <v>38</v>
      </c>
      <c r="G7" s="6" t="s">
        <v>39</v>
      </c>
      <c r="I7" s="47">
        <f>IF(OR($E7=$G$5,$E7=$G$6,$E7=$G$7),($D7/3),"")</f>
        <v>1666.6666666666667</v>
      </c>
      <c r="J7" s="47">
        <f t="shared" ref="J7:J15" si="8">IF(OR($E7=$G$6,$E7=$G$7,$E7=$G$8),($D7/3),"")</f>
        <v>1666.6666666666667</v>
      </c>
      <c r="K7" s="47" t="str">
        <f t="shared" ref="K7:K15" si="9">IF(OR($E7=$G$7,$E7=$G$8,$E7=$G$9),($D7/3),"")</f>
        <v/>
      </c>
      <c r="L7" s="47" t="str">
        <f t="shared" ref="L7:L15" si="10">IF(OR($E7=$G$8,$E7=$G$9,$E7=$G$10),($D7/3),"")</f>
        <v/>
      </c>
      <c r="M7" s="47" t="str">
        <f t="shared" ref="M7:M15" si="11">IF(OR($E7=$G$9,$E7=$G$10,$E7=$G$11),($D7/3),"")</f>
        <v/>
      </c>
      <c r="N7" s="47" t="str">
        <f t="shared" si="0"/>
        <v/>
      </c>
      <c r="O7" s="47" t="str">
        <f t="shared" si="1"/>
        <v/>
      </c>
      <c r="P7" s="47" t="str">
        <f t="shared" si="2"/>
        <v/>
      </c>
      <c r="Q7" s="47" t="str">
        <f t="shared" si="3"/>
        <v/>
      </c>
      <c r="R7" s="47" t="str">
        <f t="shared" si="4"/>
        <v/>
      </c>
      <c r="S7" s="47" t="str">
        <f t="shared" si="5"/>
        <v/>
      </c>
      <c r="T7" s="47">
        <f t="shared" si="6"/>
        <v>1666.6666666666667</v>
      </c>
      <c r="U7" s="26">
        <f t="shared" ref="U7:U30" si="12">SUM(I7:T7)</f>
        <v>5000</v>
      </c>
      <c r="V7" s="11">
        <f t="shared" si="7"/>
        <v>0</v>
      </c>
    </row>
    <row r="8" spans="1:22" x14ac:dyDescent="0.25">
      <c r="C8" s="29" t="s">
        <v>189</v>
      </c>
      <c r="D8" s="80">
        <v>5000</v>
      </c>
      <c r="E8" s="33" t="s">
        <v>39</v>
      </c>
      <c r="G8" s="6" t="s">
        <v>40</v>
      </c>
      <c r="I8" s="47">
        <f>IF(OR($E8=$G$5,$E8=$G$6,$E8=$G$7),($D8/3),"")</f>
        <v>1666.6666666666667</v>
      </c>
      <c r="J8" s="47">
        <f t="shared" si="8"/>
        <v>1666.6666666666667</v>
      </c>
      <c r="K8" s="47">
        <f t="shared" si="9"/>
        <v>1666.6666666666667</v>
      </c>
      <c r="L8" s="47" t="str">
        <f t="shared" si="10"/>
        <v/>
      </c>
      <c r="M8" s="47" t="str">
        <f t="shared" si="11"/>
        <v/>
      </c>
      <c r="N8" s="47" t="str">
        <f t="shared" si="0"/>
        <v/>
      </c>
      <c r="O8" s="47" t="str">
        <f t="shared" si="1"/>
        <v/>
      </c>
      <c r="P8" s="47" t="str">
        <f t="shared" si="2"/>
        <v/>
      </c>
      <c r="Q8" s="47" t="str">
        <f t="shared" si="3"/>
        <v/>
      </c>
      <c r="R8" s="47" t="str">
        <f t="shared" si="4"/>
        <v/>
      </c>
      <c r="S8" s="47" t="str">
        <f t="shared" si="5"/>
        <v/>
      </c>
      <c r="T8" s="47" t="str">
        <f t="shared" si="6"/>
        <v/>
      </c>
      <c r="U8" s="26">
        <f t="shared" si="12"/>
        <v>5000</v>
      </c>
      <c r="V8" s="11">
        <f t="shared" si="7"/>
        <v>0</v>
      </c>
    </row>
    <row r="9" spans="1:22" x14ac:dyDescent="0.25">
      <c r="C9" s="29" t="s">
        <v>190</v>
      </c>
      <c r="D9" s="80">
        <v>5000</v>
      </c>
      <c r="E9" s="33" t="s">
        <v>40</v>
      </c>
      <c r="G9" s="6" t="s">
        <v>41</v>
      </c>
      <c r="I9" s="47" t="str">
        <f t="shared" ref="I9:I15" si="13">IF(OR($E9=$G$5,$E9=$G$6,$E9=$G$7),($D9/3),"")</f>
        <v/>
      </c>
      <c r="J9" s="47">
        <f t="shared" si="8"/>
        <v>1666.6666666666667</v>
      </c>
      <c r="K9" s="47">
        <f t="shared" si="9"/>
        <v>1666.6666666666667</v>
      </c>
      <c r="L9" s="47">
        <f t="shared" si="10"/>
        <v>1666.6666666666667</v>
      </c>
      <c r="M9" s="47" t="str">
        <f t="shared" si="11"/>
        <v/>
      </c>
      <c r="N9" s="47" t="str">
        <f t="shared" si="0"/>
        <v/>
      </c>
      <c r="O9" s="47" t="str">
        <f t="shared" si="1"/>
        <v/>
      </c>
      <c r="P9" s="47" t="str">
        <f t="shared" si="2"/>
        <v/>
      </c>
      <c r="Q9" s="47" t="str">
        <f t="shared" si="3"/>
        <v/>
      </c>
      <c r="R9" s="47" t="str">
        <f t="shared" si="4"/>
        <v/>
      </c>
      <c r="S9" s="47" t="str">
        <f t="shared" si="5"/>
        <v/>
      </c>
      <c r="T9" s="47" t="str">
        <f t="shared" si="6"/>
        <v/>
      </c>
      <c r="U9" s="26">
        <f t="shared" si="12"/>
        <v>5000</v>
      </c>
      <c r="V9" s="11">
        <f t="shared" si="7"/>
        <v>0</v>
      </c>
    </row>
    <row r="10" spans="1:22" x14ac:dyDescent="0.25">
      <c r="C10" s="29" t="s">
        <v>191</v>
      </c>
      <c r="D10" s="80">
        <v>5000</v>
      </c>
      <c r="E10" s="33" t="s">
        <v>41</v>
      </c>
      <c r="G10" s="6" t="s">
        <v>42</v>
      </c>
      <c r="I10" s="47" t="str">
        <f t="shared" si="13"/>
        <v/>
      </c>
      <c r="J10" s="47" t="str">
        <f t="shared" si="8"/>
        <v/>
      </c>
      <c r="K10" s="47">
        <f t="shared" si="9"/>
        <v>1666.6666666666667</v>
      </c>
      <c r="L10" s="47">
        <f t="shared" si="10"/>
        <v>1666.6666666666667</v>
      </c>
      <c r="M10" s="47">
        <f t="shared" si="11"/>
        <v>1666.6666666666667</v>
      </c>
      <c r="N10" s="47" t="str">
        <f t="shared" si="0"/>
        <v/>
      </c>
      <c r="O10" s="47" t="str">
        <f t="shared" si="1"/>
        <v/>
      </c>
      <c r="P10" s="47" t="str">
        <f t="shared" si="2"/>
        <v/>
      </c>
      <c r="Q10" s="47" t="str">
        <f t="shared" si="3"/>
        <v/>
      </c>
      <c r="R10" s="47" t="str">
        <f t="shared" si="4"/>
        <v/>
      </c>
      <c r="S10" s="47" t="str">
        <f t="shared" si="5"/>
        <v/>
      </c>
      <c r="T10" s="47" t="str">
        <f t="shared" si="6"/>
        <v/>
      </c>
      <c r="U10" s="26">
        <f t="shared" si="12"/>
        <v>5000</v>
      </c>
      <c r="V10" s="11">
        <f t="shared" si="7"/>
        <v>0</v>
      </c>
    </row>
    <row r="11" spans="1:22" x14ac:dyDescent="0.25">
      <c r="C11" s="29" t="s">
        <v>192</v>
      </c>
      <c r="D11" s="80">
        <v>5000</v>
      </c>
      <c r="E11" s="33" t="s">
        <v>11</v>
      </c>
      <c r="G11" s="6" t="s">
        <v>43</v>
      </c>
      <c r="I11" s="47" t="str">
        <f t="shared" si="13"/>
        <v/>
      </c>
      <c r="J11" s="47" t="str">
        <f t="shared" si="8"/>
        <v/>
      </c>
      <c r="K11" s="47" t="str">
        <f t="shared" si="9"/>
        <v/>
      </c>
      <c r="L11" s="47" t="str">
        <f t="shared" si="10"/>
        <v/>
      </c>
      <c r="M11" s="47" t="str">
        <f t="shared" si="11"/>
        <v/>
      </c>
      <c r="N11" s="47">
        <f t="shared" si="0"/>
        <v>1666.6666666666667</v>
      </c>
      <c r="O11" s="47">
        <f t="shared" si="1"/>
        <v>1666.6666666666667</v>
      </c>
      <c r="P11" s="47">
        <f t="shared" si="2"/>
        <v>1666.6666666666667</v>
      </c>
      <c r="Q11" s="47" t="str">
        <f t="shared" si="3"/>
        <v/>
      </c>
      <c r="R11" s="47" t="str">
        <f t="shared" si="4"/>
        <v/>
      </c>
      <c r="S11" s="47" t="str">
        <f t="shared" si="5"/>
        <v/>
      </c>
      <c r="T11" s="47" t="str">
        <f t="shared" si="6"/>
        <v/>
      </c>
      <c r="U11" s="26">
        <f t="shared" si="12"/>
        <v>5000</v>
      </c>
      <c r="V11" s="11">
        <f t="shared" si="7"/>
        <v>0</v>
      </c>
    </row>
    <row r="12" spans="1:22" s="93" customFormat="1" x14ac:dyDescent="0.25">
      <c r="B12" s="92"/>
      <c r="C12" s="29" t="s">
        <v>193</v>
      </c>
      <c r="D12" s="80">
        <v>5000</v>
      </c>
      <c r="E12" s="33" t="s">
        <v>44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26"/>
      <c r="V12" s="11"/>
    </row>
    <row r="13" spans="1:22" s="93" customFormat="1" x14ac:dyDescent="0.25">
      <c r="B13" s="92"/>
      <c r="C13" s="29" t="s">
        <v>194</v>
      </c>
      <c r="D13" s="80">
        <v>5000</v>
      </c>
      <c r="E13" s="33" t="s">
        <v>45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26"/>
      <c r="V13" s="11"/>
    </row>
    <row r="14" spans="1:22" s="93" customFormat="1" x14ac:dyDescent="0.25">
      <c r="B14" s="92"/>
      <c r="C14" s="29" t="s">
        <v>195</v>
      </c>
      <c r="D14" s="80">
        <v>5000</v>
      </c>
      <c r="E14" s="33" t="s">
        <v>46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26"/>
      <c r="V14" s="11"/>
    </row>
    <row r="15" spans="1:22" x14ac:dyDescent="0.25">
      <c r="C15" s="29" t="s">
        <v>196</v>
      </c>
      <c r="D15" s="80">
        <v>6000</v>
      </c>
      <c r="E15" s="33" t="s">
        <v>47</v>
      </c>
      <c r="G15" s="6" t="s">
        <v>11</v>
      </c>
      <c r="I15" s="47" t="str">
        <f t="shared" si="13"/>
        <v/>
      </c>
      <c r="J15" s="47" t="str">
        <f t="shared" si="8"/>
        <v/>
      </c>
      <c r="K15" s="47" t="str">
        <f t="shared" si="9"/>
        <v/>
      </c>
      <c r="L15" s="47" t="str">
        <f t="shared" si="10"/>
        <v/>
      </c>
      <c r="M15" s="47" t="str">
        <f t="shared" si="11"/>
        <v/>
      </c>
      <c r="N15" s="47" t="str">
        <f>IF(OR($E15=$G$10,$E15=$G$11,$E15=$G$15),($D15/3),"")</f>
        <v/>
      </c>
      <c r="O15" s="47" t="str">
        <f>IF(OR($E15=$G$11,$E15=$G$15,$E15=$G$16),($D15/3),"")</f>
        <v/>
      </c>
      <c r="P15" s="47" t="str">
        <f>IF(OR($E15=$G$15,$E15=$G$16,$E15=$G$17),($D15/3),"")</f>
        <v/>
      </c>
      <c r="Q15" s="47" t="str">
        <f>IF(OR($E15=$G$16,$E15=$G$17,$E15=$G$18,),($D15/3),"")</f>
        <v/>
      </c>
      <c r="R15" s="47">
        <f>IF(OR($E15=$G$17,$E15=$G$18,$E15=$G$19),($D15/3),"")</f>
        <v>2000</v>
      </c>
      <c r="S15" s="47">
        <f>IF(OR($E15=$G$18,$E15=$G$19,$E15=$G$5),($D15/3),"")</f>
        <v>2000</v>
      </c>
      <c r="T15" s="47">
        <f>IF(OR($E15=$G$19,$E15=$G$6,$E15=$G$5),($D15/3),"")</f>
        <v>2000</v>
      </c>
      <c r="U15" s="26">
        <f t="shared" si="12"/>
        <v>6000</v>
      </c>
      <c r="V15" s="11">
        <f t="shared" si="7"/>
        <v>0</v>
      </c>
    </row>
    <row r="16" spans="1:22" x14ac:dyDescent="0.25">
      <c r="B16" s="97" t="s">
        <v>4</v>
      </c>
      <c r="C16" s="97"/>
      <c r="D16" s="66">
        <f>SUM(D6:D15)</f>
        <v>51000</v>
      </c>
      <c r="G16" s="6" t="s">
        <v>44</v>
      </c>
      <c r="I16" s="30">
        <f t="shared" ref="I16:T16" si="14">SUM(I6:I15)</f>
        <v>5000</v>
      </c>
      <c r="J16" s="30">
        <f t="shared" si="14"/>
        <v>5000</v>
      </c>
      <c r="K16" s="30">
        <f t="shared" si="14"/>
        <v>5000</v>
      </c>
      <c r="L16" s="30">
        <f t="shared" si="14"/>
        <v>3333.3333333333335</v>
      </c>
      <c r="M16" s="30">
        <f t="shared" si="14"/>
        <v>1666.6666666666667</v>
      </c>
      <c r="N16" s="30">
        <f t="shared" si="14"/>
        <v>1666.6666666666667</v>
      </c>
      <c r="O16" s="30">
        <f t="shared" si="14"/>
        <v>1666.6666666666667</v>
      </c>
      <c r="P16" s="30">
        <f t="shared" si="14"/>
        <v>1666.6666666666667</v>
      </c>
      <c r="Q16" s="30">
        <f t="shared" si="14"/>
        <v>0</v>
      </c>
      <c r="R16" s="30">
        <f t="shared" si="14"/>
        <v>2000</v>
      </c>
      <c r="S16" s="30">
        <f t="shared" si="14"/>
        <v>3666.666666666667</v>
      </c>
      <c r="T16" s="30">
        <f t="shared" si="14"/>
        <v>5333.3333333333339</v>
      </c>
      <c r="U16" s="31">
        <f t="shared" si="12"/>
        <v>36000.000000000007</v>
      </c>
      <c r="V16" s="11">
        <f t="shared" si="7"/>
        <v>-14999.999999999993</v>
      </c>
    </row>
    <row r="17" spans="1:22" s="45" customFormat="1" x14ac:dyDescent="0.25">
      <c r="B17" s="22"/>
      <c r="D17" s="66"/>
      <c r="E17" s="25"/>
      <c r="G17" s="6" t="s">
        <v>45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50"/>
      <c r="V17" s="11"/>
    </row>
    <row r="18" spans="1:22" s="45" customFormat="1" x14ac:dyDescent="0.25">
      <c r="B18" s="97" t="s">
        <v>154</v>
      </c>
      <c r="C18" s="97"/>
      <c r="D18" s="66"/>
      <c r="E18" s="25"/>
      <c r="G18" s="6" t="s">
        <v>46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11"/>
    </row>
    <row r="19" spans="1:22" x14ac:dyDescent="0.25">
      <c r="B19" s="101" t="s">
        <v>147</v>
      </c>
      <c r="C19" s="101"/>
      <c r="D19" s="80"/>
      <c r="G19" s="6" t="s">
        <v>47</v>
      </c>
      <c r="I19" s="23">
        <f>$D19/12</f>
        <v>0</v>
      </c>
      <c r="J19" s="23">
        <f t="shared" ref="J19:T19" si="15">$D19/12</f>
        <v>0</v>
      </c>
      <c r="K19" s="23">
        <f t="shared" si="15"/>
        <v>0</v>
      </c>
      <c r="L19" s="23">
        <f t="shared" si="15"/>
        <v>0</v>
      </c>
      <c r="M19" s="23">
        <f t="shared" si="15"/>
        <v>0</v>
      </c>
      <c r="N19" s="23">
        <f t="shared" si="15"/>
        <v>0</v>
      </c>
      <c r="O19" s="23">
        <f t="shared" si="15"/>
        <v>0</v>
      </c>
      <c r="P19" s="23">
        <f t="shared" si="15"/>
        <v>0</v>
      </c>
      <c r="Q19" s="23">
        <f t="shared" si="15"/>
        <v>0</v>
      </c>
      <c r="R19" s="23">
        <f t="shared" si="15"/>
        <v>0</v>
      </c>
      <c r="S19" s="23">
        <f t="shared" si="15"/>
        <v>0</v>
      </c>
      <c r="T19" s="23">
        <f t="shared" si="15"/>
        <v>0</v>
      </c>
      <c r="U19" s="26">
        <f t="shared" si="12"/>
        <v>0</v>
      </c>
      <c r="V19" s="11">
        <f t="shared" si="7"/>
        <v>0</v>
      </c>
    </row>
    <row r="20" spans="1:22" x14ac:dyDescent="0.25">
      <c r="B20" s="101" t="s">
        <v>98</v>
      </c>
      <c r="C20" s="101"/>
      <c r="D20" s="8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6">
        <f t="shared" si="12"/>
        <v>0</v>
      </c>
      <c r="V20" s="11">
        <f t="shared" si="7"/>
        <v>0</v>
      </c>
    </row>
    <row r="21" spans="1:22" x14ac:dyDescent="0.25">
      <c r="C21" s="32" t="str">
        <f t="shared" ref="C21:C26" si="16">C6</f>
        <v>Event 1</v>
      </c>
      <c r="D21" s="80">
        <v>2000</v>
      </c>
      <c r="E21" s="59" t="str">
        <f t="shared" ref="E21:E26" si="17">E6</f>
        <v>Jan</v>
      </c>
      <c r="I21" s="47">
        <f>IF(OR($E21=$G$5,$E21=$G$6,$E21=$G$7),($D21/3),"")</f>
        <v>666.66666666666663</v>
      </c>
      <c r="J21" s="47" t="str">
        <f>IF(OR($E21=$G$6,$E21=$G$7,$E21=$G$8),($D21/3),"")</f>
        <v/>
      </c>
      <c r="K21" s="47" t="str">
        <f>IF(OR($E21=$G$7,$E21=$G$8,$E21=$G$9),($D21/3),"")</f>
        <v/>
      </c>
      <c r="L21" s="47" t="str">
        <f>IF(OR($E21=$G$8,$E21=$G$9,$E21=$G$10),($D21/3),"")</f>
        <v/>
      </c>
      <c r="M21" s="47" t="str">
        <f>IF(OR($E21=$G$9,$E21=$G$10,$E21=$G$11),($D21/3),"")</f>
        <v/>
      </c>
      <c r="N21" s="47" t="str">
        <f t="shared" ref="N21:N26" si="18">IF(OR($E21=$G$10,$E21=$G$11,$E21=$G$15),($D21/3),"")</f>
        <v/>
      </c>
      <c r="O21" s="47" t="str">
        <f t="shared" ref="O21:O26" si="19">IF(OR($E21=$G$11,$E21=$G$15,$E21=$G$16),($D21/3),"")</f>
        <v/>
      </c>
      <c r="P21" s="47" t="str">
        <f t="shared" ref="P21:P26" si="20">IF(OR($E21=$G$15,$E21=$G$16,$E21=$G$17),($D21/3),"")</f>
        <v/>
      </c>
      <c r="Q21" s="47" t="str">
        <f>IF(OR($E21=$G$16,$E21=$G$17,$E21=$G$18,),($D21/3),"")</f>
        <v/>
      </c>
      <c r="R21" s="47" t="str">
        <f>IF(OR($E21=$G$17,$E21=$G$18,$E21=$G$19),($D21/3),"")</f>
        <v/>
      </c>
      <c r="S21" s="47">
        <f t="shared" ref="S21:S26" si="21">IF(OR($E21=$G$18,$E21=$G$19,$E21=$G$5),($D21/3),"")</f>
        <v>666.66666666666663</v>
      </c>
      <c r="T21" s="47">
        <f t="shared" ref="T21:T26" si="22">IF(OR($E21=$G$19,$E21=$G$6,$E21=$G$5),($D21/3),"")</f>
        <v>666.66666666666663</v>
      </c>
      <c r="U21" s="26">
        <f t="shared" si="12"/>
        <v>2000</v>
      </c>
      <c r="V21" s="11">
        <f t="shared" si="7"/>
        <v>0</v>
      </c>
    </row>
    <row r="22" spans="1:22" x14ac:dyDescent="0.25">
      <c r="C22" s="32" t="str">
        <f t="shared" si="16"/>
        <v>Event 2</v>
      </c>
      <c r="D22" s="80">
        <v>2000</v>
      </c>
      <c r="E22" s="59" t="str">
        <f t="shared" si="17"/>
        <v>Feb</v>
      </c>
      <c r="I22" s="47">
        <f t="shared" ref="I22:I30" si="23">IF(OR($E22=$G$5,$E22=$G$6,$E22=$G$7),($D22/3),"")</f>
        <v>666.66666666666663</v>
      </c>
      <c r="J22" s="47">
        <f t="shared" ref="J22:J30" si="24">IF(OR($E22=$G$6,$E22=$G$7,$E22=$G$8),($D22/3),"")</f>
        <v>666.66666666666663</v>
      </c>
      <c r="K22" s="47" t="str">
        <f t="shared" ref="K22:K30" si="25">IF(OR($E22=$G$7,$E22=$G$8,$E22=$G$9),($D22/3),"")</f>
        <v/>
      </c>
      <c r="L22" s="47" t="str">
        <f t="shared" ref="L22:L30" si="26">IF(OR($E22=$G$8,$E22=$G$9,$E22=$G$10),($D22/3),"")</f>
        <v/>
      </c>
      <c r="M22" s="47" t="str">
        <f t="shared" ref="M22:M30" si="27">IF(OR($E22=$G$9,$E22=$G$10,$E22=$G$11),($D22/3),"")</f>
        <v/>
      </c>
      <c r="N22" s="47" t="str">
        <f t="shared" si="18"/>
        <v/>
      </c>
      <c r="O22" s="47" t="str">
        <f t="shared" si="19"/>
        <v/>
      </c>
      <c r="P22" s="47" t="str">
        <f t="shared" si="20"/>
        <v/>
      </c>
      <c r="Q22" s="47" t="str">
        <f t="shared" ref="Q22:Q30" si="28">IF(OR($E22=$G$16,$E22=$G$17,$E22=$G$18,),($D22/3),"")</f>
        <v/>
      </c>
      <c r="R22" s="47" t="str">
        <f t="shared" ref="R22:R30" si="29">IF(OR($E22=$G$17,$E22=$G$18,$E22=$G$19),($D22/3),"")</f>
        <v/>
      </c>
      <c r="S22" s="47" t="str">
        <f t="shared" si="21"/>
        <v/>
      </c>
      <c r="T22" s="47">
        <f t="shared" si="22"/>
        <v>666.66666666666663</v>
      </c>
      <c r="U22" s="26">
        <f t="shared" si="12"/>
        <v>2000</v>
      </c>
      <c r="V22" s="11">
        <f t="shared" si="7"/>
        <v>0</v>
      </c>
    </row>
    <row r="23" spans="1:22" x14ac:dyDescent="0.25">
      <c r="C23" s="32" t="str">
        <f t="shared" si="16"/>
        <v>Event 3</v>
      </c>
      <c r="D23" s="80">
        <v>2000</v>
      </c>
      <c r="E23" s="59" t="str">
        <f t="shared" si="17"/>
        <v>Mar</v>
      </c>
      <c r="I23" s="47">
        <f t="shared" si="23"/>
        <v>666.66666666666663</v>
      </c>
      <c r="J23" s="47">
        <f t="shared" si="24"/>
        <v>666.66666666666663</v>
      </c>
      <c r="K23" s="47">
        <f t="shared" si="25"/>
        <v>666.66666666666663</v>
      </c>
      <c r="L23" s="47" t="str">
        <f t="shared" si="26"/>
        <v/>
      </c>
      <c r="M23" s="47" t="str">
        <f t="shared" si="27"/>
        <v/>
      </c>
      <c r="N23" s="47" t="str">
        <f t="shared" si="18"/>
        <v/>
      </c>
      <c r="O23" s="47" t="str">
        <f t="shared" si="19"/>
        <v/>
      </c>
      <c r="P23" s="47" t="str">
        <f t="shared" si="20"/>
        <v/>
      </c>
      <c r="Q23" s="47" t="str">
        <f t="shared" si="28"/>
        <v/>
      </c>
      <c r="R23" s="47" t="str">
        <f t="shared" si="29"/>
        <v/>
      </c>
      <c r="S23" s="47" t="str">
        <f t="shared" si="21"/>
        <v/>
      </c>
      <c r="T23" s="47" t="str">
        <f t="shared" si="22"/>
        <v/>
      </c>
      <c r="U23" s="26">
        <f t="shared" si="12"/>
        <v>2000</v>
      </c>
      <c r="V23" s="11">
        <f t="shared" si="7"/>
        <v>0</v>
      </c>
    </row>
    <row r="24" spans="1:22" x14ac:dyDescent="0.25">
      <c r="C24" s="32" t="str">
        <f t="shared" si="16"/>
        <v>Event 4</v>
      </c>
      <c r="D24" s="80">
        <v>1000</v>
      </c>
      <c r="E24" s="59" t="str">
        <f t="shared" si="17"/>
        <v>Apr</v>
      </c>
      <c r="I24" s="47" t="str">
        <f t="shared" si="23"/>
        <v/>
      </c>
      <c r="J24" s="47">
        <f t="shared" si="24"/>
        <v>333.33333333333331</v>
      </c>
      <c r="K24" s="47">
        <f t="shared" si="25"/>
        <v>333.33333333333331</v>
      </c>
      <c r="L24" s="47">
        <f t="shared" si="26"/>
        <v>333.33333333333331</v>
      </c>
      <c r="M24" s="47" t="str">
        <f t="shared" si="27"/>
        <v/>
      </c>
      <c r="N24" s="47" t="str">
        <f t="shared" si="18"/>
        <v/>
      </c>
      <c r="O24" s="47" t="str">
        <f t="shared" si="19"/>
        <v/>
      </c>
      <c r="P24" s="47" t="str">
        <f t="shared" si="20"/>
        <v/>
      </c>
      <c r="Q24" s="47" t="str">
        <f t="shared" si="28"/>
        <v/>
      </c>
      <c r="R24" s="47" t="str">
        <f t="shared" si="29"/>
        <v/>
      </c>
      <c r="S24" s="47" t="str">
        <f t="shared" si="21"/>
        <v/>
      </c>
      <c r="T24" s="47" t="str">
        <f t="shared" si="22"/>
        <v/>
      </c>
      <c r="U24" s="26">
        <f t="shared" si="12"/>
        <v>1000</v>
      </c>
      <c r="V24" s="11">
        <f t="shared" si="7"/>
        <v>0</v>
      </c>
    </row>
    <row r="25" spans="1:22" x14ac:dyDescent="0.25">
      <c r="C25" s="32" t="str">
        <f t="shared" si="16"/>
        <v>Event 5</v>
      </c>
      <c r="D25" s="80">
        <v>2000</v>
      </c>
      <c r="E25" s="59" t="str">
        <f t="shared" si="17"/>
        <v>May</v>
      </c>
      <c r="I25" s="47" t="str">
        <f t="shared" si="23"/>
        <v/>
      </c>
      <c r="J25" s="47" t="str">
        <f t="shared" si="24"/>
        <v/>
      </c>
      <c r="K25" s="47">
        <f t="shared" si="25"/>
        <v>666.66666666666663</v>
      </c>
      <c r="L25" s="47">
        <f t="shared" si="26"/>
        <v>666.66666666666663</v>
      </c>
      <c r="M25" s="47">
        <f t="shared" si="27"/>
        <v>666.66666666666663</v>
      </c>
      <c r="N25" s="47" t="str">
        <f t="shared" si="18"/>
        <v/>
      </c>
      <c r="O25" s="47" t="str">
        <f t="shared" si="19"/>
        <v/>
      </c>
      <c r="P25" s="47" t="str">
        <f t="shared" si="20"/>
        <v/>
      </c>
      <c r="Q25" s="47" t="str">
        <f t="shared" si="28"/>
        <v/>
      </c>
      <c r="R25" s="47" t="str">
        <f t="shared" si="29"/>
        <v/>
      </c>
      <c r="S25" s="47" t="str">
        <f t="shared" si="21"/>
        <v/>
      </c>
      <c r="T25" s="47" t="str">
        <f t="shared" si="22"/>
        <v/>
      </c>
      <c r="U25" s="26">
        <f t="shared" si="12"/>
        <v>2000</v>
      </c>
      <c r="V25" s="11">
        <f t="shared" si="7"/>
        <v>0</v>
      </c>
    </row>
    <row r="26" spans="1:22" x14ac:dyDescent="0.25">
      <c r="A26" s="63"/>
      <c r="B26" s="64"/>
      <c r="C26" s="65" t="str">
        <f t="shared" si="16"/>
        <v>Event 6</v>
      </c>
      <c r="D26" s="80">
        <v>2000</v>
      </c>
      <c r="E26" s="59" t="str">
        <f t="shared" si="17"/>
        <v>Aug</v>
      </c>
      <c r="I26" s="47" t="str">
        <f t="shared" si="23"/>
        <v/>
      </c>
      <c r="J26" s="47" t="str">
        <f t="shared" si="24"/>
        <v/>
      </c>
      <c r="K26" s="47" t="str">
        <f t="shared" si="25"/>
        <v/>
      </c>
      <c r="L26" s="47" t="str">
        <f t="shared" si="26"/>
        <v/>
      </c>
      <c r="M26" s="47" t="str">
        <f t="shared" si="27"/>
        <v/>
      </c>
      <c r="N26" s="47">
        <f t="shared" si="18"/>
        <v>666.66666666666663</v>
      </c>
      <c r="O26" s="47">
        <f t="shared" si="19"/>
        <v>666.66666666666663</v>
      </c>
      <c r="P26" s="47">
        <f t="shared" si="20"/>
        <v>666.66666666666663</v>
      </c>
      <c r="Q26" s="47" t="str">
        <f t="shared" si="28"/>
        <v/>
      </c>
      <c r="R26" s="47" t="str">
        <f t="shared" si="29"/>
        <v/>
      </c>
      <c r="S26" s="47" t="str">
        <f t="shared" si="21"/>
        <v/>
      </c>
      <c r="T26" s="47" t="str">
        <f t="shared" si="22"/>
        <v/>
      </c>
      <c r="U26" s="26">
        <f t="shared" si="12"/>
        <v>2000</v>
      </c>
      <c r="V26" s="11">
        <f t="shared" si="7"/>
        <v>0</v>
      </c>
    </row>
    <row r="27" spans="1:22" s="93" customFormat="1" x14ac:dyDescent="0.25">
      <c r="A27" s="63"/>
      <c r="B27" s="64"/>
      <c r="C27" s="65" t="str">
        <f t="shared" ref="C27:C29" si="30">C12</f>
        <v>Event 7</v>
      </c>
      <c r="D27" s="80">
        <v>2000</v>
      </c>
      <c r="E27" s="59" t="str">
        <f t="shared" ref="E27:E29" si="31">E12</f>
        <v>Sep</v>
      </c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26"/>
      <c r="V27" s="11"/>
    </row>
    <row r="28" spans="1:22" s="93" customFormat="1" x14ac:dyDescent="0.25">
      <c r="A28" s="63"/>
      <c r="B28" s="64"/>
      <c r="C28" s="65" t="str">
        <f t="shared" si="30"/>
        <v>Event 8</v>
      </c>
      <c r="D28" s="80">
        <v>2000</v>
      </c>
      <c r="E28" s="59" t="str">
        <f t="shared" si="31"/>
        <v>Oct</v>
      </c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26"/>
      <c r="V28" s="11"/>
    </row>
    <row r="29" spans="1:22" s="93" customFormat="1" x14ac:dyDescent="0.25">
      <c r="A29" s="63"/>
      <c r="B29" s="64"/>
      <c r="C29" s="65" t="str">
        <f t="shared" si="30"/>
        <v>Event 9</v>
      </c>
      <c r="D29" s="80">
        <v>1000</v>
      </c>
      <c r="E29" s="59" t="str">
        <f t="shared" si="31"/>
        <v>Nov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26"/>
      <c r="V29" s="11"/>
    </row>
    <row r="30" spans="1:22" x14ac:dyDescent="0.25">
      <c r="A30" s="63"/>
      <c r="B30" s="64"/>
      <c r="C30" s="65" t="str">
        <f>C15</f>
        <v>Event 10</v>
      </c>
      <c r="D30" s="80">
        <v>2000</v>
      </c>
      <c r="E30" s="59" t="str">
        <f>E15</f>
        <v>Dec</v>
      </c>
      <c r="I30" s="47" t="str">
        <f t="shared" si="23"/>
        <v/>
      </c>
      <c r="J30" s="47" t="str">
        <f t="shared" si="24"/>
        <v/>
      </c>
      <c r="K30" s="47" t="str">
        <f t="shared" si="25"/>
        <v/>
      </c>
      <c r="L30" s="47" t="str">
        <f t="shared" si="26"/>
        <v/>
      </c>
      <c r="M30" s="47" t="str">
        <f t="shared" si="27"/>
        <v/>
      </c>
      <c r="N30" s="47" t="str">
        <f>IF(OR($E30=$G$10,$E30=$G$11,$E30=$G$15),($D30/3),"")</f>
        <v/>
      </c>
      <c r="O30" s="47" t="str">
        <f>IF(OR($E30=$G$11,$E30=$G$15,$E30=$G$16),($D30/3),"")</f>
        <v/>
      </c>
      <c r="P30" s="47" t="str">
        <f>IF(OR($E30=$G$15,$E30=$G$16,$E30=$G$17),($D30/3),"")</f>
        <v/>
      </c>
      <c r="Q30" s="47" t="str">
        <f t="shared" si="28"/>
        <v/>
      </c>
      <c r="R30" s="47">
        <f t="shared" si="29"/>
        <v>666.66666666666663</v>
      </c>
      <c r="S30" s="47">
        <f>IF(OR($E30=$G$18,$E30=$G$19,$E30=$G$5),($D30/3),"")</f>
        <v>666.66666666666663</v>
      </c>
      <c r="T30" s="47">
        <f>IF(OR($E30=$G$19,$E30=$G$6,$E30=$G$5),($D30/3),"")</f>
        <v>666.66666666666663</v>
      </c>
      <c r="U30" s="26">
        <f t="shared" si="12"/>
        <v>2000</v>
      </c>
      <c r="V30" s="11">
        <f t="shared" si="7"/>
        <v>0</v>
      </c>
    </row>
    <row r="31" spans="1:22" x14ac:dyDescent="0.25">
      <c r="B31" s="97" t="s">
        <v>7</v>
      </c>
      <c r="C31" s="97"/>
      <c r="D31" s="66">
        <f>SUM(D19:D30)</f>
        <v>18000</v>
      </c>
      <c r="I31" s="30">
        <f>SUM(I19:I30)</f>
        <v>2000</v>
      </c>
      <c r="J31" s="30">
        <f t="shared" ref="J31:T31" si="32">SUM(J19:J30)</f>
        <v>1666.6666666666665</v>
      </c>
      <c r="K31" s="30">
        <f t="shared" si="32"/>
        <v>1666.6666666666665</v>
      </c>
      <c r="L31" s="30">
        <f t="shared" si="32"/>
        <v>1000</v>
      </c>
      <c r="M31" s="30">
        <f t="shared" si="32"/>
        <v>666.66666666666663</v>
      </c>
      <c r="N31" s="30">
        <f t="shared" si="32"/>
        <v>666.66666666666663</v>
      </c>
      <c r="O31" s="30">
        <f t="shared" si="32"/>
        <v>666.66666666666663</v>
      </c>
      <c r="P31" s="30">
        <f t="shared" si="32"/>
        <v>666.66666666666663</v>
      </c>
      <c r="Q31" s="30">
        <f t="shared" si="32"/>
        <v>0</v>
      </c>
      <c r="R31" s="30">
        <f t="shared" si="32"/>
        <v>666.66666666666663</v>
      </c>
      <c r="S31" s="30">
        <f t="shared" si="32"/>
        <v>1333.3333333333333</v>
      </c>
      <c r="T31" s="30">
        <f t="shared" si="32"/>
        <v>2000</v>
      </c>
      <c r="U31" s="31">
        <f>SUM(I31:T31)</f>
        <v>13000</v>
      </c>
      <c r="V31" s="11">
        <f t="shared" si="7"/>
        <v>-5000</v>
      </c>
    </row>
    <row r="32" spans="1:22" x14ac:dyDescent="0.25"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</row>
    <row r="33" spans="9:12" x14ac:dyDescent="0.25">
      <c r="I33" s="9"/>
    </row>
    <row r="41" spans="9:12" x14ac:dyDescent="0.25">
      <c r="L41" s="26"/>
    </row>
  </sheetData>
  <mergeCells count="8">
    <mergeCell ref="A1:E1"/>
    <mergeCell ref="B31:C31"/>
    <mergeCell ref="B20:C20"/>
    <mergeCell ref="B19:C19"/>
    <mergeCell ref="B18:C18"/>
    <mergeCell ref="B16:C16"/>
    <mergeCell ref="B5:C5"/>
    <mergeCell ref="A2:E2"/>
  </mergeCells>
  <phoneticPr fontId="13" type="noConversion"/>
  <dataValidations count="1">
    <dataValidation type="list" allowBlank="1" showInputMessage="1" showErrorMessage="1" sqref="E6:E15" xr:uid="{EDDE6592-A286-44CE-9D86-F913FE4B8E3F}">
      <formula1>$G$5:$G$19</formula1>
    </dataValidation>
  </dataValidations>
  <printOptions horizontalCentered="1"/>
  <pageMargins left="0.7" right="0.7" top="1.5" bottom="0.5" header="0.3" footer="0.3"/>
  <pageSetup orientation="portrait" r:id="rId1"/>
  <headerFooter alignWithMargins="0"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AE3B5-8315-4B64-A554-60D40B63FC98}">
  <dimension ref="A1:AB29"/>
  <sheetViews>
    <sheetView zoomScaleNormal="100" workbookViewId="0">
      <selection activeCell="H4" sqref="H4"/>
    </sheetView>
  </sheetViews>
  <sheetFormatPr defaultRowHeight="13.5" x14ac:dyDescent="0.25"/>
  <cols>
    <col min="1" max="1" width="1.7109375" style="37" customWidth="1"/>
    <col min="2" max="2" width="14.7109375" style="6" bestFit="1" customWidth="1"/>
    <col min="3" max="3" width="14.7109375" style="23" bestFit="1" customWidth="1"/>
    <col min="4" max="4" width="12.7109375" style="23" bestFit="1" customWidth="1"/>
    <col min="5" max="5" width="14" style="6" bestFit="1" customWidth="1"/>
    <col min="6" max="6" width="11.42578125" style="23" bestFit="1" customWidth="1"/>
    <col min="7" max="7" width="6.7109375" style="6" bestFit="1" customWidth="1"/>
    <col min="8" max="8" width="11.42578125" style="6" bestFit="1" customWidth="1"/>
    <col min="9" max="9" width="15" style="6" bestFit="1" customWidth="1"/>
    <col min="10" max="10" width="9.7109375" style="35" bestFit="1" customWidth="1"/>
    <col min="11" max="11" width="11.42578125" style="23" hidden="1" customWidth="1"/>
    <col min="12" max="12" width="13.5703125" style="47" hidden="1" customWidth="1"/>
    <col min="13" max="13" width="1.7109375" style="6" hidden="1" customWidth="1"/>
    <col min="14" max="14" width="15" style="6" hidden="1" customWidth="1"/>
    <col min="15" max="15" width="1.7109375" style="6" hidden="1" customWidth="1"/>
    <col min="16" max="16" width="10.5703125" style="6" hidden="1" customWidth="1"/>
    <col min="17" max="18" width="11.42578125" style="6" hidden="1" customWidth="1"/>
    <col min="19" max="27" width="10.5703125" style="6" hidden="1" customWidth="1"/>
    <col min="28" max="28" width="11.5703125" style="6" hidden="1" customWidth="1"/>
    <col min="29" max="16384" width="9.140625" style="6"/>
  </cols>
  <sheetData>
    <row r="1" spans="1:28" s="45" customFormat="1" ht="20.25" x14ac:dyDescent="0.3">
      <c r="A1" s="96" t="s">
        <v>184</v>
      </c>
      <c r="B1" s="96"/>
      <c r="C1" s="96"/>
      <c r="D1" s="96"/>
      <c r="E1" s="96"/>
      <c r="F1" s="96"/>
      <c r="G1" s="96"/>
      <c r="H1" s="96"/>
      <c r="I1" s="96"/>
      <c r="J1" s="96"/>
      <c r="K1" s="47"/>
      <c r="L1" s="47"/>
    </row>
    <row r="2" spans="1:28" ht="16.5" x14ac:dyDescent="0.3">
      <c r="B2" s="99" t="s">
        <v>12</v>
      </c>
      <c r="C2" s="99"/>
      <c r="D2" s="99"/>
      <c r="E2" s="99"/>
      <c r="F2" s="99"/>
      <c r="G2" s="99"/>
      <c r="H2" s="99"/>
      <c r="I2" s="99"/>
      <c r="J2" s="99"/>
      <c r="K2" s="38"/>
      <c r="L2" s="46"/>
    </row>
    <row r="3" spans="1:28" ht="27" x14ac:dyDescent="0.25">
      <c r="B3" s="6" t="s">
        <v>13</v>
      </c>
      <c r="C3" s="23" t="s">
        <v>144</v>
      </c>
      <c r="D3" s="23" t="s">
        <v>14</v>
      </c>
      <c r="E3" s="19" t="s">
        <v>136</v>
      </c>
      <c r="F3" s="39" t="s">
        <v>145</v>
      </c>
      <c r="G3" s="6" t="s">
        <v>15</v>
      </c>
      <c r="H3" s="6" t="s">
        <v>16</v>
      </c>
      <c r="I3" s="60" t="s">
        <v>137</v>
      </c>
      <c r="J3" s="35" t="s">
        <v>138</v>
      </c>
      <c r="K3" s="23" t="s">
        <v>143</v>
      </c>
      <c r="L3" s="47" t="s">
        <v>164</v>
      </c>
      <c r="N3" s="6" t="s">
        <v>19</v>
      </c>
      <c r="P3" s="6" t="s">
        <v>37</v>
      </c>
      <c r="Q3" s="6" t="s">
        <v>38</v>
      </c>
      <c r="R3" s="6" t="s">
        <v>39</v>
      </c>
      <c r="S3" s="6" t="s">
        <v>40</v>
      </c>
      <c r="T3" s="6" t="s">
        <v>41</v>
      </c>
      <c r="U3" s="6" t="s">
        <v>42</v>
      </c>
      <c r="V3" s="6" t="s">
        <v>43</v>
      </c>
      <c r="W3" s="6" t="s">
        <v>11</v>
      </c>
      <c r="X3" s="6" t="s">
        <v>44</v>
      </c>
      <c r="Y3" s="6" t="s">
        <v>45</v>
      </c>
      <c r="Z3" s="6" t="s">
        <v>46</v>
      </c>
      <c r="AA3" s="6" t="s">
        <v>47</v>
      </c>
      <c r="AB3" s="6" t="s">
        <v>0</v>
      </c>
    </row>
    <row r="4" spans="1:28" x14ac:dyDescent="0.25">
      <c r="B4" s="29" t="s">
        <v>185</v>
      </c>
      <c r="C4" s="42">
        <v>42000</v>
      </c>
      <c r="D4" s="42"/>
      <c r="E4" s="29"/>
      <c r="F4" s="23">
        <f t="shared" ref="F4:F13" si="0">((D4*E4)*52)+C4</f>
        <v>42000</v>
      </c>
      <c r="G4" s="29"/>
      <c r="H4" s="29" t="s">
        <v>20</v>
      </c>
      <c r="I4" s="29" t="s">
        <v>139</v>
      </c>
      <c r="J4" s="43"/>
      <c r="K4" s="23">
        <f>IF(OR(I4=$N$8,I4=$N$9),(AB4*J4),AB4)</f>
        <v>31500</v>
      </c>
      <c r="L4" s="47">
        <f>AB4-K4</f>
        <v>0</v>
      </c>
      <c r="N4" s="6" t="s">
        <v>20</v>
      </c>
      <c r="P4" s="81" t="str">
        <f>IF($H4=$N$3,($F4/12),"")</f>
        <v/>
      </c>
      <c r="Q4" s="81" t="str">
        <f>IF($H4=$N$3,($F4/12),"")</f>
        <v/>
      </c>
      <c r="R4" s="81" t="str">
        <f>IF($H4=$N$3,($F4/12),"")</f>
        <v/>
      </c>
      <c r="S4" s="81">
        <f>IF($H4=$N$3,($F4/12),IF($H4=$N$4,($F4/12),""))</f>
        <v>3500</v>
      </c>
      <c r="T4" s="81">
        <f>IF($H4=$N$3,($F4/12),IF($H4=$N$4,($F4/12),""))</f>
        <v>3500</v>
      </c>
      <c r="U4" s="81">
        <f>IF($H4=$N$3,($F4/12),IF($H4=$N$4,($F4/12),""))</f>
        <v>3500</v>
      </c>
      <c r="V4" s="81">
        <f t="shared" ref="V4:X5" si="1">IF($H4=$N$3,($F4/12),IF($H4=$N$4,($F4/12),IF($H4=$N$5,($F4/12),"")))</f>
        <v>3500</v>
      </c>
      <c r="W4" s="81">
        <f t="shared" si="1"/>
        <v>3500</v>
      </c>
      <c r="X4" s="81">
        <f t="shared" si="1"/>
        <v>3500</v>
      </c>
      <c r="Y4" s="81">
        <f>IF($H4=$N$3,($F4/12),IF($H4=$N$4,($F4/12),IF($H4=$N$5,($F4/12),IF($H4=$N$6,($F4/12),""))))</f>
        <v>3500</v>
      </c>
      <c r="Z4" s="81">
        <f>IF($H4=$N$3,($F4/12),IF($H4=$N$4,($F4/12),IF($H4=$N$5,($F4/12),IF($H4=$N$6,($F4/12),""))))</f>
        <v>3500</v>
      </c>
      <c r="AA4" s="81">
        <f>IF($H4=$N$3,($F4/12),IF($H4=$N$4,($F4/12),IF($H4=$N$5,($F4/12),IF($H4=$N$6,($F4/12),""))))</f>
        <v>3500</v>
      </c>
      <c r="AB4" s="11">
        <f>SUM(P4:AA4)</f>
        <v>31500</v>
      </c>
    </row>
    <row r="5" spans="1:28" x14ac:dyDescent="0.25">
      <c r="B5" s="29" t="s">
        <v>186</v>
      </c>
      <c r="C5" s="42">
        <v>15000</v>
      </c>
      <c r="D5" s="42"/>
      <c r="E5" s="29"/>
      <c r="F5" s="23">
        <v>15000</v>
      </c>
      <c r="G5" s="29"/>
      <c r="H5" s="29" t="s">
        <v>21</v>
      </c>
      <c r="I5" s="29" t="s">
        <v>106</v>
      </c>
      <c r="J5" s="43">
        <v>1</v>
      </c>
      <c r="K5" s="23">
        <f>IF(OR(I5=$N$8,I5=$N$9),(AB5*J5),AB5)</f>
        <v>6250</v>
      </c>
      <c r="L5" s="47">
        <f>AB5-K5</f>
        <v>0</v>
      </c>
      <c r="N5" s="6" t="s">
        <v>21</v>
      </c>
      <c r="P5" s="81" t="str">
        <f t="shared" ref="P5:P16" si="2">IF($H5=$N$3,($F5/12),"")</f>
        <v/>
      </c>
      <c r="Q5" s="81" t="str">
        <f t="shared" ref="Q5:R13" si="3">IF($H5=$N$3,($F5/12),"")</f>
        <v/>
      </c>
      <c r="R5" s="81" t="str">
        <f t="shared" si="3"/>
        <v/>
      </c>
      <c r="S5" s="81" t="str">
        <f t="shared" ref="S5:S16" si="4">IF($H5=$N$3,($F5/12),IF($H5=$N$4,($F5/12),""))</f>
        <v/>
      </c>
      <c r="T5" s="81" t="str">
        <f t="shared" ref="T5:U13" si="5">IF($H5=$N$3,($F5/12),IF($H5=$N$4,($F5/12),""))</f>
        <v/>
      </c>
      <c r="U5" s="81" t="str">
        <f t="shared" si="5"/>
        <v/>
      </c>
      <c r="V5" s="81" t="s">
        <v>177</v>
      </c>
      <c r="W5" s="81">
        <f t="shared" si="1"/>
        <v>1250</v>
      </c>
      <c r="X5" s="81">
        <f t="shared" si="1"/>
        <v>1250</v>
      </c>
      <c r="Y5" s="81">
        <f t="shared" ref="Y5:Y16" si="6">IF($H5=$N$3,($F5/12),IF($H5=$N$4,($F5/12),IF($H5=$N$5,($F5/12),IF($H5=$N$6,($F5/12),""))))</f>
        <v>1250</v>
      </c>
      <c r="Z5" s="81">
        <f t="shared" ref="Z5:AA13" si="7">IF($H5=$N$3,($F5/12),IF($H5=$N$4,($F5/12),IF($H5=$N$5,($F5/12),IF($H5=$N$6,($F5/12),""))))</f>
        <v>1250</v>
      </c>
      <c r="AA5" s="81">
        <f t="shared" si="7"/>
        <v>1250</v>
      </c>
      <c r="AB5" s="11">
        <f t="shared" ref="AB5:AB19" si="8">SUM(P5:AA5)</f>
        <v>6250</v>
      </c>
    </row>
    <row r="6" spans="1:28" x14ac:dyDescent="0.25">
      <c r="B6" s="29"/>
      <c r="C6" s="42"/>
      <c r="D6" s="42"/>
      <c r="E6" s="29"/>
      <c r="F6" s="47">
        <f t="shared" si="0"/>
        <v>0</v>
      </c>
      <c r="G6" s="29"/>
      <c r="H6" s="29"/>
      <c r="I6" s="29" t="s">
        <v>105</v>
      </c>
      <c r="J6" s="43">
        <v>1</v>
      </c>
      <c r="K6" s="23">
        <f>IF(OR(I6=$N$8,I6=$N$9),(AB6*J6),AB6)</f>
        <v>0</v>
      </c>
      <c r="L6" s="47">
        <f>AB6-K6</f>
        <v>0</v>
      </c>
      <c r="N6" s="6" t="s">
        <v>22</v>
      </c>
      <c r="P6" s="81" t="str">
        <f t="shared" si="2"/>
        <v/>
      </c>
      <c r="Q6" s="81" t="str">
        <f t="shared" si="3"/>
        <v/>
      </c>
      <c r="R6" s="81" t="str">
        <f t="shared" si="3"/>
        <v/>
      </c>
      <c r="S6" s="81" t="str">
        <f t="shared" si="4"/>
        <v/>
      </c>
      <c r="T6" s="81" t="str">
        <f t="shared" si="5"/>
        <v/>
      </c>
      <c r="U6" s="81" t="str">
        <f t="shared" si="5"/>
        <v/>
      </c>
      <c r="V6" s="81" t="str">
        <f t="shared" ref="V6:V16" si="9">IF($H6=$N$3,($F6/12),IF($H6=$N$4,($F6/12),IF($H6=$N$5,($F6/12),"")))</f>
        <v/>
      </c>
      <c r="W6" s="81" t="str">
        <f t="shared" ref="W6:X13" si="10">IF($H6=$N$3,($F6/12),IF($H6=$N$4,($F6/12),IF($H6=$N$5,($F6/12),"")))</f>
        <v/>
      </c>
      <c r="X6" s="81" t="str">
        <f t="shared" si="10"/>
        <v/>
      </c>
      <c r="Y6" s="81" t="str">
        <f t="shared" si="6"/>
        <v/>
      </c>
      <c r="Z6" s="81" t="str">
        <f t="shared" si="7"/>
        <v/>
      </c>
      <c r="AA6" s="81" t="str">
        <f t="shared" si="7"/>
        <v/>
      </c>
      <c r="AB6" s="11">
        <f t="shared" si="8"/>
        <v>0</v>
      </c>
    </row>
    <row r="7" spans="1:28" x14ac:dyDescent="0.25">
      <c r="B7" s="29"/>
      <c r="C7" s="42"/>
      <c r="D7" s="42"/>
      <c r="E7" s="29"/>
      <c r="F7" s="23">
        <f t="shared" si="0"/>
        <v>0</v>
      </c>
      <c r="G7" s="29"/>
      <c r="H7" s="29"/>
      <c r="I7" s="29"/>
      <c r="J7" s="43"/>
      <c r="K7" s="23">
        <f t="shared" ref="K7:K13" si="11">IF(OR(I7=$N$8,I7=$N$9),(F7*J7),F7)</f>
        <v>0</v>
      </c>
      <c r="L7" s="47">
        <f t="shared" ref="L7:L13" si="12">F7-K7</f>
        <v>0</v>
      </c>
      <c r="P7" s="81" t="str">
        <f t="shared" si="2"/>
        <v/>
      </c>
      <c r="Q7" s="81" t="str">
        <f t="shared" si="3"/>
        <v/>
      </c>
      <c r="R7" s="81" t="str">
        <f t="shared" si="3"/>
        <v/>
      </c>
      <c r="S7" s="81" t="str">
        <f t="shared" si="4"/>
        <v/>
      </c>
      <c r="T7" s="81" t="str">
        <f t="shared" si="5"/>
        <v/>
      </c>
      <c r="U7" s="81" t="str">
        <f t="shared" si="5"/>
        <v/>
      </c>
      <c r="V7" s="81" t="str">
        <f t="shared" si="9"/>
        <v/>
      </c>
      <c r="W7" s="81" t="str">
        <f t="shared" si="10"/>
        <v/>
      </c>
      <c r="X7" s="81" t="str">
        <f t="shared" si="10"/>
        <v/>
      </c>
      <c r="Y7" s="81" t="str">
        <f t="shared" si="6"/>
        <v/>
      </c>
      <c r="Z7" s="81" t="str">
        <f t="shared" si="7"/>
        <v/>
      </c>
      <c r="AA7" s="81" t="str">
        <f t="shared" si="7"/>
        <v/>
      </c>
      <c r="AB7" s="11">
        <f t="shared" si="8"/>
        <v>0</v>
      </c>
    </row>
    <row r="8" spans="1:28" x14ac:dyDescent="0.25">
      <c r="B8" s="29"/>
      <c r="C8" s="42"/>
      <c r="D8" s="42"/>
      <c r="E8" s="29"/>
      <c r="F8" s="23">
        <f t="shared" si="0"/>
        <v>0</v>
      </c>
      <c r="G8" s="29"/>
      <c r="H8" s="29"/>
      <c r="I8" s="29"/>
      <c r="J8" s="43"/>
      <c r="K8" s="23">
        <f t="shared" si="11"/>
        <v>0</v>
      </c>
      <c r="L8" s="47">
        <f t="shared" si="12"/>
        <v>0</v>
      </c>
      <c r="N8" s="6" t="s">
        <v>106</v>
      </c>
      <c r="P8" s="81" t="str">
        <f t="shared" si="2"/>
        <v/>
      </c>
      <c r="Q8" s="81" t="str">
        <f t="shared" si="3"/>
        <v/>
      </c>
      <c r="R8" s="81" t="str">
        <f t="shared" si="3"/>
        <v/>
      </c>
      <c r="S8" s="81" t="str">
        <f t="shared" si="4"/>
        <v/>
      </c>
      <c r="T8" s="81" t="str">
        <f t="shared" si="5"/>
        <v/>
      </c>
      <c r="U8" s="81" t="str">
        <f t="shared" si="5"/>
        <v/>
      </c>
      <c r="V8" s="81" t="str">
        <f t="shared" si="9"/>
        <v/>
      </c>
      <c r="W8" s="81" t="str">
        <f t="shared" si="10"/>
        <v/>
      </c>
      <c r="X8" s="81" t="str">
        <f t="shared" si="10"/>
        <v/>
      </c>
      <c r="Y8" s="81" t="str">
        <f t="shared" si="6"/>
        <v/>
      </c>
      <c r="Z8" s="81" t="str">
        <f t="shared" si="7"/>
        <v/>
      </c>
      <c r="AA8" s="81" t="str">
        <f t="shared" si="7"/>
        <v/>
      </c>
      <c r="AB8" s="11">
        <f t="shared" si="8"/>
        <v>0</v>
      </c>
    </row>
    <row r="9" spans="1:28" x14ac:dyDescent="0.25">
      <c r="B9" s="29"/>
      <c r="C9" s="42"/>
      <c r="D9" s="42"/>
      <c r="E9" s="29"/>
      <c r="F9" s="23">
        <f t="shared" si="0"/>
        <v>0</v>
      </c>
      <c r="G9" s="29"/>
      <c r="H9" s="29"/>
      <c r="I9" s="29"/>
      <c r="J9" s="43"/>
      <c r="K9" s="23">
        <f t="shared" si="11"/>
        <v>0</v>
      </c>
      <c r="L9" s="47">
        <f t="shared" si="12"/>
        <v>0</v>
      </c>
      <c r="N9" s="6" t="s">
        <v>105</v>
      </c>
      <c r="P9" s="81" t="str">
        <f t="shared" si="2"/>
        <v/>
      </c>
      <c r="Q9" s="81" t="str">
        <f t="shared" si="3"/>
        <v/>
      </c>
      <c r="R9" s="81" t="str">
        <f t="shared" si="3"/>
        <v/>
      </c>
      <c r="S9" s="81" t="str">
        <f t="shared" si="4"/>
        <v/>
      </c>
      <c r="T9" s="81" t="str">
        <f t="shared" si="5"/>
        <v/>
      </c>
      <c r="U9" s="81" t="str">
        <f t="shared" si="5"/>
        <v/>
      </c>
      <c r="V9" s="81" t="str">
        <f t="shared" si="9"/>
        <v/>
      </c>
      <c r="W9" s="81" t="str">
        <f t="shared" si="10"/>
        <v/>
      </c>
      <c r="X9" s="81" t="str">
        <f t="shared" si="10"/>
        <v/>
      </c>
      <c r="Y9" s="81" t="str">
        <f t="shared" si="6"/>
        <v/>
      </c>
      <c r="Z9" s="81" t="str">
        <f t="shared" si="7"/>
        <v/>
      </c>
      <c r="AA9" s="81" t="str">
        <f t="shared" si="7"/>
        <v/>
      </c>
      <c r="AB9" s="11">
        <f t="shared" si="8"/>
        <v>0</v>
      </c>
    </row>
    <row r="10" spans="1:28" x14ac:dyDescent="0.25">
      <c r="B10" s="29"/>
      <c r="C10" s="42"/>
      <c r="D10" s="42"/>
      <c r="E10" s="29"/>
      <c r="F10" s="23">
        <f t="shared" si="0"/>
        <v>0</v>
      </c>
      <c r="G10" s="29"/>
      <c r="H10" s="29"/>
      <c r="I10" s="29"/>
      <c r="J10" s="43"/>
      <c r="K10" s="23">
        <f t="shared" si="11"/>
        <v>0</v>
      </c>
      <c r="L10" s="47">
        <f t="shared" si="12"/>
        <v>0</v>
      </c>
      <c r="N10" s="6" t="s">
        <v>139</v>
      </c>
      <c r="P10" s="81" t="str">
        <f t="shared" si="2"/>
        <v/>
      </c>
      <c r="Q10" s="81" t="str">
        <f t="shared" si="3"/>
        <v/>
      </c>
      <c r="R10" s="81" t="str">
        <f t="shared" si="3"/>
        <v/>
      </c>
      <c r="S10" s="81" t="str">
        <f t="shared" si="4"/>
        <v/>
      </c>
      <c r="T10" s="81" t="str">
        <f t="shared" si="5"/>
        <v/>
      </c>
      <c r="U10" s="81" t="str">
        <f t="shared" si="5"/>
        <v/>
      </c>
      <c r="V10" s="81" t="str">
        <f t="shared" si="9"/>
        <v/>
      </c>
      <c r="W10" s="81" t="str">
        <f t="shared" si="10"/>
        <v/>
      </c>
      <c r="X10" s="81" t="str">
        <f t="shared" si="10"/>
        <v/>
      </c>
      <c r="Y10" s="81" t="str">
        <f t="shared" si="6"/>
        <v/>
      </c>
      <c r="Z10" s="81" t="str">
        <f t="shared" si="7"/>
        <v/>
      </c>
      <c r="AA10" s="81" t="str">
        <f t="shared" si="7"/>
        <v/>
      </c>
      <c r="AB10" s="11">
        <f t="shared" si="8"/>
        <v>0</v>
      </c>
    </row>
    <row r="11" spans="1:28" x14ac:dyDescent="0.25">
      <c r="B11" s="29"/>
      <c r="C11" s="42"/>
      <c r="D11" s="42"/>
      <c r="E11" s="29"/>
      <c r="F11" s="23">
        <f t="shared" si="0"/>
        <v>0</v>
      </c>
      <c r="G11" s="29"/>
      <c r="H11" s="29"/>
      <c r="I11" s="29"/>
      <c r="J11" s="43"/>
      <c r="K11" s="23">
        <f t="shared" si="11"/>
        <v>0</v>
      </c>
      <c r="L11" s="47">
        <f t="shared" si="12"/>
        <v>0</v>
      </c>
      <c r="P11" s="81" t="str">
        <f t="shared" si="2"/>
        <v/>
      </c>
      <c r="Q11" s="81" t="str">
        <f t="shared" si="3"/>
        <v/>
      </c>
      <c r="R11" s="81" t="str">
        <f t="shared" si="3"/>
        <v/>
      </c>
      <c r="S11" s="81" t="str">
        <f t="shared" si="4"/>
        <v/>
      </c>
      <c r="T11" s="81" t="str">
        <f t="shared" si="5"/>
        <v/>
      </c>
      <c r="U11" s="81" t="str">
        <f t="shared" si="5"/>
        <v/>
      </c>
      <c r="V11" s="81" t="str">
        <f t="shared" si="9"/>
        <v/>
      </c>
      <c r="W11" s="81" t="str">
        <f t="shared" si="10"/>
        <v/>
      </c>
      <c r="X11" s="81" t="str">
        <f t="shared" si="10"/>
        <v/>
      </c>
      <c r="Y11" s="81" t="str">
        <f t="shared" si="6"/>
        <v/>
      </c>
      <c r="Z11" s="81" t="str">
        <f t="shared" si="7"/>
        <v/>
      </c>
      <c r="AA11" s="81" t="str">
        <f t="shared" si="7"/>
        <v/>
      </c>
      <c r="AB11" s="11">
        <f t="shared" si="8"/>
        <v>0</v>
      </c>
    </row>
    <row r="12" spans="1:28" x14ac:dyDescent="0.25">
      <c r="B12" s="29"/>
      <c r="C12" s="42"/>
      <c r="D12" s="42"/>
      <c r="E12" s="29"/>
      <c r="F12" s="23">
        <f t="shared" si="0"/>
        <v>0</v>
      </c>
      <c r="G12" s="29"/>
      <c r="H12" s="29"/>
      <c r="I12" s="29"/>
      <c r="J12" s="43"/>
      <c r="K12" s="23">
        <f t="shared" si="11"/>
        <v>0</v>
      </c>
      <c r="L12" s="47">
        <f t="shared" si="12"/>
        <v>0</v>
      </c>
      <c r="P12" s="81" t="str">
        <f t="shared" si="2"/>
        <v/>
      </c>
      <c r="Q12" s="81" t="str">
        <f t="shared" si="3"/>
        <v/>
      </c>
      <c r="R12" s="81" t="str">
        <f t="shared" si="3"/>
        <v/>
      </c>
      <c r="S12" s="81" t="str">
        <f t="shared" si="4"/>
        <v/>
      </c>
      <c r="T12" s="81" t="str">
        <f t="shared" si="5"/>
        <v/>
      </c>
      <c r="U12" s="81" t="str">
        <f t="shared" si="5"/>
        <v/>
      </c>
      <c r="V12" s="81" t="str">
        <f t="shared" si="9"/>
        <v/>
      </c>
      <c r="W12" s="81" t="str">
        <f t="shared" si="10"/>
        <v/>
      </c>
      <c r="X12" s="81" t="str">
        <f t="shared" si="10"/>
        <v/>
      </c>
      <c r="Y12" s="81" t="str">
        <f t="shared" si="6"/>
        <v/>
      </c>
      <c r="Z12" s="81" t="str">
        <f t="shared" si="7"/>
        <v/>
      </c>
      <c r="AA12" s="81" t="str">
        <f t="shared" si="7"/>
        <v/>
      </c>
      <c r="AB12" s="11">
        <f t="shared" si="8"/>
        <v>0</v>
      </c>
    </row>
    <row r="13" spans="1:28" x14ac:dyDescent="0.25">
      <c r="B13" s="29"/>
      <c r="C13" s="42"/>
      <c r="D13" s="42"/>
      <c r="E13" s="29"/>
      <c r="F13" s="23">
        <f t="shared" si="0"/>
        <v>0</v>
      </c>
      <c r="G13" s="29"/>
      <c r="H13" s="29"/>
      <c r="I13" s="29"/>
      <c r="J13" s="43"/>
      <c r="K13" s="23">
        <f t="shared" si="11"/>
        <v>0</v>
      </c>
      <c r="L13" s="47">
        <f t="shared" si="12"/>
        <v>0</v>
      </c>
      <c r="N13" s="6" t="s">
        <v>158</v>
      </c>
      <c r="P13" s="81" t="str">
        <f t="shared" si="2"/>
        <v/>
      </c>
      <c r="Q13" s="81" t="str">
        <f t="shared" si="3"/>
        <v/>
      </c>
      <c r="R13" s="81" t="str">
        <f t="shared" si="3"/>
        <v/>
      </c>
      <c r="S13" s="81" t="str">
        <f t="shared" si="4"/>
        <v/>
      </c>
      <c r="T13" s="81" t="str">
        <f t="shared" si="5"/>
        <v/>
      </c>
      <c r="U13" s="81" t="str">
        <f t="shared" si="5"/>
        <v/>
      </c>
      <c r="V13" s="81" t="str">
        <f t="shared" si="9"/>
        <v/>
      </c>
      <c r="W13" s="81" t="str">
        <f t="shared" si="10"/>
        <v/>
      </c>
      <c r="X13" s="81" t="str">
        <f t="shared" si="10"/>
        <v/>
      </c>
      <c r="Y13" s="81" t="str">
        <f t="shared" si="6"/>
        <v/>
      </c>
      <c r="Z13" s="81" t="str">
        <f t="shared" si="7"/>
        <v/>
      </c>
      <c r="AA13" s="81" t="str">
        <f t="shared" si="7"/>
        <v/>
      </c>
      <c r="AB13" s="11">
        <f t="shared" si="8"/>
        <v>0</v>
      </c>
    </row>
    <row r="14" spans="1:28" s="32" customFormat="1" x14ac:dyDescent="0.25">
      <c r="C14" s="55"/>
      <c r="D14" s="55"/>
      <c r="F14" s="55"/>
      <c r="J14" s="56"/>
      <c r="K14" s="55"/>
      <c r="L14" s="55"/>
      <c r="N14" s="32" t="s">
        <v>159</v>
      </c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3"/>
    </row>
    <row r="15" spans="1:28" x14ac:dyDescent="0.25">
      <c r="B15" s="51"/>
      <c r="C15" s="52"/>
      <c r="D15" s="113">
        <v>2020</v>
      </c>
      <c r="E15" s="114"/>
      <c r="G15" s="103" t="s">
        <v>89</v>
      </c>
      <c r="H15" s="103"/>
      <c r="I15" s="103"/>
      <c r="J15" s="103"/>
      <c r="N15" s="6">
        <f>COUNTIF(B4:B13,"*")</f>
        <v>2</v>
      </c>
      <c r="P15" s="81" t="str">
        <f t="shared" si="2"/>
        <v/>
      </c>
      <c r="Q15" s="81" t="str">
        <f>IF($H15=$N$3,($F15/12),"")</f>
        <v/>
      </c>
      <c r="R15" s="81" t="str">
        <f>IF($H15=$N$3,($F15/12),"")</f>
        <v/>
      </c>
      <c r="S15" s="81" t="str">
        <f t="shared" si="4"/>
        <v/>
      </c>
      <c r="T15" s="81" t="str">
        <f>IF($H15=$N$3,($F15/12),IF($H15=$N$4,($F15/12),""))</f>
        <v/>
      </c>
      <c r="U15" s="81" t="str">
        <f>IF($H15=$N$3,($F15/12),IF($H15=$N$4,($F15/12),""))</f>
        <v/>
      </c>
      <c r="V15" s="81" t="str">
        <f t="shared" si="9"/>
        <v/>
      </c>
      <c r="W15" s="81" t="str">
        <f>IF($H15=$N$3,($F15/12),IF($H15=$N$4,($F15/12),IF($H15=$N$5,($F15/12),"")))</f>
        <v/>
      </c>
      <c r="X15" s="81" t="str">
        <f>IF($H15=$N$3,($F15/12),IF($H15=$N$4,($F15/12),IF($H15=$N$5,($F15/12),"")))</f>
        <v/>
      </c>
      <c r="Y15" s="81" t="str">
        <f t="shared" si="6"/>
        <v/>
      </c>
      <c r="Z15" s="81" t="str">
        <f>IF($H15=$N$3,($F15/12),IF($H15=$N$4,($F15/12),IF($H15=$N$5,($F15/12),IF($H15=$N$6,($F15/12),""))))</f>
        <v/>
      </c>
      <c r="AA15" s="81" t="str">
        <f>IF($H15=$N$3,($F15/12),IF($H15=$N$4,($F15/12),IF($H15=$N$5,($F15/12),IF($H15=$N$6,($F15/12),""))))</f>
        <v/>
      </c>
      <c r="AB15" s="11"/>
    </row>
    <row r="16" spans="1:28" x14ac:dyDescent="0.25">
      <c r="B16" s="53"/>
      <c r="C16" s="54"/>
      <c r="D16" s="109" t="s">
        <v>63</v>
      </c>
      <c r="E16" s="110"/>
      <c r="G16" s="101" t="s">
        <v>160</v>
      </c>
      <c r="H16" s="101"/>
      <c r="I16" s="101"/>
      <c r="J16" s="57"/>
      <c r="P16" s="81" t="str">
        <f t="shared" si="2"/>
        <v/>
      </c>
      <c r="Q16" s="81" t="str">
        <f>IF($H16=$N$3,($F16/12),"")</f>
        <v/>
      </c>
      <c r="R16" s="81" t="str">
        <f>IF($H16=$N$3,($F16/12),"")</f>
        <v/>
      </c>
      <c r="S16" s="81" t="str">
        <f t="shared" si="4"/>
        <v/>
      </c>
      <c r="T16" s="81" t="str">
        <f>IF($H16=$N$3,($F16/12),IF($H16=$N$4,($F16/12),""))</f>
        <v/>
      </c>
      <c r="U16" s="81" t="str">
        <f>IF($H16=$N$3,($F16/12),IF($H16=$N$4,($F16/12),""))</f>
        <v/>
      </c>
      <c r="V16" s="81" t="str">
        <f t="shared" si="9"/>
        <v/>
      </c>
      <c r="W16" s="81" t="str">
        <f>IF($H16=$N$3,($F16/12),IF($H16=$N$4,($F16/12),IF($H16=$N$5,($F16/12),"")))</f>
        <v/>
      </c>
      <c r="X16" s="81" t="str">
        <f>IF($H16=$N$3,($F16/12),IF($H16=$N$4,($F16/12),IF($H16=$N$5,($F16/12),"")))</f>
        <v/>
      </c>
      <c r="Y16" s="81" t="str">
        <f t="shared" si="6"/>
        <v/>
      </c>
      <c r="Z16" s="81" t="str">
        <f>IF($H16=$N$3,($F16/12),IF($H16=$N$4,($F16/12),IF($H16=$N$5,($F16/12),IF($H16=$N$6,($F16/12),""))))</f>
        <v/>
      </c>
      <c r="AA16" s="81" t="str">
        <f>IF($H16=$N$3,($F16/12),IF($H16=$N$4,($F16/12),IF($H16=$N$5,($F16/12),IF($H16=$N$6,($F16/12),""))))</f>
        <v/>
      </c>
      <c r="AB16" s="11"/>
    </row>
    <row r="17" spans="2:28" x14ac:dyDescent="0.25">
      <c r="B17" s="121" t="s">
        <v>121</v>
      </c>
      <c r="C17" s="122"/>
      <c r="D17" s="111"/>
      <c r="E17" s="112"/>
      <c r="G17" s="101" t="s">
        <v>161</v>
      </c>
      <c r="H17" s="101"/>
      <c r="I17" s="101"/>
      <c r="J17" s="58"/>
      <c r="P17" s="11">
        <f>$D17/12</f>
        <v>0</v>
      </c>
      <c r="Q17" s="11">
        <f t="shared" ref="Q17:AA22" si="13">$D17/12</f>
        <v>0</v>
      </c>
      <c r="R17" s="11">
        <f t="shared" si="13"/>
        <v>0</v>
      </c>
      <c r="S17" s="11">
        <f t="shared" si="13"/>
        <v>0</v>
      </c>
      <c r="T17" s="11">
        <f t="shared" si="13"/>
        <v>0</v>
      </c>
      <c r="U17" s="11">
        <f t="shared" si="13"/>
        <v>0</v>
      </c>
      <c r="V17" s="11">
        <f t="shared" si="13"/>
        <v>0</v>
      </c>
      <c r="W17" s="11">
        <f t="shared" si="13"/>
        <v>0</v>
      </c>
      <c r="X17" s="11">
        <f t="shared" si="13"/>
        <v>0</v>
      </c>
      <c r="Y17" s="11">
        <f t="shared" si="13"/>
        <v>0</v>
      </c>
      <c r="Z17" s="11">
        <f t="shared" si="13"/>
        <v>0</v>
      </c>
      <c r="AA17" s="11">
        <f t="shared" si="13"/>
        <v>0</v>
      </c>
      <c r="AB17" s="11">
        <f t="shared" si="8"/>
        <v>0</v>
      </c>
    </row>
    <row r="18" spans="2:28" x14ac:dyDescent="0.25">
      <c r="B18" s="121" t="s">
        <v>122</v>
      </c>
      <c r="C18" s="122"/>
      <c r="D18" s="115">
        <f>IF(N15&gt;0,(47.25+(3.12*N15))*26,"")</f>
        <v>1390.74</v>
      </c>
      <c r="E18" s="116"/>
      <c r="G18" s="104" t="s">
        <v>162</v>
      </c>
      <c r="H18" s="104"/>
      <c r="I18" s="104"/>
      <c r="J18" s="84" t="str">
        <f>IF(J16=N13,(J17*N15),"")</f>
        <v/>
      </c>
      <c r="P18" s="11">
        <f t="shared" ref="P18:P22" si="14">$D18/12</f>
        <v>115.895</v>
      </c>
      <c r="Q18" s="11">
        <f t="shared" si="13"/>
        <v>115.895</v>
      </c>
      <c r="R18" s="11">
        <f t="shared" si="13"/>
        <v>115.895</v>
      </c>
      <c r="S18" s="11">
        <f t="shared" si="13"/>
        <v>115.895</v>
      </c>
      <c r="T18" s="11">
        <f t="shared" si="13"/>
        <v>115.895</v>
      </c>
      <c r="U18" s="11">
        <f t="shared" si="13"/>
        <v>115.895</v>
      </c>
      <c r="V18" s="11">
        <f t="shared" si="13"/>
        <v>115.895</v>
      </c>
      <c r="W18" s="11">
        <f t="shared" si="13"/>
        <v>115.895</v>
      </c>
      <c r="X18" s="11">
        <f t="shared" si="13"/>
        <v>115.895</v>
      </c>
      <c r="Y18" s="11">
        <f t="shared" si="13"/>
        <v>115.895</v>
      </c>
      <c r="Z18" s="11">
        <f t="shared" si="13"/>
        <v>115.895</v>
      </c>
      <c r="AA18" s="11">
        <f t="shared" si="13"/>
        <v>115.895</v>
      </c>
      <c r="AB18" s="11">
        <f t="shared" si="8"/>
        <v>1390.74</v>
      </c>
    </row>
    <row r="19" spans="2:28" x14ac:dyDescent="0.25">
      <c r="B19" s="121" t="s">
        <v>123</v>
      </c>
      <c r="C19" s="122"/>
      <c r="D19" s="115">
        <f>D20*7.65%</f>
        <v>2887.875</v>
      </c>
      <c r="E19" s="116"/>
      <c r="P19" s="11">
        <f t="shared" si="14"/>
        <v>240.65625</v>
      </c>
      <c r="Q19" s="11">
        <f t="shared" si="13"/>
        <v>240.65625</v>
      </c>
      <c r="R19" s="11">
        <f t="shared" si="13"/>
        <v>240.65625</v>
      </c>
      <c r="S19" s="11">
        <f t="shared" si="13"/>
        <v>240.65625</v>
      </c>
      <c r="T19" s="11">
        <f t="shared" si="13"/>
        <v>240.65625</v>
      </c>
      <c r="U19" s="11">
        <f t="shared" si="13"/>
        <v>240.65625</v>
      </c>
      <c r="V19" s="11">
        <f t="shared" si="13"/>
        <v>240.65625</v>
      </c>
      <c r="W19" s="11">
        <f t="shared" si="13"/>
        <v>240.65625</v>
      </c>
      <c r="X19" s="11">
        <f t="shared" si="13"/>
        <v>240.65625</v>
      </c>
      <c r="Y19" s="11">
        <f t="shared" si="13"/>
        <v>240.65625</v>
      </c>
      <c r="Z19" s="11">
        <f t="shared" si="13"/>
        <v>240.65625</v>
      </c>
      <c r="AA19" s="11">
        <f t="shared" si="13"/>
        <v>240.65625</v>
      </c>
      <c r="AB19" s="11">
        <f t="shared" si="8"/>
        <v>2887.875</v>
      </c>
    </row>
    <row r="20" spans="2:28" x14ac:dyDescent="0.25">
      <c r="B20" s="121" t="s">
        <v>124</v>
      </c>
      <c r="C20" s="122"/>
      <c r="D20" s="117">
        <f>SUM(AB4:AB13)</f>
        <v>37750</v>
      </c>
      <c r="E20" s="118"/>
      <c r="F20" s="27"/>
      <c r="P20" s="81">
        <f t="shared" ref="P20:AA20" si="15">SUM(P4:P16)</f>
        <v>0</v>
      </c>
      <c r="Q20" s="81">
        <f t="shared" si="15"/>
        <v>0</v>
      </c>
      <c r="R20" s="81">
        <f t="shared" si="15"/>
        <v>0</v>
      </c>
      <c r="S20" s="81">
        <f t="shared" si="15"/>
        <v>3500</v>
      </c>
      <c r="T20" s="81">
        <f t="shared" si="15"/>
        <v>3500</v>
      </c>
      <c r="U20" s="81">
        <f t="shared" si="15"/>
        <v>3500</v>
      </c>
      <c r="V20" s="81">
        <f t="shared" si="15"/>
        <v>3500</v>
      </c>
      <c r="W20" s="81">
        <f t="shared" si="15"/>
        <v>4750</v>
      </c>
      <c r="X20" s="81">
        <f t="shared" si="15"/>
        <v>4750</v>
      </c>
      <c r="Y20" s="81">
        <f t="shared" si="15"/>
        <v>4750</v>
      </c>
      <c r="Z20" s="81">
        <f t="shared" si="15"/>
        <v>4750</v>
      </c>
      <c r="AA20" s="81">
        <f t="shared" si="15"/>
        <v>4750</v>
      </c>
      <c r="AB20" s="11">
        <f>SUM(P20:AA20)</f>
        <v>37750</v>
      </c>
    </row>
    <row r="21" spans="2:28" x14ac:dyDescent="0.25">
      <c r="B21" s="121" t="s">
        <v>134</v>
      </c>
      <c r="C21" s="122"/>
      <c r="D21" s="119"/>
      <c r="E21" s="120"/>
      <c r="F21" s="27"/>
      <c r="P21" s="11">
        <f>$D21/12</f>
        <v>0</v>
      </c>
      <c r="Q21" s="11">
        <f t="shared" si="13"/>
        <v>0</v>
      </c>
      <c r="R21" s="11">
        <f t="shared" si="13"/>
        <v>0</v>
      </c>
      <c r="S21" s="11">
        <f t="shared" si="13"/>
        <v>0</v>
      </c>
      <c r="T21" s="11">
        <f t="shared" si="13"/>
        <v>0</v>
      </c>
      <c r="U21" s="11">
        <f t="shared" si="13"/>
        <v>0</v>
      </c>
      <c r="V21" s="11">
        <f t="shared" si="13"/>
        <v>0</v>
      </c>
      <c r="W21" s="11">
        <f t="shared" si="13"/>
        <v>0</v>
      </c>
      <c r="X21" s="11">
        <f t="shared" si="13"/>
        <v>0</v>
      </c>
      <c r="Y21" s="11">
        <f t="shared" si="13"/>
        <v>0</v>
      </c>
      <c r="Z21" s="11">
        <f t="shared" si="13"/>
        <v>0</v>
      </c>
      <c r="AA21" s="11">
        <f t="shared" si="13"/>
        <v>0</v>
      </c>
      <c r="AB21" s="11">
        <f>SUM(P21:AA21)</f>
        <v>0</v>
      </c>
    </row>
    <row r="22" spans="2:28" x14ac:dyDescent="0.25">
      <c r="B22" s="121" t="s">
        <v>135</v>
      </c>
      <c r="C22" s="122"/>
      <c r="D22" s="119"/>
      <c r="E22" s="120"/>
      <c r="F22" s="27"/>
      <c r="H22" s="45"/>
      <c r="P22" s="11">
        <f t="shared" si="14"/>
        <v>0</v>
      </c>
      <c r="Q22" s="11">
        <f t="shared" si="13"/>
        <v>0</v>
      </c>
      <c r="R22" s="11">
        <f t="shared" si="13"/>
        <v>0</v>
      </c>
      <c r="S22" s="11">
        <f t="shared" si="13"/>
        <v>0</v>
      </c>
      <c r="T22" s="11">
        <f t="shared" si="13"/>
        <v>0</v>
      </c>
      <c r="U22" s="11">
        <f t="shared" si="13"/>
        <v>0</v>
      </c>
      <c r="V22" s="11">
        <f t="shared" si="13"/>
        <v>0</v>
      </c>
      <c r="W22" s="11">
        <f t="shared" si="13"/>
        <v>0</v>
      </c>
      <c r="X22" s="11">
        <f t="shared" si="13"/>
        <v>0</v>
      </c>
      <c r="Y22" s="11">
        <f t="shared" si="13"/>
        <v>0</v>
      </c>
      <c r="Z22" s="11">
        <f t="shared" si="13"/>
        <v>0</v>
      </c>
      <c r="AA22" s="11">
        <f t="shared" si="13"/>
        <v>0</v>
      </c>
      <c r="AB22" s="11">
        <f>SUM(P22:AA22)</f>
        <v>0</v>
      </c>
    </row>
    <row r="23" spans="2:28" x14ac:dyDescent="0.25">
      <c r="B23" s="105" t="s">
        <v>120</v>
      </c>
      <c r="C23" s="106"/>
      <c r="D23" s="107">
        <f>SUM(D17:E22)</f>
        <v>42028.614999999998</v>
      </c>
      <c r="E23" s="108"/>
      <c r="P23" s="12">
        <f>SUM(P17:P20)</f>
        <v>356.55124999999998</v>
      </c>
      <c r="Q23" s="12">
        <f t="shared" ref="Q23:AA23" si="16">SUM(Q17:Q20)</f>
        <v>356.55124999999998</v>
      </c>
      <c r="R23" s="12">
        <f t="shared" si="16"/>
        <v>356.55124999999998</v>
      </c>
      <c r="S23" s="12">
        <f t="shared" si="16"/>
        <v>3856.55125</v>
      </c>
      <c r="T23" s="12">
        <f t="shared" si="16"/>
        <v>3856.55125</v>
      </c>
      <c r="U23" s="12">
        <f t="shared" si="16"/>
        <v>3856.55125</v>
      </c>
      <c r="V23" s="12">
        <f t="shared" si="16"/>
        <v>3856.55125</v>
      </c>
      <c r="W23" s="12">
        <f t="shared" si="16"/>
        <v>5106.5512500000004</v>
      </c>
      <c r="X23" s="12">
        <f t="shared" si="16"/>
        <v>5106.5512500000004</v>
      </c>
      <c r="Y23" s="12">
        <f t="shared" si="16"/>
        <v>5106.5512500000004</v>
      </c>
      <c r="Z23" s="12">
        <f t="shared" si="16"/>
        <v>5106.5512500000004</v>
      </c>
      <c r="AA23" s="12">
        <f t="shared" si="16"/>
        <v>5106.5512500000004</v>
      </c>
      <c r="AB23" s="12">
        <f>SUM(P23:AA23)</f>
        <v>42028.615000000005</v>
      </c>
    </row>
    <row r="24" spans="2:28" x14ac:dyDescent="0.25">
      <c r="D24" s="36"/>
      <c r="E24" s="36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2:28" x14ac:dyDescent="0.25">
      <c r="B25" s="15"/>
      <c r="C25" s="15"/>
      <c r="D25" s="36"/>
      <c r="E25" s="36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2:28" x14ac:dyDescent="0.25">
      <c r="B26" s="15"/>
      <c r="C26" s="15"/>
      <c r="D26" s="36"/>
      <c r="E26" s="36"/>
      <c r="P26" s="11" t="s">
        <v>140</v>
      </c>
      <c r="Q26" s="11">
        <f>SUMIF(I4:I13,N8,K4:K13)+SUMIF(I4:I13,N9,L4:L13)</f>
        <v>6250</v>
      </c>
      <c r="R26" s="11" t="s">
        <v>178</v>
      </c>
      <c r="S26" s="11">
        <f>Q26*7.65%</f>
        <v>478.125</v>
      </c>
      <c r="T26" s="11"/>
      <c r="U26" s="11"/>
      <c r="V26" s="11"/>
      <c r="W26" s="11"/>
      <c r="X26" s="11"/>
      <c r="Y26" s="11"/>
      <c r="Z26" s="11"/>
      <c r="AA26" s="11"/>
      <c r="AB26" s="11"/>
    </row>
    <row r="27" spans="2:28" x14ac:dyDescent="0.25">
      <c r="B27" s="15"/>
      <c r="C27" s="15"/>
      <c r="D27" s="36"/>
      <c r="E27" s="36"/>
      <c r="P27" s="11" t="s">
        <v>141</v>
      </c>
      <c r="Q27" s="11">
        <f>SUMIF(I4:I13,N9,K4:K13)+SUMIF(I4:I13,N8,L4:L13)</f>
        <v>0</v>
      </c>
      <c r="R27" s="11" t="s">
        <v>179</v>
      </c>
      <c r="S27" s="11">
        <f>Q27*7.65%</f>
        <v>0</v>
      </c>
      <c r="T27" s="11"/>
      <c r="U27" s="11"/>
      <c r="V27" s="11"/>
      <c r="W27" s="11"/>
      <c r="X27" s="11"/>
      <c r="Y27" s="11"/>
      <c r="Z27" s="11"/>
      <c r="AA27" s="11"/>
      <c r="AB27" s="11"/>
    </row>
    <row r="28" spans="2:28" x14ac:dyDescent="0.25">
      <c r="B28" s="15"/>
      <c r="C28" s="15"/>
      <c r="D28" s="36"/>
      <c r="E28" s="36"/>
      <c r="P28" s="11" t="s">
        <v>142</v>
      </c>
      <c r="Q28" s="11">
        <f>SUMIF(I4:I13,N10,K4:K13)</f>
        <v>31500</v>
      </c>
      <c r="R28" s="11" t="s">
        <v>180</v>
      </c>
      <c r="S28" s="11">
        <f>Q28*7.65%</f>
        <v>2409.75</v>
      </c>
      <c r="T28" s="11"/>
      <c r="U28" s="11"/>
      <c r="V28" s="11"/>
      <c r="W28" s="11"/>
      <c r="X28" s="11"/>
      <c r="Y28" s="11"/>
      <c r="Z28" s="11"/>
      <c r="AA28" s="11"/>
      <c r="AB28" s="11"/>
    </row>
    <row r="29" spans="2:28" x14ac:dyDescent="0.25">
      <c r="B29" s="15"/>
      <c r="C29" s="15"/>
      <c r="D29" s="36"/>
      <c r="E29" s="36"/>
    </row>
  </sheetData>
  <mergeCells count="22">
    <mergeCell ref="B23:C23"/>
    <mergeCell ref="D23:E23"/>
    <mergeCell ref="D16:E16"/>
    <mergeCell ref="D17:E17"/>
    <mergeCell ref="D15:E15"/>
    <mergeCell ref="D18:E18"/>
    <mergeCell ref="D19:E19"/>
    <mergeCell ref="D20:E20"/>
    <mergeCell ref="D21:E21"/>
    <mergeCell ref="D22:E22"/>
    <mergeCell ref="B17:C17"/>
    <mergeCell ref="B18:C18"/>
    <mergeCell ref="B19:C19"/>
    <mergeCell ref="B20:C20"/>
    <mergeCell ref="B21:C21"/>
    <mergeCell ref="B22:C22"/>
    <mergeCell ref="A1:J1"/>
    <mergeCell ref="G15:J15"/>
    <mergeCell ref="G16:I16"/>
    <mergeCell ref="G17:I17"/>
    <mergeCell ref="G18:I18"/>
    <mergeCell ref="B2:J2"/>
  </mergeCells>
  <dataValidations count="3">
    <dataValidation type="list" allowBlank="1" showInputMessage="1" showErrorMessage="1" sqref="H4:H14" xr:uid="{198A0C79-3CAB-4B76-B4A5-927510AE316A}">
      <formula1>$N$3:$N$6</formula1>
    </dataValidation>
    <dataValidation type="list" allowBlank="1" showInputMessage="1" showErrorMessage="1" sqref="I4:I14" xr:uid="{86D7A866-E479-4C51-93DB-93ED9174010C}">
      <formula1>$N$8:$N$10</formula1>
    </dataValidation>
    <dataValidation type="list" showInputMessage="1" showErrorMessage="1" sqref="J16" xr:uid="{BD5C6EDB-2983-4B2B-941E-CC9C08DE2F05}">
      <formula1>$N$13:$N$14</formula1>
    </dataValidation>
  </dataValidations>
  <printOptions horizontalCentered="1"/>
  <pageMargins left="0.7" right="0.7" top="1.5" bottom="0.5" header="0.3" footer="0.3"/>
  <pageSetup orientation="landscape" horizontalDpi="0" verticalDpi="0" r:id="rId1"/>
  <headerFooter alignWithMargins="0"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73F1A-15AD-4B30-A445-982C615F2D7B}">
  <dimension ref="A1:S15"/>
  <sheetViews>
    <sheetView zoomScaleNormal="100" workbookViewId="0">
      <selection activeCell="D14" sqref="D14"/>
    </sheetView>
  </sheetViews>
  <sheetFormatPr defaultRowHeight="13.5" x14ac:dyDescent="0.25"/>
  <cols>
    <col min="1" max="2" width="1.7109375" style="6" customWidth="1"/>
    <col min="3" max="3" width="22.140625" style="6" bestFit="1" customWidth="1"/>
    <col min="4" max="4" width="17" style="25" bestFit="1" customWidth="1"/>
    <col min="5" max="5" width="1.7109375" style="6" hidden="1" customWidth="1"/>
    <col min="6" max="17" width="10.5703125" style="6" hidden="1" customWidth="1"/>
    <col min="18" max="18" width="11.5703125" style="6" hidden="1" customWidth="1"/>
    <col min="19" max="19" width="4.85546875" style="11" hidden="1" customWidth="1"/>
    <col min="20" max="16384" width="9.140625" style="6"/>
  </cols>
  <sheetData>
    <row r="1" spans="1:19" s="45" customFormat="1" ht="20.25" x14ac:dyDescent="0.3">
      <c r="A1" s="96" t="s">
        <v>184</v>
      </c>
      <c r="B1" s="96"/>
      <c r="C1" s="96"/>
      <c r="D1" s="96"/>
      <c r="S1" s="11"/>
    </row>
    <row r="2" spans="1:19" x14ac:dyDescent="0.25">
      <c r="A2" s="103" t="s">
        <v>93</v>
      </c>
      <c r="B2" s="103"/>
      <c r="C2" s="103"/>
      <c r="D2" s="103"/>
    </row>
    <row r="3" spans="1:19" x14ac:dyDescent="0.25">
      <c r="D3" s="48">
        <v>2021</v>
      </c>
    </row>
    <row r="4" spans="1:19" x14ac:dyDescent="0.25">
      <c r="D4" s="48" t="s">
        <v>63</v>
      </c>
      <c r="F4" s="6" t="s">
        <v>37</v>
      </c>
      <c r="G4" s="6" t="s">
        <v>38</v>
      </c>
      <c r="H4" s="6" t="s">
        <v>39</v>
      </c>
      <c r="I4" s="6" t="s">
        <v>40</v>
      </c>
      <c r="J4" s="6" t="s">
        <v>41</v>
      </c>
      <c r="K4" s="6" t="s">
        <v>42</v>
      </c>
      <c r="L4" s="6" t="s">
        <v>43</v>
      </c>
      <c r="M4" s="6" t="s">
        <v>11</v>
      </c>
      <c r="N4" s="6" t="s">
        <v>44</v>
      </c>
      <c r="O4" s="6" t="s">
        <v>45</v>
      </c>
      <c r="P4" s="6" t="s">
        <v>46</v>
      </c>
      <c r="Q4" s="6" t="s">
        <v>47</v>
      </c>
      <c r="R4" s="6" t="s">
        <v>0</v>
      </c>
    </row>
    <row r="5" spans="1:19" x14ac:dyDescent="0.25">
      <c r="B5" s="98" t="s">
        <v>93</v>
      </c>
      <c r="C5" s="98"/>
      <c r="D5" s="24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9" x14ac:dyDescent="0.25">
      <c r="C6" s="6" t="s">
        <v>64</v>
      </c>
      <c r="D6" s="80"/>
      <c r="E6" s="11"/>
      <c r="F6" s="11">
        <f t="shared" ref="F6:F14" si="0">$D6/12</f>
        <v>0</v>
      </c>
      <c r="G6" s="11">
        <f t="shared" ref="G6:Q14" si="1">$D6/12</f>
        <v>0</v>
      </c>
      <c r="H6" s="11">
        <f t="shared" si="1"/>
        <v>0</v>
      </c>
      <c r="I6" s="11">
        <f t="shared" si="1"/>
        <v>0</v>
      </c>
      <c r="J6" s="11">
        <f t="shared" si="1"/>
        <v>0</v>
      </c>
      <c r="K6" s="11">
        <f t="shared" si="1"/>
        <v>0</v>
      </c>
      <c r="L6" s="11">
        <f t="shared" si="1"/>
        <v>0</v>
      </c>
      <c r="M6" s="11">
        <f t="shared" si="1"/>
        <v>0</v>
      </c>
      <c r="N6" s="11">
        <f t="shared" si="1"/>
        <v>0</v>
      </c>
      <c r="O6" s="11">
        <f t="shared" si="1"/>
        <v>0</v>
      </c>
      <c r="P6" s="11">
        <f t="shared" si="1"/>
        <v>0</v>
      </c>
      <c r="Q6" s="11">
        <f t="shared" si="1"/>
        <v>0</v>
      </c>
      <c r="R6" s="11">
        <f t="shared" ref="R6:R14" si="2">SUM(F6:Q6)</f>
        <v>0</v>
      </c>
      <c r="S6" s="11">
        <f>+R6-D6</f>
        <v>0</v>
      </c>
    </row>
    <row r="7" spans="1:19" x14ac:dyDescent="0.25">
      <c r="C7" s="6" t="s">
        <v>65</v>
      </c>
      <c r="D7" s="80"/>
      <c r="E7" s="11"/>
      <c r="F7" s="11">
        <f t="shared" si="0"/>
        <v>0</v>
      </c>
      <c r="G7" s="11">
        <f t="shared" si="1"/>
        <v>0</v>
      </c>
      <c r="H7" s="11">
        <f t="shared" si="1"/>
        <v>0</v>
      </c>
      <c r="I7" s="11">
        <f t="shared" si="1"/>
        <v>0</v>
      </c>
      <c r="J7" s="11">
        <f t="shared" si="1"/>
        <v>0</v>
      </c>
      <c r="K7" s="11">
        <f t="shared" si="1"/>
        <v>0</v>
      </c>
      <c r="L7" s="11">
        <f t="shared" si="1"/>
        <v>0</v>
      </c>
      <c r="M7" s="11">
        <f t="shared" si="1"/>
        <v>0</v>
      </c>
      <c r="N7" s="11">
        <f t="shared" si="1"/>
        <v>0</v>
      </c>
      <c r="O7" s="11">
        <f t="shared" si="1"/>
        <v>0</v>
      </c>
      <c r="P7" s="11">
        <f t="shared" si="1"/>
        <v>0</v>
      </c>
      <c r="Q7" s="11">
        <f t="shared" si="1"/>
        <v>0</v>
      </c>
      <c r="R7" s="11">
        <f t="shared" si="2"/>
        <v>0</v>
      </c>
      <c r="S7" s="11">
        <f t="shared" ref="S7:S15" si="3">+R7-D7</f>
        <v>0</v>
      </c>
    </row>
    <row r="8" spans="1:19" x14ac:dyDescent="0.25">
      <c r="C8" s="6" t="s">
        <v>66</v>
      </c>
      <c r="D8" s="80">
        <v>1000</v>
      </c>
      <c r="E8" s="11"/>
      <c r="F8" s="11">
        <f t="shared" si="0"/>
        <v>83.333333333333329</v>
      </c>
      <c r="G8" s="11">
        <f t="shared" si="1"/>
        <v>83.333333333333329</v>
      </c>
      <c r="H8" s="11">
        <f t="shared" si="1"/>
        <v>83.333333333333329</v>
      </c>
      <c r="I8" s="11">
        <f t="shared" si="1"/>
        <v>83.333333333333329</v>
      </c>
      <c r="J8" s="11">
        <f t="shared" si="1"/>
        <v>83.333333333333329</v>
      </c>
      <c r="K8" s="11">
        <f t="shared" si="1"/>
        <v>83.333333333333329</v>
      </c>
      <c r="L8" s="11">
        <f t="shared" si="1"/>
        <v>83.333333333333329</v>
      </c>
      <c r="M8" s="11">
        <f t="shared" si="1"/>
        <v>83.333333333333329</v>
      </c>
      <c r="N8" s="11">
        <f t="shared" si="1"/>
        <v>83.333333333333329</v>
      </c>
      <c r="O8" s="11">
        <f t="shared" si="1"/>
        <v>83.333333333333329</v>
      </c>
      <c r="P8" s="11">
        <f t="shared" si="1"/>
        <v>83.333333333333329</v>
      </c>
      <c r="Q8" s="11">
        <f t="shared" si="1"/>
        <v>83.333333333333329</v>
      </c>
      <c r="R8" s="11">
        <f t="shared" si="2"/>
        <v>1000.0000000000001</v>
      </c>
      <c r="S8" s="11">
        <f t="shared" si="3"/>
        <v>0</v>
      </c>
    </row>
    <row r="9" spans="1:19" x14ac:dyDescent="0.25">
      <c r="C9" s="6" t="s">
        <v>60</v>
      </c>
      <c r="D9" s="80">
        <v>1000</v>
      </c>
      <c r="E9" s="11"/>
      <c r="F9" s="11">
        <f t="shared" si="0"/>
        <v>83.333333333333329</v>
      </c>
      <c r="G9" s="11">
        <f t="shared" si="1"/>
        <v>83.333333333333329</v>
      </c>
      <c r="H9" s="11">
        <f t="shared" si="1"/>
        <v>83.333333333333329</v>
      </c>
      <c r="I9" s="11">
        <f t="shared" si="1"/>
        <v>83.333333333333329</v>
      </c>
      <c r="J9" s="11">
        <f t="shared" si="1"/>
        <v>83.333333333333329</v>
      </c>
      <c r="K9" s="11">
        <f t="shared" si="1"/>
        <v>83.333333333333329</v>
      </c>
      <c r="L9" s="11">
        <f t="shared" si="1"/>
        <v>83.333333333333329</v>
      </c>
      <c r="M9" s="11">
        <f t="shared" si="1"/>
        <v>83.333333333333329</v>
      </c>
      <c r="N9" s="11">
        <f t="shared" si="1"/>
        <v>83.333333333333329</v>
      </c>
      <c r="O9" s="11">
        <f t="shared" si="1"/>
        <v>83.333333333333329</v>
      </c>
      <c r="P9" s="11">
        <f t="shared" si="1"/>
        <v>83.333333333333329</v>
      </c>
      <c r="Q9" s="11">
        <f t="shared" si="1"/>
        <v>83.333333333333329</v>
      </c>
      <c r="R9" s="11">
        <f t="shared" si="2"/>
        <v>1000.0000000000001</v>
      </c>
      <c r="S9" s="11">
        <f t="shared" si="3"/>
        <v>0</v>
      </c>
    </row>
    <row r="10" spans="1:19" x14ac:dyDescent="0.25">
      <c r="C10" s="6" t="s">
        <v>61</v>
      </c>
      <c r="D10" s="80">
        <v>1000</v>
      </c>
      <c r="E10" s="11"/>
      <c r="F10" s="11">
        <f t="shared" si="0"/>
        <v>83.333333333333329</v>
      </c>
      <c r="G10" s="11">
        <f t="shared" si="1"/>
        <v>83.333333333333329</v>
      </c>
      <c r="H10" s="11">
        <f t="shared" si="1"/>
        <v>83.333333333333329</v>
      </c>
      <c r="I10" s="11">
        <f t="shared" si="1"/>
        <v>83.333333333333329</v>
      </c>
      <c r="J10" s="11">
        <f t="shared" si="1"/>
        <v>83.333333333333329</v>
      </c>
      <c r="K10" s="11">
        <f t="shared" si="1"/>
        <v>83.333333333333329</v>
      </c>
      <c r="L10" s="11">
        <f t="shared" si="1"/>
        <v>83.333333333333329</v>
      </c>
      <c r="M10" s="11">
        <f t="shared" si="1"/>
        <v>83.333333333333329</v>
      </c>
      <c r="N10" s="11">
        <f t="shared" si="1"/>
        <v>83.333333333333329</v>
      </c>
      <c r="O10" s="11">
        <f t="shared" si="1"/>
        <v>83.333333333333329</v>
      </c>
      <c r="P10" s="11">
        <f t="shared" si="1"/>
        <v>83.333333333333329</v>
      </c>
      <c r="Q10" s="11">
        <f t="shared" si="1"/>
        <v>83.333333333333329</v>
      </c>
      <c r="R10" s="11">
        <f t="shared" si="2"/>
        <v>1000.0000000000001</v>
      </c>
      <c r="S10" s="11">
        <f t="shared" si="3"/>
        <v>0</v>
      </c>
    </row>
    <row r="11" spans="1:19" x14ac:dyDescent="0.25">
      <c r="C11" s="6" t="s">
        <v>67</v>
      </c>
      <c r="D11" s="80"/>
      <c r="E11" s="11"/>
      <c r="F11" s="11">
        <f t="shared" si="0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11">
        <f t="shared" si="1"/>
        <v>0</v>
      </c>
      <c r="L11" s="11">
        <f t="shared" si="1"/>
        <v>0</v>
      </c>
      <c r="M11" s="11">
        <f t="shared" si="1"/>
        <v>0</v>
      </c>
      <c r="N11" s="11">
        <f t="shared" si="1"/>
        <v>0</v>
      </c>
      <c r="O11" s="11">
        <f t="shared" si="1"/>
        <v>0</v>
      </c>
      <c r="P11" s="11">
        <f t="shared" si="1"/>
        <v>0</v>
      </c>
      <c r="Q11" s="11">
        <f t="shared" si="1"/>
        <v>0</v>
      </c>
      <c r="R11" s="11">
        <f t="shared" si="2"/>
        <v>0</v>
      </c>
      <c r="S11" s="11">
        <f t="shared" si="3"/>
        <v>0</v>
      </c>
    </row>
    <row r="12" spans="1:19" x14ac:dyDescent="0.25">
      <c r="C12" s="6" t="s">
        <v>68</v>
      </c>
      <c r="D12" s="80"/>
      <c r="E12" s="11"/>
      <c r="F12" s="11">
        <f t="shared" si="0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  <c r="K12" s="11">
        <f t="shared" si="1"/>
        <v>0</v>
      </c>
      <c r="L12" s="11">
        <f t="shared" si="1"/>
        <v>0</v>
      </c>
      <c r="M12" s="11">
        <f t="shared" si="1"/>
        <v>0</v>
      </c>
      <c r="N12" s="11">
        <f t="shared" si="1"/>
        <v>0</v>
      </c>
      <c r="O12" s="11">
        <f t="shared" si="1"/>
        <v>0</v>
      </c>
      <c r="P12" s="11">
        <f t="shared" si="1"/>
        <v>0</v>
      </c>
      <c r="Q12" s="11">
        <f t="shared" si="1"/>
        <v>0</v>
      </c>
      <c r="R12" s="11">
        <f t="shared" si="2"/>
        <v>0</v>
      </c>
      <c r="S12" s="11">
        <f t="shared" si="3"/>
        <v>0</v>
      </c>
    </row>
    <row r="13" spans="1:19" x14ac:dyDescent="0.25">
      <c r="C13" s="6" t="s">
        <v>69</v>
      </c>
      <c r="D13" s="80"/>
      <c r="E13" s="11"/>
      <c r="F13" s="11">
        <f t="shared" si="0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>
        <f t="shared" si="1"/>
        <v>0</v>
      </c>
      <c r="L13" s="11">
        <f t="shared" si="1"/>
        <v>0</v>
      </c>
      <c r="M13" s="11">
        <f t="shared" si="1"/>
        <v>0</v>
      </c>
      <c r="N13" s="11">
        <f t="shared" si="1"/>
        <v>0</v>
      </c>
      <c r="O13" s="11">
        <f t="shared" si="1"/>
        <v>0</v>
      </c>
      <c r="P13" s="11">
        <f t="shared" si="1"/>
        <v>0</v>
      </c>
      <c r="Q13" s="11">
        <f t="shared" si="1"/>
        <v>0</v>
      </c>
      <c r="R13" s="11">
        <f t="shared" si="2"/>
        <v>0</v>
      </c>
      <c r="S13" s="11">
        <f t="shared" si="3"/>
        <v>0</v>
      </c>
    </row>
    <row r="14" spans="1:19" x14ac:dyDescent="0.25">
      <c r="C14" s="6" t="s">
        <v>70</v>
      </c>
      <c r="D14" s="80"/>
      <c r="E14" s="11"/>
      <c r="F14" s="11">
        <f t="shared" si="0"/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 t="shared" si="1"/>
        <v>0</v>
      </c>
      <c r="L14" s="11">
        <f t="shared" si="1"/>
        <v>0</v>
      </c>
      <c r="M14" s="11">
        <f t="shared" si="1"/>
        <v>0</v>
      </c>
      <c r="N14" s="11">
        <f t="shared" si="1"/>
        <v>0</v>
      </c>
      <c r="O14" s="11">
        <f t="shared" si="1"/>
        <v>0</v>
      </c>
      <c r="P14" s="11">
        <f t="shared" si="1"/>
        <v>0</v>
      </c>
      <c r="Q14" s="11">
        <f t="shared" si="1"/>
        <v>0</v>
      </c>
      <c r="R14" s="11">
        <f t="shared" si="2"/>
        <v>0</v>
      </c>
      <c r="S14" s="11">
        <f t="shared" si="3"/>
        <v>0</v>
      </c>
    </row>
    <row r="15" spans="1:19" x14ac:dyDescent="0.25">
      <c r="B15" s="123" t="s">
        <v>7</v>
      </c>
      <c r="C15" s="123"/>
      <c r="D15" s="66">
        <f>SUM(D6:D14)</f>
        <v>3000</v>
      </c>
      <c r="E15" s="11"/>
      <c r="F15" s="12">
        <f>SUM(F5:F14)</f>
        <v>250</v>
      </c>
      <c r="G15" s="12">
        <f t="shared" ref="G15:Q15" si="4">SUM(G5:G14)</f>
        <v>250</v>
      </c>
      <c r="H15" s="12">
        <f t="shared" si="4"/>
        <v>250</v>
      </c>
      <c r="I15" s="12">
        <f t="shared" si="4"/>
        <v>250</v>
      </c>
      <c r="J15" s="12">
        <f t="shared" si="4"/>
        <v>250</v>
      </c>
      <c r="K15" s="12">
        <f t="shared" si="4"/>
        <v>250</v>
      </c>
      <c r="L15" s="12">
        <f t="shared" si="4"/>
        <v>250</v>
      </c>
      <c r="M15" s="12">
        <f t="shared" si="4"/>
        <v>250</v>
      </c>
      <c r="N15" s="12">
        <f t="shared" si="4"/>
        <v>250</v>
      </c>
      <c r="O15" s="12">
        <f t="shared" si="4"/>
        <v>250</v>
      </c>
      <c r="P15" s="12">
        <f t="shared" si="4"/>
        <v>250</v>
      </c>
      <c r="Q15" s="12">
        <f t="shared" si="4"/>
        <v>250</v>
      </c>
      <c r="R15" s="12">
        <f>SUM(F15:Q15)</f>
        <v>3000</v>
      </c>
      <c r="S15" s="11">
        <f t="shared" si="3"/>
        <v>0</v>
      </c>
    </row>
  </sheetData>
  <mergeCells count="4">
    <mergeCell ref="A1:D1"/>
    <mergeCell ref="B15:C15"/>
    <mergeCell ref="B5:C5"/>
    <mergeCell ref="A2:D2"/>
  </mergeCells>
  <printOptions horizontalCentered="1"/>
  <pageMargins left="0.7" right="0.7" top="1.5" bottom="0.5" header="0.3" footer="0.3"/>
  <pageSetup orientation="portrait" horizontalDpi="0" verticalDpi="0" r:id="rId1"/>
  <headerFooter alignWithMargins="0"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opLeftCell="A16" zoomScaleNormal="100" workbookViewId="0">
      <selection activeCell="F14" sqref="F14"/>
    </sheetView>
  </sheetViews>
  <sheetFormatPr defaultRowHeight="13.5" x14ac:dyDescent="0.25"/>
  <cols>
    <col min="1" max="2" width="1.7109375" style="15" customWidth="1"/>
    <col min="3" max="3" width="35" style="6" bestFit="1" customWidth="1"/>
    <col min="4" max="6" width="13.7109375" style="11" customWidth="1"/>
    <col min="7" max="16384" width="9.140625" style="6"/>
  </cols>
  <sheetData>
    <row r="1" spans="1:6" s="45" customFormat="1" ht="20.25" x14ac:dyDescent="0.3">
      <c r="A1" s="96" t="s">
        <v>184</v>
      </c>
      <c r="B1" s="96"/>
      <c r="C1" s="96"/>
      <c r="D1" s="96"/>
      <c r="E1" s="96"/>
      <c r="F1" s="96"/>
    </row>
    <row r="2" spans="1:6" ht="15.75" x14ac:dyDescent="0.25">
      <c r="A2" s="124" t="s">
        <v>17</v>
      </c>
      <c r="B2" s="124"/>
      <c r="C2" s="124"/>
      <c r="D2" s="124"/>
      <c r="E2" s="124"/>
      <c r="F2" s="124"/>
    </row>
    <row r="3" spans="1:6" ht="8.4499999999999993" customHeight="1" x14ac:dyDescent="0.25"/>
    <row r="4" spans="1:6" x14ac:dyDescent="0.25">
      <c r="C4" s="19"/>
      <c r="D4" s="78">
        <v>2020</v>
      </c>
      <c r="E4" s="79">
        <v>2020</v>
      </c>
      <c r="F4" s="40">
        <v>2021</v>
      </c>
    </row>
    <row r="5" spans="1:6" x14ac:dyDescent="0.25">
      <c r="C5" s="19"/>
      <c r="D5" s="67" t="s">
        <v>2</v>
      </c>
      <c r="E5" s="67" t="s">
        <v>1</v>
      </c>
      <c r="F5" s="66" t="s">
        <v>10</v>
      </c>
    </row>
    <row r="6" spans="1:6" x14ac:dyDescent="0.25">
      <c r="B6" s="98" t="s">
        <v>3</v>
      </c>
      <c r="C6" s="98"/>
      <c r="D6" s="68"/>
      <c r="E6" s="68"/>
    </row>
    <row r="7" spans="1:6" x14ac:dyDescent="0.25">
      <c r="C7" s="21" t="s">
        <v>72</v>
      </c>
      <c r="D7" s="69">
        <v>20000</v>
      </c>
      <c r="E7" s="69"/>
      <c r="F7" s="11">
        <f>SUM(General!F6:F7)</f>
        <v>5000</v>
      </c>
    </row>
    <row r="8" spans="1:6" x14ac:dyDescent="0.25">
      <c r="C8" s="21" t="s">
        <v>73</v>
      </c>
      <c r="D8" s="69">
        <v>0</v>
      </c>
      <c r="E8" s="69"/>
      <c r="F8" s="11">
        <f>General!F8</f>
        <v>0</v>
      </c>
    </row>
    <row r="9" spans="1:6" x14ac:dyDescent="0.25">
      <c r="C9" s="21" t="s">
        <v>74</v>
      </c>
      <c r="D9" s="69">
        <v>10000</v>
      </c>
      <c r="E9" s="69"/>
      <c r="F9" s="11">
        <f>SUM(General!F9:F16)</f>
        <v>10000</v>
      </c>
    </row>
    <row r="10" spans="1:6" x14ac:dyDescent="0.25">
      <c r="C10" s="21" t="s">
        <v>75</v>
      </c>
      <c r="D10" s="69">
        <v>10000</v>
      </c>
      <c r="E10" s="69"/>
      <c r="F10" s="11">
        <f>SUM(General!F18:F29)</f>
        <v>5000</v>
      </c>
    </row>
    <row r="11" spans="1:6" x14ac:dyDescent="0.25">
      <c r="C11" s="21" t="s">
        <v>76</v>
      </c>
      <c r="D11" s="69"/>
      <c r="E11" s="69"/>
      <c r="F11" s="11">
        <f>General!F30</f>
        <v>0</v>
      </c>
    </row>
    <row r="12" spans="1:6" x14ac:dyDescent="0.25">
      <c r="C12" s="21" t="s">
        <v>77</v>
      </c>
      <c r="D12" s="69"/>
      <c r="E12" s="70"/>
      <c r="F12" s="11">
        <f>General!F31</f>
        <v>0</v>
      </c>
    </row>
    <row r="13" spans="1:6" x14ac:dyDescent="0.25">
      <c r="C13" s="21" t="s">
        <v>78</v>
      </c>
      <c r="D13" s="69">
        <v>6000</v>
      </c>
      <c r="E13" s="69"/>
      <c r="F13" s="11">
        <f>General!F32</f>
        <v>3000</v>
      </c>
    </row>
    <row r="14" spans="1:6" x14ac:dyDescent="0.25">
      <c r="C14" s="21" t="s">
        <v>80</v>
      </c>
      <c r="D14" s="69">
        <v>1000</v>
      </c>
      <c r="E14" s="69"/>
      <c r="F14" s="11">
        <f>'Love Box'!D13+'Dare to Dream'!D13</f>
        <v>1000</v>
      </c>
    </row>
    <row r="15" spans="1:6" x14ac:dyDescent="0.25">
      <c r="C15" s="21" t="s">
        <v>81</v>
      </c>
      <c r="D15" s="69">
        <v>85000</v>
      </c>
      <c r="E15" s="69"/>
      <c r="F15" s="71">
        <f>'Special Events (Fundraising)'!D16</f>
        <v>51000</v>
      </c>
    </row>
    <row r="16" spans="1:6" x14ac:dyDescent="0.25">
      <c r="B16" s="98" t="s">
        <v>4</v>
      </c>
      <c r="C16" s="98"/>
      <c r="D16" s="72">
        <f>SUM(D7:D15)</f>
        <v>132000</v>
      </c>
      <c r="E16" s="72">
        <f>SUM(E7:E15)</f>
        <v>0</v>
      </c>
      <c r="F16" s="73">
        <f>SUM(F7:F15)</f>
        <v>75000</v>
      </c>
    </row>
    <row r="17" spans="1:6" x14ac:dyDescent="0.25">
      <c r="B17" s="98" t="s">
        <v>5</v>
      </c>
      <c r="C17" s="98"/>
      <c r="D17" s="72">
        <f>(D16)-(0)</f>
        <v>132000</v>
      </c>
      <c r="E17" s="72">
        <f>(E16)-(0)</f>
        <v>0</v>
      </c>
      <c r="F17" s="74">
        <f>(F16)-(0)</f>
        <v>75000</v>
      </c>
    </row>
    <row r="18" spans="1:6" s="45" customFormat="1" x14ac:dyDescent="0.25">
      <c r="A18" s="15"/>
      <c r="B18" s="10"/>
      <c r="C18" s="21"/>
      <c r="D18" s="75"/>
      <c r="E18" s="75"/>
      <c r="F18" s="76"/>
    </row>
    <row r="19" spans="1:6" x14ac:dyDescent="0.25">
      <c r="B19" s="98" t="s">
        <v>6</v>
      </c>
      <c r="C19" s="98"/>
      <c r="D19" s="68"/>
      <c r="E19" s="68"/>
    </row>
    <row r="20" spans="1:6" x14ac:dyDescent="0.25">
      <c r="C20" s="21" t="s">
        <v>82</v>
      </c>
      <c r="D20" s="69">
        <v>1200</v>
      </c>
      <c r="E20" s="69"/>
      <c r="F20" s="11">
        <f>SUM('Dare to Dream'!D16:D29)</f>
        <v>1200</v>
      </c>
    </row>
    <row r="21" spans="1:6" x14ac:dyDescent="0.25">
      <c r="C21" s="21" t="s">
        <v>83</v>
      </c>
      <c r="D21" s="69">
        <v>1800</v>
      </c>
      <c r="E21" s="69"/>
      <c r="F21" s="11">
        <f>SUM('Love Box'!D16:D32)</f>
        <v>1800</v>
      </c>
    </row>
    <row r="22" spans="1:6" x14ac:dyDescent="0.25">
      <c r="C22" s="21" t="s">
        <v>84</v>
      </c>
      <c r="D22" s="70"/>
      <c r="E22" s="69"/>
      <c r="F22" s="11">
        <f>General!F36</f>
        <v>0</v>
      </c>
    </row>
    <row r="23" spans="1:6" s="45" customFormat="1" x14ac:dyDescent="0.25">
      <c r="A23" s="15"/>
      <c r="B23" s="15"/>
      <c r="C23" s="21" t="s">
        <v>150</v>
      </c>
      <c r="D23" s="70">
        <v>13200</v>
      </c>
      <c r="E23" s="69"/>
      <c r="F23" s="11">
        <f>General!F37</f>
        <v>6000</v>
      </c>
    </row>
    <row r="24" spans="1:6" x14ac:dyDescent="0.25">
      <c r="C24" s="21" t="s">
        <v>146</v>
      </c>
      <c r="D24" s="69"/>
      <c r="E24" s="69"/>
      <c r="F24" s="11">
        <f>General!F38</f>
        <v>0</v>
      </c>
    </row>
    <row r="25" spans="1:6" x14ac:dyDescent="0.25">
      <c r="C25" s="21" t="s">
        <v>114</v>
      </c>
      <c r="D25" s="69"/>
      <c r="E25" s="69"/>
      <c r="F25" s="11">
        <f>General!F39</f>
        <v>0</v>
      </c>
    </row>
    <row r="26" spans="1:6" x14ac:dyDescent="0.25">
      <c r="C26" s="21" t="s">
        <v>115</v>
      </c>
      <c r="D26" s="69"/>
      <c r="E26" s="69"/>
      <c r="F26" s="11">
        <f>General!F40</f>
        <v>0</v>
      </c>
    </row>
    <row r="27" spans="1:6" x14ac:dyDescent="0.25">
      <c r="C27" s="21" t="s">
        <v>86</v>
      </c>
      <c r="D27" s="70"/>
      <c r="E27" s="69"/>
      <c r="F27" s="11">
        <f>General!F41</f>
        <v>0</v>
      </c>
    </row>
    <row r="28" spans="1:6" x14ac:dyDescent="0.25">
      <c r="C28" s="21" t="s">
        <v>87</v>
      </c>
      <c r="D28" s="70"/>
      <c r="E28" s="69"/>
      <c r="F28" s="11">
        <f>General!F42</f>
        <v>0</v>
      </c>
    </row>
    <row r="29" spans="1:6" x14ac:dyDescent="0.25">
      <c r="C29" s="21" t="s">
        <v>88</v>
      </c>
      <c r="D29" s="70"/>
      <c r="E29" s="69"/>
      <c r="F29" s="11">
        <f>General!F43</f>
        <v>0</v>
      </c>
    </row>
    <row r="30" spans="1:6" x14ac:dyDescent="0.25">
      <c r="C30" s="21" t="s">
        <v>89</v>
      </c>
      <c r="D30" s="69"/>
      <c r="E30" s="69"/>
      <c r="F30" s="11" t="str">
        <f>General!F44</f>
        <v/>
      </c>
    </row>
    <row r="31" spans="1:6" x14ac:dyDescent="0.25">
      <c r="C31" s="21" t="s">
        <v>147</v>
      </c>
      <c r="D31" s="69"/>
      <c r="E31" s="69"/>
      <c r="F31" s="11">
        <f>'Special Events (Fundraising)'!D19</f>
        <v>0</v>
      </c>
    </row>
    <row r="32" spans="1:6" x14ac:dyDescent="0.25">
      <c r="C32" s="21" t="s">
        <v>90</v>
      </c>
      <c r="D32" s="69">
        <v>1000</v>
      </c>
      <c r="E32" s="69"/>
      <c r="F32" s="11">
        <f>General!F45</f>
        <v>1000</v>
      </c>
    </row>
    <row r="33" spans="3:6" x14ac:dyDescent="0.25">
      <c r="C33" s="21" t="s">
        <v>91</v>
      </c>
      <c r="D33" s="69"/>
      <c r="E33" s="70"/>
      <c r="F33" s="11">
        <f>General!F46</f>
        <v>0</v>
      </c>
    </row>
    <row r="34" spans="3:6" x14ac:dyDescent="0.25">
      <c r="C34" s="21" t="s">
        <v>116</v>
      </c>
      <c r="D34" s="69"/>
      <c r="E34" s="70"/>
      <c r="F34" s="11">
        <f>General!F47</f>
        <v>0</v>
      </c>
    </row>
    <row r="35" spans="3:6" x14ac:dyDescent="0.25">
      <c r="C35" s="21" t="s">
        <v>92</v>
      </c>
      <c r="D35" s="69"/>
      <c r="E35" s="69"/>
      <c r="F35" s="11">
        <f>General!F48</f>
        <v>0</v>
      </c>
    </row>
    <row r="36" spans="3:6" x14ac:dyDescent="0.25">
      <c r="C36" s="21" t="s">
        <v>93</v>
      </c>
      <c r="D36" s="69">
        <v>5000</v>
      </c>
      <c r="E36" s="69"/>
      <c r="F36" s="11">
        <f>Marketing!D15</f>
        <v>3000</v>
      </c>
    </row>
    <row r="37" spans="3:6" x14ac:dyDescent="0.25">
      <c r="C37" s="21" t="s">
        <v>94</v>
      </c>
      <c r="D37" s="69"/>
      <c r="E37" s="69"/>
      <c r="F37" s="11">
        <f>General!F49</f>
        <v>0</v>
      </c>
    </row>
    <row r="38" spans="3:6" x14ac:dyDescent="0.25">
      <c r="C38" s="21" t="s">
        <v>95</v>
      </c>
      <c r="D38" s="69">
        <v>6000</v>
      </c>
      <c r="E38" s="69"/>
      <c r="F38" s="11">
        <f>SUM(General!F50:F65)</f>
        <v>0</v>
      </c>
    </row>
    <row r="39" spans="3:6" x14ac:dyDescent="0.25">
      <c r="C39" s="21" t="s">
        <v>96</v>
      </c>
      <c r="D39" s="69"/>
      <c r="E39" s="69"/>
      <c r="F39" s="11">
        <f>General!F66</f>
        <v>0</v>
      </c>
    </row>
    <row r="40" spans="3:6" x14ac:dyDescent="0.25">
      <c r="C40" s="21" t="s">
        <v>97</v>
      </c>
      <c r="D40" s="69">
        <v>72251.740000000005</v>
      </c>
      <c r="E40" s="69"/>
      <c r="F40" s="11">
        <f>Payroll!D23</f>
        <v>42028.614999999998</v>
      </c>
    </row>
    <row r="41" spans="3:6" x14ac:dyDescent="0.25">
      <c r="C41" s="21" t="s">
        <v>60</v>
      </c>
      <c r="D41" s="69"/>
      <c r="E41" s="69"/>
      <c r="F41" s="11">
        <f>General!F67</f>
        <v>0</v>
      </c>
    </row>
    <row r="42" spans="3:6" x14ac:dyDescent="0.25">
      <c r="C42" s="21" t="s">
        <v>98</v>
      </c>
      <c r="D42" s="69">
        <v>30000</v>
      </c>
      <c r="E42" s="69"/>
      <c r="F42" s="11">
        <f>SUM('Special Events (Fundraising)'!D20:D30)</f>
        <v>18000</v>
      </c>
    </row>
    <row r="43" spans="3:6" x14ac:dyDescent="0.25">
      <c r="C43" s="21" t="s">
        <v>99</v>
      </c>
      <c r="D43" s="69"/>
      <c r="E43" s="69"/>
      <c r="F43" s="11">
        <f>General!F68</f>
        <v>0</v>
      </c>
    </row>
    <row r="44" spans="3:6" x14ac:dyDescent="0.25">
      <c r="C44" s="21" t="s">
        <v>68</v>
      </c>
      <c r="D44" s="70"/>
      <c r="E44" s="69"/>
      <c r="F44" s="11">
        <f>General!F69</f>
        <v>0</v>
      </c>
    </row>
    <row r="45" spans="3:6" x14ac:dyDescent="0.25">
      <c r="C45" s="21" t="s">
        <v>100</v>
      </c>
      <c r="D45" s="70"/>
      <c r="E45" s="69"/>
      <c r="F45" s="11">
        <f>SUM(General!F71:F72)</f>
        <v>0</v>
      </c>
    </row>
    <row r="46" spans="3:6" x14ac:dyDescent="0.25">
      <c r="C46" s="21" t="s">
        <v>101</v>
      </c>
      <c r="D46" s="70"/>
      <c r="E46" s="69"/>
      <c r="F46" s="11">
        <f>General!F73</f>
        <v>0</v>
      </c>
    </row>
    <row r="47" spans="3:6" x14ac:dyDescent="0.25">
      <c r="C47" s="21" t="s">
        <v>102</v>
      </c>
      <c r="D47" s="69">
        <v>1000</v>
      </c>
      <c r="E47" s="69"/>
      <c r="F47" s="11">
        <f>General!F74</f>
        <v>1000</v>
      </c>
    </row>
    <row r="48" spans="3:6" x14ac:dyDescent="0.25">
      <c r="C48" s="21" t="s">
        <v>103</v>
      </c>
      <c r="D48" s="70"/>
      <c r="E48" s="69"/>
      <c r="F48" s="71">
        <f>General!F75</f>
        <v>0</v>
      </c>
    </row>
    <row r="49" spans="2:6" x14ac:dyDescent="0.25">
      <c r="B49" s="98" t="s">
        <v>7</v>
      </c>
      <c r="C49" s="98"/>
      <c r="D49" s="74">
        <f>SUM(D20:D48)</f>
        <v>131451.74</v>
      </c>
      <c r="E49" s="74">
        <f>SUM(E20:E48)</f>
        <v>0</v>
      </c>
      <c r="F49" s="66">
        <f>SUM(F20:F48)</f>
        <v>74028.614999999991</v>
      </c>
    </row>
    <row r="50" spans="2:6" x14ac:dyDescent="0.25">
      <c r="B50" s="98" t="s">
        <v>8</v>
      </c>
      <c r="C50" s="98"/>
      <c r="D50" s="74">
        <f>(D17)-(D49)</f>
        <v>548.26000000000931</v>
      </c>
      <c r="E50" s="74">
        <f>(E17)-(E49)</f>
        <v>0</v>
      </c>
      <c r="F50" s="74">
        <f>(F17)-(F49)</f>
        <v>971.38500000000931</v>
      </c>
    </row>
    <row r="51" spans="2:6" x14ac:dyDescent="0.25">
      <c r="B51" s="98" t="s">
        <v>9</v>
      </c>
      <c r="C51" s="98"/>
      <c r="D51" s="77">
        <f>(D50)+(0)</f>
        <v>548.26000000000931</v>
      </c>
      <c r="E51" s="77">
        <f>(E50)+(0)</f>
        <v>0</v>
      </c>
      <c r="F51" s="77">
        <f>(F50)+(0)</f>
        <v>971.38500000000931</v>
      </c>
    </row>
    <row r="52" spans="2:6" x14ac:dyDescent="0.25">
      <c r="B52" s="10"/>
      <c r="C52" s="21"/>
      <c r="D52" s="68"/>
      <c r="E52" s="68"/>
    </row>
  </sheetData>
  <mergeCells count="9">
    <mergeCell ref="A1:F1"/>
    <mergeCell ref="A2:F2"/>
    <mergeCell ref="B51:C51"/>
    <mergeCell ref="B50:C50"/>
    <mergeCell ref="B49:C49"/>
    <mergeCell ref="B19:C19"/>
    <mergeCell ref="B17:C17"/>
    <mergeCell ref="B16:C16"/>
    <mergeCell ref="B6:C6"/>
  </mergeCells>
  <printOptions horizontalCentered="1"/>
  <pageMargins left="0.7" right="0.7" top="1.5" bottom="0.5" header="0.3" footer="0.3"/>
  <pageSetup fitToWidth="0" orientation="portrait" horizontalDpi="0" verticalDpi="0" r:id="rId1"/>
  <headerFooter alignWithMargins="0"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CB21B-FC4D-4970-8D64-52C5A2680962}">
  <sheetPr>
    <pageSetUpPr fitToPage="1"/>
  </sheetPr>
  <dimension ref="A1:Q178"/>
  <sheetViews>
    <sheetView zoomScaleNormal="100" workbookViewId="0">
      <pane xSplit="4" ySplit="4" topLeftCell="E5" activePane="bottomRight" state="frozen"/>
      <selection activeCell="C26" sqref="C26"/>
      <selection pane="topRight" activeCell="C26" sqref="C26"/>
      <selection pane="bottomLeft" activeCell="C26" sqref="C26"/>
      <selection pane="bottomRight" activeCell="H9" sqref="H9"/>
    </sheetView>
  </sheetViews>
  <sheetFormatPr defaultRowHeight="13.5" x14ac:dyDescent="0.25"/>
  <cols>
    <col min="1" max="3" width="1.7109375" style="15" customWidth="1"/>
    <col min="4" max="4" width="36" style="15" bestFit="1" customWidth="1"/>
    <col min="5" max="7" width="10.5703125" style="11" bestFit="1" customWidth="1"/>
    <col min="8" max="8" width="11.140625" style="11" bestFit="1" customWidth="1"/>
    <col min="9" max="10" width="10.140625" style="11" bestFit="1" customWidth="1"/>
    <col min="11" max="13" width="10.5703125" style="11" bestFit="1" customWidth="1"/>
    <col min="14" max="16" width="11.5703125" style="11" bestFit="1" customWidth="1"/>
    <col min="17" max="17" width="11.5703125" style="8" bestFit="1" customWidth="1"/>
    <col min="18" max="16384" width="9.140625" style="6"/>
  </cols>
  <sheetData>
    <row r="1" spans="1:17" ht="22.5" x14ac:dyDescent="0.3">
      <c r="A1" s="128" t="str">
        <f>Summary!A1</f>
        <v>Nashville Angels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8" x14ac:dyDescent="0.25">
      <c r="A2" s="127" t="s">
        <v>18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4" spans="1:17" s="9" customFormat="1" x14ac:dyDescent="0.25">
      <c r="A4" s="7"/>
      <c r="B4" s="7"/>
      <c r="C4" s="7"/>
      <c r="D4" s="7"/>
      <c r="E4" s="66" t="s">
        <v>166</v>
      </c>
      <c r="F4" s="66" t="s">
        <v>167</v>
      </c>
      <c r="G4" s="66" t="s">
        <v>168</v>
      </c>
      <c r="H4" s="66" t="s">
        <v>169</v>
      </c>
      <c r="I4" s="66" t="s">
        <v>168</v>
      </c>
      <c r="J4" s="66" t="s">
        <v>170</v>
      </c>
      <c r="K4" s="66" t="s">
        <v>171</v>
      </c>
      <c r="L4" s="66" t="s">
        <v>172</v>
      </c>
      <c r="M4" s="66" t="s">
        <v>173</v>
      </c>
      <c r="N4" s="66" t="s">
        <v>174</v>
      </c>
      <c r="O4" s="66" t="s">
        <v>175</v>
      </c>
      <c r="P4" s="66" t="s">
        <v>176</v>
      </c>
      <c r="Q4" s="8" t="s">
        <v>0</v>
      </c>
    </row>
    <row r="5" spans="1:17" x14ac:dyDescent="0.25">
      <c r="A5" s="98" t="s">
        <v>3</v>
      </c>
      <c r="B5" s="98"/>
      <c r="C5" s="98"/>
      <c r="D5" s="98"/>
    </row>
    <row r="6" spans="1:17" x14ac:dyDescent="0.25">
      <c r="A6" s="10"/>
      <c r="B6" s="101" t="s">
        <v>72</v>
      </c>
      <c r="C6" s="101"/>
      <c r="D6" s="101"/>
      <c r="E6" s="11">
        <f>General!K6</f>
        <v>416.66666666666669</v>
      </c>
      <c r="F6" s="11">
        <f>General!L6</f>
        <v>416.66666666666669</v>
      </c>
      <c r="G6" s="11">
        <f>General!M6</f>
        <v>416.66666666666669</v>
      </c>
      <c r="H6" s="11">
        <f>General!N6</f>
        <v>416.66666666666669</v>
      </c>
      <c r="I6" s="11">
        <f>General!O6</f>
        <v>416.66666666666669</v>
      </c>
      <c r="J6" s="11">
        <f>General!P6</f>
        <v>416.66666666666669</v>
      </c>
      <c r="K6" s="11">
        <f>General!Q6</f>
        <v>416.66666666666669</v>
      </c>
      <c r="L6" s="11">
        <f>General!R6</f>
        <v>416.66666666666669</v>
      </c>
      <c r="M6" s="11">
        <f>General!S6</f>
        <v>416.66666666666669</v>
      </c>
      <c r="N6" s="11">
        <f>General!T6</f>
        <v>416.66666666666669</v>
      </c>
      <c r="O6" s="11">
        <f>General!U6</f>
        <v>416.66666666666669</v>
      </c>
      <c r="P6" s="11">
        <f>General!V6</f>
        <v>416.66666666666669</v>
      </c>
      <c r="Q6" s="8">
        <f t="shared" ref="Q6:Q177" si="0">SUM(E6:P6)</f>
        <v>5000</v>
      </c>
    </row>
    <row r="7" spans="1:17" x14ac:dyDescent="0.25">
      <c r="A7" s="10"/>
      <c r="B7" s="10"/>
      <c r="C7" s="101" t="str">
        <f>General!D7</f>
        <v>Engaged Culture Days</v>
      </c>
      <c r="D7" s="101"/>
      <c r="E7" s="11">
        <f>General!K7</f>
        <v>0</v>
      </c>
      <c r="F7" s="11">
        <f>General!L7</f>
        <v>0</v>
      </c>
      <c r="G7" s="11">
        <f>General!M7</f>
        <v>0</v>
      </c>
      <c r="H7" s="11">
        <f>General!N7</f>
        <v>0</v>
      </c>
      <c r="I7" s="11">
        <f>General!O7</f>
        <v>0</v>
      </c>
      <c r="J7" s="11">
        <f>General!P7</f>
        <v>0</v>
      </c>
      <c r="K7" s="11">
        <f>General!Q7</f>
        <v>0</v>
      </c>
      <c r="L7" s="11">
        <f>General!R7</f>
        <v>0</v>
      </c>
      <c r="M7" s="11">
        <f>General!S7</f>
        <v>0</v>
      </c>
      <c r="N7" s="11">
        <f>General!T7</f>
        <v>0</v>
      </c>
      <c r="O7" s="11">
        <f>General!U7</f>
        <v>0</v>
      </c>
      <c r="P7" s="11">
        <f>General!V7</f>
        <v>0</v>
      </c>
      <c r="Q7" s="8">
        <f t="shared" ref="Q7:Q36" si="1">SUM(E7:P7)</f>
        <v>0</v>
      </c>
    </row>
    <row r="8" spans="1:17" s="13" customFormat="1" ht="12.75" x14ac:dyDescent="0.2">
      <c r="A8" s="10"/>
      <c r="B8" s="98" t="s">
        <v>128</v>
      </c>
      <c r="C8" s="98"/>
      <c r="D8" s="98"/>
      <c r="E8" s="12">
        <f>SUM(E6:E7)</f>
        <v>416.66666666666669</v>
      </c>
      <c r="F8" s="12">
        <f t="shared" ref="F8:P8" si="2">SUM(F6:F7)</f>
        <v>416.66666666666669</v>
      </c>
      <c r="G8" s="12">
        <f t="shared" si="2"/>
        <v>416.66666666666669</v>
      </c>
      <c r="H8" s="12">
        <f t="shared" si="2"/>
        <v>416.66666666666669</v>
      </c>
      <c r="I8" s="12">
        <f t="shared" si="2"/>
        <v>416.66666666666669</v>
      </c>
      <c r="J8" s="12">
        <f t="shared" si="2"/>
        <v>416.66666666666669</v>
      </c>
      <c r="K8" s="12">
        <f t="shared" si="2"/>
        <v>416.66666666666669</v>
      </c>
      <c r="L8" s="12">
        <f t="shared" si="2"/>
        <v>416.66666666666669</v>
      </c>
      <c r="M8" s="12">
        <f t="shared" si="2"/>
        <v>416.66666666666669</v>
      </c>
      <c r="N8" s="12">
        <f t="shared" si="2"/>
        <v>416.66666666666669</v>
      </c>
      <c r="O8" s="12">
        <f t="shared" si="2"/>
        <v>416.66666666666669</v>
      </c>
      <c r="P8" s="12">
        <f t="shared" si="2"/>
        <v>416.66666666666669</v>
      </c>
      <c r="Q8" s="12">
        <f t="shared" si="1"/>
        <v>5000</v>
      </c>
    </row>
    <row r="9" spans="1:17" x14ac:dyDescent="0.25">
      <c r="A9" s="10"/>
      <c r="B9" s="101" t="s">
        <v>73</v>
      </c>
      <c r="C9" s="101"/>
      <c r="D9" s="101"/>
      <c r="E9" s="11">
        <f>General!K8</f>
        <v>0</v>
      </c>
      <c r="F9" s="11">
        <f>General!L8</f>
        <v>0</v>
      </c>
      <c r="G9" s="11">
        <f>General!M8</f>
        <v>0</v>
      </c>
      <c r="H9" s="11">
        <f>General!N8</f>
        <v>0</v>
      </c>
      <c r="I9" s="11">
        <f>General!O8</f>
        <v>0</v>
      </c>
      <c r="J9" s="11">
        <f>General!P8</f>
        <v>0</v>
      </c>
      <c r="K9" s="11">
        <f>General!Q8</f>
        <v>0</v>
      </c>
      <c r="L9" s="11">
        <f>General!R8</f>
        <v>0</v>
      </c>
      <c r="M9" s="11">
        <f>General!S8</f>
        <v>0</v>
      </c>
      <c r="N9" s="11">
        <f>General!T8</f>
        <v>0</v>
      </c>
      <c r="O9" s="11">
        <f>General!U8</f>
        <v>0</v>
      </c>
      <c r="P9" s="11">
        <f>General!V8</f>
        <v>0</v>
      </c>
      <c r="Q9" s="8">
        <f t="shared" si="1"/>
        <v>0</v>
      </c>
    </row>
    <row r="10" spans="1:17" x14ac:dyDescent="0.25">
      <c r="A10" s="10"/>
      <c r="B10" s="101" t="s">
        <v>74</v>
      </c>
      <c r="C10" s="101"/>
      <c r="D10" s="101"/>
      <c r="E10" s="11">
        <f>General!K9</f>
        <v>416.66666666666669</v>
      </c>
      <c r="F10" s="11">
        <f>General!L9</f>
        <v>416.66666666666669</v>
      </c>
      <c r="G10" s="11">
        <f>General!M9</f>
        <v>416.66666666666669</v>
      </c>
      <c r="H10" s="11">
        <f>General!N9</f>
        <v>416.66666666666669</v>
      </c>
      <c r="I10" s="11">
        <f>General!O9</f>
        <v>416.66666666666669</v>
      </c>
      <c r="J10" s="11">
        <f>General!P9</f>
        <v>416.66666666666669</v>
      </c>
      <c r="K10" s="11">
        <f>General!Q9</f>
        <v>416.66666666666669</v>
      </c>
      <c r="L10" s="11">
        <f>General!R9</f>
        <v>416.66666666666669</v>
      </c>
      <c r="M10" s="11">
        <f>General!S9</f>
        <v>416.66666666666669</v>
      </c>
      <c r="N10" s="11">
        <f>General!T9</f>
        <v>416.66666666666669</v>
      </c>
      <c r="O10" s="11">
        <f>General!U9</f>
        <v>416.66666666666669</v>
      </c>
      <c r="P10" s="11">
        <f>General!V9</f>
        <v>416.66666666666669</v>
      </c>
      <c r="Q10" s="8">
        <f t="shared" si="1"/>
        <v>5000</v>
      </c>
    </row>
    <row r="11" spans="1:17" x14ac:dyDescent="0.25">
      <c r="A11" s="10"/>
      <c r="B11" s="18"/>
      <c r="C11" s="101" t="str">
        <f>General!D10</f>
        <v>Giving Tuesday</v>
      </c>
      <c r="D11" s="101"/>
      <c r="E11" s="11" t="str">
        <f>General!K10</f>
        <v/>
      </c>
      <c r="F11" s="11" t="str">
        <f>General!L10</f>
        <v/>
      </c>
      <c r="G11" s="11" t="str">
        <f>General!M10</f>
        <v/>
      </c>
      <c r="H11" s="11" t="str">
        <f>General!N10</f>
        <v/>
      </c>
      <c r="I11" s="11" t="str">
        <f>General!O10</f>
        <v/>
      </c>
      <c r="J11" s="11" t="str">
        <f>General!P10</f>
        <v/>
      </c>
      <c r="K11" s="11" t="str">
        <f>General!Q10</f>
        <v/>
      </c>
      <c r="L11" s="11" t="str">
        <f>General!R10</f>
        <v/>
      </c>
      <c r="M11" s="11" t="str">
        <f>General!S10</f>
        <v/>
      </c>
      <c r="N11" s="11" t="str">
        <f>General!T10</f>
        <v/>
      </c>
      <c r="O11" s="11" t="str">
        <f>General!U10</f>
        <v/>
      </c>
      <c r="P11" s="11">
        <f>General!V10</f>
        <v>5000</v>
      </c>
      <c r="Q11" s="8">
        <f t="shared" si="1"/>
        <v>5000</v>
      </c>
    </row>
    <row r="12" spans="1:17" s="45" customFormat="1" x14ac:dyDescent="0.25">
      <c r="A12" s="10"/>
      <c r="B12" s="18"/>
      <c r="C12" s="101" t="s">
        <v>165</v>
      </c>
      <c r="D12" s="101"/>
      <c r="E12" s="11">
        <f>General!K11</f>
        <v>0</v>
      </c>
      <c r="F12" s="11">
        <f>General!L11</f>
        <v>0</v>
      </c>
      <c r="G12" s="11">
        <f>General!M11</f>
        <v>0</v>
      </c>
      <c r="H12" s="11">
        <f>General!N11</f>
        <v>0</v>
      </c>
      <c r="I12" s="11">
        <f>General!O11</f>
        <v>0</v>
      </c>
      <c r="J12" s="11">
        <f>General!P11</f>
        <v>0</v>
      </c>
      <c r="K12" s="11">
        <f>General!Q11</f>
        <v>0</v>
      </c>
      <c r="L12" s="11">
        <f>General!R11</f>
        <v>0</v>
      </c>
      <c r="M12" s="11">
        <f>General!S11</f>
        <v>0</v>
      </c>
      <c r="N12" s="11">
        <f>General!T11</f>
        <v>0</v>
      </c>
      <c r="O12" s="11">
        <f>General!U11</f>
        <v>0</v>
      </c>
      <c r="P12" s="11">
        <f>General!V11</f>
        <v>0</v>
      </c>
      <c r="Q12" s="8">
        <f t="shared" si="1"/>
        <v>0</v>
      </c>
    </row>
    <row r="13" spans="1:17" s="37" customFormat="1" x14ac:dyDescent="0.25">
      <c r="A13" s="10"/>
      <c r="B13" s="18"/>
      <c r="C13" s="101" t="str">
        <f>General!D12</f>
        <v>OTHER GENERAL INCOME</v>
      </c>
      <c r="D13" s="101"/>
      <c r="E13" s="11" t="str">
        <f>General!K12</f>
        <v/>
      </c>
      <c r="F13" s="11" t="str">
        <f>General!L12</f>
        <v/>
      </c>
      <c r="G13" s="11" t="str">
        <f>General!M12</f>
        <v/>
      </c>
      <c r="H13" s="11" t="str">
        <f>General!N12</f>
        <v/>
      </c>
      <c r="I13" s="11" t="str">
        <f>General!O12</f>
        <v/>
      </c>
      <c r="J13" s="11">
        <f>General!P12</f>
        <v>0</v>
      </c>
      <c r="K13" s="11" t="str">
        <f>General!Q12</f>
        <v/>
      </c>
      <c r="L13" s="11" t="str">
        <f>General!R12</f>
        <v/>
      </c>
      <c r="M13" s="11" t="str">
        <f>General!S12</f>
        <v/>
      </c>
      <c r="N13" s="11" t="str">
        <f>General!T12</f>
        <v/>
      </c>
      <c r="O13" s="11" t="str">
        <f>General!U12</f>
        <v/>
      </c>
      <c r="P13" s="11" t="str">
        <f>General!V12</f>
        <v/>
      </c>
      <c r="Q13" s="8">
        <f t="shared" si="1"/>
        <v>0</v>
      </c>
    </row>
    <row r="14" spans="1:17" s="37" customFormat="1" x14ac:dyDescent="0.25">
      <c r="A14" s="10"/>
      <c r="B14" s="18"/>
      <c r="C14" s="101" t="str">
        <f>General!D13</f>
        <v>OTHER GENERAL INCOME</v>
      </c>
      <c r="D14" s="101"/>
      <c r="E14" s="11" t="str">
        <f>General!K13</f>
        <v/>
      </c>
      <c r="F14" s="11" t="str">
        <f>General!L13</f>
        <v/>
      </c>
      <c r="G14" s="11" t="str">
        <f>General!M13</f>
        <v/>
      </c>
      <c r="H14" s="11" t="str">
        <f>General!N13</f>
        <v/>
      </c>
      <c r="I14" s="11" t="str">
        <f>General!O13</f>
        <v/>
      </c>
      <c r="J14" s="11" t="str">
        <f>General!P13</f>
        <v/>
      </c>
      <c r="K14" s="11" t="str">
        <f>General!Q13</f>
        <v/>
      </c>
      <c r="L14" s="11" t="str">
        <f>General!R13</f>
        <v/>
      </c>
      <c r="M14" s="11" t="str">
        <f>General!S13</f>
        <v/>
      </c>
      <c r="N14" s="11" t="str">
        <f>General!T13</f>
        <v/>
      </c>
      <c r="O14" s="11" t="str">
        <f>General!U13</f>
        <v/>
      </c>
      <c r="P14" s="11" t="str">
        <f>General!V13</f>
        <v/>
      </c>
      <c r="Q14" s="8">
        <f t="shared" si="1"/>
        <v>0</v>
      </c>
    </row>
    <row r="15" spans="1:17" s="37" customFormat="1" x14ac:dyDescent="0.25">
      <c r="A15" s="10"/>
      <c r="B15" s="18"/>
      <c r="C15" s="101" t="str">
        <f>General!D14</f>
        <v>OTHER GENERAL INCOME</v>
      </c>
      <c r="D15" s="101"/>
      <c r="E15" s="11" t="str">
        <f>General!K14</f>
        <v/>
      </c>
      <c r="F15" s="11" t="str">
        <f>General!L14</f>
        <v/>
      </c>
      <c r="G15" s="11" t="str">
        <f>General!M14</f>
        <v/>
      </c>
      <c r="H15" s="11" t="str">
        <f>General!N14</f>
        <v/>
      </c>
      <c r="I15" s="11" t="str">
        <f>General!O14</f>
        <v/>
      </c>
      <c r="J15" s="11" t="str">
        <f>General!P14</f>
        <v/>
      </c>
      <c r="K15" s="11" t="str">
        <f>General!Q14</f>
        <v/>
      </c>
      <c r="L15" s="11" t="str">
        <f>General!R14</f>
        <v/>
      </c>
      <c r="M15" s="11" t="str">
        <f>General!S14</f>
        <v/>
      </c>
      <c r="N15" s="11" t="str">
        <f>General!T14</f>
        <v/>
      </c>
      <c r="O15" s="11" t="str">
        <f>General!U14</f>
        <v/>
      </c>
      <c r="P15" s="11" t="str">
        <f>General!V14</f>
        <v/>
      </c>
      <c r="Q15" s="8">
        <f t="shared" si="1"/>
        <v>0</v>
      </c>
    </row>
    <row r="16" spans="1:17" s="45" customFormat="1" x14ac:dyDescent="0.25">
      <c r="A16" s="10"/>
      <c r="B16" s="62"/>
      <c r="C16" s="101" t="str">
        <f>General!D15</f>
        <v>OTHER GENERAL INCOME</v>
      </c>
      <c r="D16" s="101"/>
      <c r="E16" s="11" t="str">
        <f>General!K15</f>
        <v/>
      </c>
      <c r="F16" s="11" t="str">
        <f>General!L15</f>
        <v/>
      </c>
      <c r="G16" s="11" t="str">
        <f>General!M15</f>
        <v/>
      </c>
      <c r="H16" s="11" t="str">
        <f>General!N15</f>
        <v/>
      </c>
      <c r="I16" s="11" t="str">
        <f>General!O15</f>
        <v/>
      </c>
      <c r="J16" s="11" t="str">
        <f>General!P15</f>
        <v/>
      </c>
      <c r="K16" s="11" t="str">
        <f>General!Q15</f>
        <v/>
      </c>
      <c r="L16" s="11" t="str">
        <f>General!R15</f>
        <v/>
      </c>
      <c r="M16" s="11" t="str">
        <f>General!S15</f>
        <v/>
      </c>
      <c r="N16" s="11" t="str">
        <f>General!T15</f>
        <v/>
      </c>
      <c r="O16" s="11" t="str">
        <f>General!U15</f>
        <v/>
      </c>
      <c r="P16" s="11" t="str">
        <f>General!V15</f>
        <v/>
      </c>
      <c r="Q16" s="8">
        <f t="shared" si="1"/>
        <v>0</v>
      </c>
    </row>
    <row r="17" spans="1:17" s="45" customFormat="1" x14ac:dyDescent="0.25">
      <c r="A17" s="10"/>
      <c r="B17" s="62"/>
      <c r="C17" s="101" t="str">
        <f>General!D16</f>
        <v>OTHER GENERAL INCOME</v>
      </c>
      <c r="D17" s="101"/>
      <c r="E17" s="11" t="str">
        <f>General!K16</f>
        <v/>
      </c>
      <c r="F17" s="11" t="str">
        <f>General!L16</f>
        <v/>
      </c>
      <c r="G17" s="11" t="str">
        <f>General!M16</f>
        <v/>
      </c>
      <c r="H17" s="11" t="str">
        <f>General!N16</f>
        <v/>
      </c>
      <c r="I17" s="11" t="str">
        <f>General!O16</f>
        <v/>
      </c>
      <c r="J17" s="11" t="str">
        <f>General!P16</f>
        <v/>
      </c>
      <c r="K17" s="11" t="str">
        <f>General!Q16</f>
        <v/>
      </c>
      <c r="L17" s="11" t="str">
        <f>General!R16</f>
        <v/>
      </c>
      <c r="M17" s="11" t="str">
        <f>General!S16</f>
        <v/>
      </c>
      <c r="N17" s="11" t="str">
        <f>General!T16</f>
        <v/>
      </c>
      <c r="O17" s="11" t="str">
        <f>General!U16</f>
        <v/>
      </c>
      <c r="P17" s="11" t="str">
        <f>General!V16</f>
        <v/>
      </c>
      <c r="Q17" s="8">
        <f t="shared" si="1"/>
        <v>0</v>
      </c>
    </row>
    <row r="18" spans="1:17" x14ac:dyDescent="0.25">
      <c r="A18" s="10"/>
      <c r="B18" s="98" t="s">
        <v>127</v>
      </c>
      <c r="C18" s="98"/>
      <c r="D18" s="98"/>
      <c r="E18" s="12">
        <f>SUM(E10:E17)</f>
        <v>416.66666666666669</v>
      </c>
      <c r="F18" s="12">
        <f t="shared" ref="F18:P18" si="3">SUM(F10:F17)</f>
        <v>416.66666666666669</v>
      </c>
      <c r="G18" s="12">
        <f t="shared" si="3"/>
        <v>416.66666666666669</v>
      </c>
      <c r="H18" s="12">
        <f t="shared" si="3"/>
        <v>416.66666666666669</v>
      </c>
      <c r="I18" s="12">
        <f t="shared" si="3"/>
        <v>416.66666666666669</v>
      </c>
      <c r="J18" s="12">
        <f t="shared" si="3"/>
        <v>416.66666666666669</v>
      </c>
      <c r="K18" s="12">
        <f t="shared" si="3"/>
        <v>416.66666666666669</v>
      </c>
      <c r="L18" s="12">
        <f t="shared" si="3"/>
        <v>416.66666666666669</v>
      </c>
      <c r="M18" s="12">
        <f t="shared" si="3"/>
        <v>416.66666666666669</v>
      </c>
      <c r="N18" s="12">
        <f t="shared" si="3"/>
        <v>416.66666666666669</v>
      </c>
      <c r="O18" s="12">
        <f t="shared" si="3"/>
        <v>416.66666666666669</v>
      </c>
      <c r="P18" s="12">
        <f t="shared" si="3"/>
        <v>5416.666666666667</v>
      </c>
      <c r="Q18" s="12">
        <f>SUM(Q10:Q17)</f>
        <v>10000</v>
      </c>
    </row>
    <row r="19" spans="1:17" x14ac:dyDescent="0.25">
      <c r="A19" s="10"/>
      <c r="B19" s="98" t="s">
        <v>75</v>
      </c>
      <c r="C19" s="98"/>
      <c r="D19" s="98"/>
    </row>
    <row r="20" spans="1:17" x14ac:dyDescent="0.25">
      <c r="A20" s="10"/>
      <c r="B20" s="10"/>
      <c r="C20" s="101" t="str">
        <f>General!D18</f>
        <v>Unrestricted Grants</v>
      </c>
      <c r="D20" s="101"/>
      <c r="E20" s="11">
        <f>General!K18</f>
        <v>0</v>
      </c>
      <c r="F20" s="11">
        <f>General!L18</f>
        <v>0</v>
      </c>
      <c r="G20" s="11">
        <f>General!M18</f>
        <v>0</v>
      </c>
      <c r="H20" s="11">
        <f>General!N18</f>
        <v>0</v>
      </c>
      <c r="I20" s="11">
        <f>General!O18</f>
        <v>0</v>
      </c>
      <c r="J20" s="11">
        <f>General!P18</f>
        <v>0</v>
      </c>
      <c r="K20" s="11">
        <f>General!Q18</f>
        <v>0</v>
      </c>
      <c r="L20" s="11">
        <f>General!R18</f>
        <v>0</v>
      </c>
      <c r="M20" s="11">
        <f>General!S18</f>
        <v>0</v>
      </c>
      <c r="N20" s="11">
        <f>General!T18</f>
        <v>0</v>
      </c>
      <c r="O20" s="11">
        <f>General!U18</f>
        <v>0</v>
      </c>
      <c r="P20" s="11">
        <f>General!V18</f>
        <v>0</v>
      </c>
      <c r="Q20" s="8">
        <f t="shared" si="1"/>
        <v>0</v>
      </c>
    </row>
    <row r="21" spans="1:17" x14ac:dyDescent="0.25">
      <c r="A21" s="10"/>
      <c r="B21" s="10"/>
      <c r="C21" s="18"/>
      <c r="D21" s="18" t="str">
        <f>General!E19</f>
        <v>NAME OF GRANT</v>
      </c>
      <c r="E21" s="11" t="str">
        <f>General!K19</f>
        <v/>
      </c>
      <c r="F21" s="11" t="str">
        <f>General!L19</f>
        <v/>
      </c>
      <c r="G21" s="11" t="str">
        <f>General!M19</f>
        <v/>
      </c>
      <c r="H21" s="11" t="str">
        <f>General!N19</f>
        <v/>
      </c>
      <c r="I21" s="11" t="str">
        <f>General!O19</f>
        <v/>
      </c>
      <c r="J21" s="11" t="str">
        <f>General!P19</f>
        <v/>
      </c>
      <c r="K21" s="11" t="str">
        <f>General!Q19</f>
        <v/>
      </c>
      <c r="L21" s="11" t="str">
        <f>General!R19</f>
        <v/>
      </c>
      <c r="M21" s="11">
        <f>General!S19</f>
        <v>5000</v>
      </c>
      <c r="N21" s="11" t="str">
        <f>General!T19</f>
        <v/>
      </c>
      <c r="O21" s="11" t="str">
        <f>General!U19</f>
        <v/>
      </c>
      <c r="P21" s="11" t="str">
        <f>General!V19</f>
        <v/>
      </c>
      <c r="Q21" s="8">
        <f t="shared" si="1"/>
        <v>5000</v>
      </c>
    </row>
    <row r="22" spans="1:17" x14ac:dyDescent="0.25">
      <c r="A22" s="10"/>
      <c r="B22" s="10"/>
      <c r="C22" s="18"/>
      <c r="D22" s="62" t="str">
        <f>General!E20</f>
        <v>NAME OF GRANT</v>
      </c>
      <c r="E22" s="11" t="str">
        <f>General!K20</f>
        <v/>
      </c>
      <c r="F22" s="11" t="str">
        <f>General!L20</f>
        <v/>
      </c>
      <c r="G22" s="11" t="str">
        <f>General!M20</f>
        <v/>
      </c>
      <c r="H22" s="11" t="str">
        <f>General!N20</f>
        <v/>
      </c>
      <c r="I22" s="11" t="str">
        <f>General!O20</f>
        <v/>
      </c>
      <c r="J22" s="11" t="str">
        <f>General!P20</f>
        <v/>
      </c>
      <c r="K22" s="11" t="str">
        <f>General!Q20</f>
        <v/>
      </c>
      <c r="L22" s="11" t="str">
        <f>General!R20</f>
        <v/>
      </c>
      <c r="M22" s="11" t="str">
        <f>General!S20</f>
        <v/>
      </c>
      <c r="N22" s="11" t="str">
        <f>General!T20</f>
        <v/>
      </c>
      <c r="O22" s="11" t="str">
        <f>General!U20</f>
        <v/>
      </c>
      <c r="P22" s="11" t="str">
        <f>General!V20</f>
        <v/>
      </c>
      <c r="Q22" s="8">
        <f t="shared" si="1"/>
        <v>0</v>
      </c>
    </row>
    <row r="23" spans="1:17" x14ac:dyDescent="0.25">
      <c r="A23" s="10"/>
      <c r="B23" s="10"/>
      <c r="C23" s="18"/>
      <c r="D23" s="62" t="str">
        <f>General!E21</f>
        <v>NAME OF GRANT</v>
      </c>
      <c r="E23" s="11" t="str">
        <f>General!K21</f>
        <v/>
      </c>
      <c r="F23" s="11" t="str">
        <f>General!L21</f>
        <v/>
      </c>
      <c r="G23" s="11" t="str">
        <f>General!M21</f>
        <v/>
      </c>
      <c r="H23" s="11" t="str">
        <f>General!N21</f>
        <v/>
      </c>
      <c r="I23" s="11" t="str">
        <f>General!O21</f>
        <v/>
      </c>
      <c r="J23" s="11" t="str">
        <f>General!P21</f>
        <v/>
      </c>
      <c r="K23" s="11" t="str">
        <f>General!Q21</f>
        <v/>
      </c>
      <c r="L23" s="11" t="str">
        <f>General!R21</f>
        <v/>
      </c>
      <c r="M23" s="11" t="str">
        <f>General!S21</f>
        <v/>
      </c>
      <c r="N23" s="11" t="str">
        <f>General!T21</f>
        <v/>
      </c>
      <c r="O23" s="11" t="str">
        <f>General!U21</f>
        <v/>
      </c>
      <c r="P23" s="11" t="str">
        <f>General!V21</f>
        <v/>
      </c>
      <c r="Q23" s="8">
        <f t="shared" si="1"/>
        <v>0</v>
      </c>
    </row>
    <row r="24" spans="1:17" s="45" customFormat="1" x14ac:dyDescent="0.25">
      <c r="A24" s="10"/>
      <c r="B24" s="10"/>
      <c r="C24" s="62"/>
      <c r="D24" s="62" t="str">
        <f>General!E22</f>
        <v>NAME OF GRANT</v>
      </c>
      <c r="E24" s="11" t="str">
        <f>General!K22</f>
        <v/>
      </c>
      <c r="F24" s="11" t="str">
        <f>General!L22</f>
        <v/>
      </c>
      <c r="G24" s="11" t="str">
        <f>General!M22</f>
        <v/>
      </c>
      <c r="H24" s="11" t="str">
        <f>General!N22</f>
        <v/>
      </c>
      <c r="I24" s="11" t="str">
        <f>General!O22</f>
        <v/>
      </c>
      <c r="J24" s="11" t="str">
        <f>General!P22</f>
        <v/>
      </c>
      <c r="K24" s="11" t="str">
        <f>General!Q22</f>
        <v/>
      </c>
      <c r="L24" s="11" t="str">
        <f>General!R22</f>
        <v/>
      </c>
      <c r="M24" s="11" t="str">
        <f>General!S22</f>
        <v/>
      </c>
      <c r="N24" s="11" t="str">
        <f>General!T22</f>
        <v/>
      </c>
      <c r="O24" s="11" t="str">
        <f>General!U22</f>
        <v/>
      </c>
      <c r="P24" s="11" t="str">
        <f>General!V22</f>
        <v/>
      </c>
      <c r="Q24" s="8">
        <f t="shared" ref="Q24:Q25" si="4">SUM(E24:P24)</f>
        <v>0</v>
      </c>
    </row>
    <row r="25" spans="1:17" s="45" customFormat="1" x14ac:dyDescent="0.25">
      <c r="A25" s="10"/>
      <c r="B25" s="10"/>
      <c r="C25" s="62"/>
      <c r="D25" s="62" t="str">
        <f>General!E23</f>
        <v>NAME OF GRANT</v>
      </c>
      <c r="E25" s="11" t="str">
        <f>General!K23</f>
        <v/>
      </c>
      <c r="F25" s="11" t="str">
        <f>General!L23</f>
        <v/>
      </c>
      <c r="G25" s="11" t="str">
        <f>General!M23</f>
        <v/>
      </c>
      <c r="H25" s="11" t="str">
        <f>General!N23</f>
        <v/>
      </c>
      <c r="I25" s="11" t="str">
        <f>General!O23</f>
        <v/>
      </c>
      <c r="J25" s="11" t="str">
        <f>General!P23</f>
        <v/>
      </c>
      <c r="K25" s="11" t="str">
        <f>General!Q23</f>
        <v/>
      </c>
      <c r="L25" s="11" t="str">
        <f>General!R23</f>
        <v/>
      </c>
      <c r="M25" s="11" t="str">
        <f>General!S23</f>
        <v/>
      </c>
      <c r="N25" s="11" t="str">
        <f>General!T23</f>
        <v/>
      </c>
      <c r="O25" s="11" t="str">
        <f>General!U23</f>
        <v/>
      </c>
      <c r="P25" s="11" t="str">
        <f>General!V23</f>
        <v/>
      </c>
      <c r="Q25" s="8">
        <f t="shared" si="4"/>
        <v>0</v>
      </c>
    </row>
    <row r="26" spans="1:17" s="13" customFormat="1" ht="12.75" x14ac:dyDescent="0.2">
      <c r="A26" s="10"/>
      <c r="B26" s="10"/>
      <c r="C26" s="98" t="s">
        <v>125</v>
      </c>
      <c r="D26" s="98"/>
      <c r="E26" s="12">
        <f>SUM(E21:E25)</f>
        <v>0</v>
      </c>
      <c r="F26" s="12">
        <f t="shared" ref="F26:P26" si="5">SUM(F21:F25)</f>
        <v>0</v>
      </c>
      <c r="G26" s="12">
        <f t="shared" si="5"/>
        <v>0</v>
      </c>
      <c r="H26" s="12">
        <f t="shared" si="5"/>
        <v>0</v>
      </c>
      <c r="I26" s="12">
        <f t="shared" si="5"/>
        <v>0</v>
      </c>
      <c r="J26" s="12">
        <f t="shared" si="5"/>
        <v>0</v>
      </c>
      <c r="K26" s="12">
        <f t="shared" si="5"/>
        <v>0</v>
      </c>
      <c r="L26" s="12">
        <f t="shared" si="5"/>
        <v>0</v>
      </c>
      <c r="M26" s="12">
        <f t="shared" si="5"/>
        <v>5000</v>
      </c>
      <c r="N26" s="12">
        <f t="shared" si="5"/>
        <v>0</v>
      </c>
      <c r="O26" s="12">
        <f t="shared" si="5"/>
        <v>0</v>
      </c>
      <c r="P26" s="12">
        <f t="shared" si="5"/>
        <v>0</v>
      </c>
      <c r="Q26" s="12">
        <f>SUM(E26:P26)</f>
        <v>5000</v>
      </c>
    </row>
    <row r="27" spans="1:17" x14ac:dyDescent="0.25">
      <c r="A27" s="10"/>
      <c r="B27" s="10"/>
      <c r="C27" s="101" t="str">
        <f>General!D24</f>
        <v>Restricted Grants</v>
      </c>
      <c r="D27" s="101"/>
    </row>
    <row r="28" spans="1:17" x14ac:dyDescent="0.25">
      <c r="A28" s="10"/>
      <c r="B28" s="10"/>
      <c r="C28" s="18"/>
      <c r="D28" s="18" t="str">
        <f>General!E25</f>
        <v>NAME OF GRANT</v>
      </c>
      <c r="E28" s="11" t="str">
        <f>General!K25</f>
        <v/>
      </c>
      <c r="F28" s="11" t="str">
        <f>General!L25</f>
        <v/>
      </c>
      <c r="G28" s="11" t="str">
        <f>General!M25</f>
        <v/>
      </c>
      <c r="H28" s="11" t="str">
        <f>General!N25</f>
        <v/>
      </c>
      <c r="I28" s="11" t="str">
        <f>General!O25</f>
        <v/>
      </c>
      <c r="J28" s="11" t="str">
        <f>General!P25</f>
        <v/>
      </c>
      <c r="K28" s="11" t="str">
        <f>General!Q25</f>
        <v/>
      </c>
      <c r="L28" s="11" t="str">
        <f>General!R25</f>
        <v/>
      </c>
      <c r="M28" s="11" t="str">
        <f>General!S25</f>
        <v/>
      </c>
      <c r="N28" s="11" t="str">
        <f>General!T25</f>
        <v/>
      </c>
      <c r="O28" s="11" t="str">
        <f>General!U25</f>
        <v/>
      </c>
      <c r="P28" s="11" t="str">
        <f>General!V25</f>
        <v/>
      </c>
      <c r="Q28" s="8">
        <f t="shared" si="1"/>
        <v>0</v>
      </c>
    </row>
    <row r="29" spans="1:17" x14ac:dyDescent="0.25">
      <c r="A29" s="10"/>
      <c r="B29" s="10"/>
      <c r="C29" s="18"/>
      <c r="D29" s="62" t="str">
        <f>General!E26</f>
        <v>NAME OF GRANT</v>
      </c>
      <c r="E29" s="11" t="str">
        <f>General!K26</f>
        <v/>
      </c>
      <c r="F29" s="11" t="str">
        <f>General!L26</f>
        <v/>
      </c>
      <c r="G29" s="11" t="str">
        <f>General!M26</f>
        <v/>
      </c>
      <c r="H29" s="11" t="str">
        <f>General!N26</f>
        <v/>
      </c>
      <c r="I29" s="11" t="str">
        <f>General!O26</f>
        <v/>
      </c>
      <c r="J29" s="11" t="str">
        <f>General!P26</f>
        <v/>
      </c>
      <c r="K29" s="11" t="str">
        <f>General!Q26</f>
        <v/>
      </c>
      <c r="L29" s="11" t="str">
        <f>General!R26</f>
        <v/>
      </c>
      <c r="M29" s="11" t="str">
        <f>General!S26</f>
        <v/>
      </c>
      <c r="N29" s="11" t="str">
        <f>General!T26</f>
        <v/>
      </c>
      <c r="O29" s="11" t="str">
        <f>General!U26</f>
        <v/>
      </c>
      <c r="P29" s="11" t="str">
        <f>General!V26</f>
        <v/>
      </c>
      <c r="Q29" s="8">
        <f t="shared" si="1"/>
        <v>0</v>
      </c>
    </row>
    <row r="30" spans="1:17" x14ac:dyDescent="0.25">
      <c r="A30" s="10"/>
      <c r="B30" s="10"/>
      <c r="C30" s="18"/>
      <c r="D30" s="62" t="str">
        <f>General!E27</f>
        <v>NAME OF GRANT</v>
      </c>
      <c r="E30" s="11" t="str">
        <f>General!K27</f>
        <v/>
      </c>
      <c r="F30" s="11" t="str">
        <f>General!L27</f>
        <v/>
      </c>
      <c r="G30" s="11" t="str">
        <f>General!M27</f>
        <v/>
      </c>
      <c r="H30" s="11" t="str">
        <f>General!N27</f>
        <v/>
      </c>
      <c r="I30" s="11" t="str">
        <f>General!O27</f>
        <v/>
      </c>
      <c r="J30" s="11" t="str">
        <f>General!P27</f>
        <v/>
      </c>
      <c r="K30" s="11" t="str">
        <f>General!Q27</f>
        <v/>
      </c>
      <c r="L30" s="11" t="str">
        <f>General!R27</f>
        <v/>
      </c>
      <c r="M30" s="11" t="str">
        <f>General!S27</f>
        <v/>
      </c>
      <c r="N30" s="11" t="str">
        <f>General!T27</f>
        <v/>
      </c>
      <c r="O30" s="11" t="str">
        <f>General!U27</f>
        <v/>
      </c>
      <c r="P30" s="11" t="str">
        <f>General!V27</f>
        <v/>
      </c>
      <c r="Q30" s="8">
        <f t="shared" si="1"/>
        <v>0</v>
      </c>
    </row>
    <row r="31" spans="1:17" s="45" customFormat="1" x14ac:dyDescent="0.25">
      <c r="A31" s="10"/>
      <c r="B31" s="10"/>
      <c r="C31" s="62"/>
      <c r="D31" s="62" t="str">
        <f>General!E28</f>
        <v>NAME OF GRANT</v>
      </c>
      <c r="E31" s="11" t="str">
        <f>General!K28</f>
        <v/>
      </c>
      <c r="F31" s="11" t="str">
        <f>General!L28</f>
        <v/>
      </c>
      <c r="G31" s="11" t="str">
        <f>General!M28</f>
        <v/>
      </c>
      <c r="H31" s="11" t="str">
        <f>General!N28</f>
        <v/>
      </c>
      <c r="I31" s="11" t="str">
        <f>General!O28</f>
        <v/>
      </c>
      <c r="J31" s="11" t="str">
        <f>General!P28</f>
        <v/>
      </c>
      <c r="K31" s="11" t="str">
        <f>General!Q28</f>
        <v/>
      </c>
      <c r="L31" s="11" t="str">
        <f>General!R28</f>
        <v/>
      </c>
      <c r="M31" s="11" t="str">
        <f>General!S28</f>
        <v/>
      </c>
      <c r="N31" s="11" t="str">
        <f>General!T28</f>
        <v/>
      </c>
      <c r="O31" s="11" t="str">
        <f>General!U28</f>
        <v/>
      </c>
      <c r="P31" s="11" t="str">
        <f>General!V28</f>
        <v/>
      </c>
      <c r="Q31" s="8">
        <f t="shared" ref="Q31:Q32" si="6">SUM(E31:P31)</f>
        <v>0</v>
      </c>
    </row>
    <row r="32" spans="1:17" s="45" customFormat="1" x14ac:dyDescent="0.25">
      <c r="A32" s="10"/>
      <c r="B32" s="10"/>
      <c r="C32" s="62"/>
      <c r="D32" s="62" t="str">
        <f>General!E29</f>
        <v>NAME OF GRANT</v>
      </c>
      <c r="E32" s="11" t="str">
        <f>General!K29</f>
        <v/>
      </c>
      <c r="F32" s="11" t="str">
        <f>General!L29</f>
        <v/>
      </c>
      <c r="G32" s="11" t="str">
        <f>General!M29</f>
        <v/>
      </c>
      <c r="H32" s="11" t="str">
        <f>General!N29</f>
        <v/>
      </c>
      <c r="I32" s="11" t="str">
        <f>General!O29</f>
        <v/>
      </c>
      <c r="J32" s="11" t="str">
        <f>General!P29</f>
        <v/>
      </c>
      <c r="K32" s="11" t="str">
        <f>General!Q29</f>
        <v/>
      </c>
      <c r="L32" s="11" t="str">
        <f>General!R29</f>
        <v/>
      </c>
      <c r="M32" s="11" t="str">
        <f>General!S29</f>
        <v/>
      </c>
      <c r="N32" s="11" t="str">
        <f>General!T29</f>
        <v/>
      </c>
      <c r="O32" s="11" t="str">
        <f>General!U29</f>
        <v/>
      </c>
      <c r="P32" s="11" t="str">
        <f>General!V29</f>
        <v/>
      </c>
      <c r="Q32" s="8">
        <f t="shared" si="6"/>
        <v>0</v>
      </c>
    </row>
    <row r="33" spans="1:17" s="13" customFormat="1" ht="12.75" x14ac:dyDescent="0.2">
      <c r="A33" s="10"/>
      <c r="B33" s="10"/>
      <c r="C33" s="98" t="s">
        <v>126</v>
      </c>
      <c r="D33" s="98"/>
      <c r="E33" s="12">
        <f>SUM(E28:E32)</f>
        <v>0</v>
      </c>
      <c r="F33" s="12">
        <f t="shared" ref="F33:P33" si="7">SUM(F28:F32)</f>
        <v>0</v>
      </c>
      <c r="G33" s="12">
        <f t="shared" si="7"/>
        <v>0</v>
      </c>
      <c r="H33" s="12">
        <f t="shared" si="7"/>
        <v>0</v>
      </c>
      <c r="I33" s="12">
        <f t="shared" si="7"/>
        <v>0</v>
      </c>
      <c r="J33" s="12">
        <f t="shared" si="7"/>
        <v>0</v>
      </c>
      <c r="K33" s="12">
        <f t="shared" si="7"/>
        <v>0</v>
      </c>
      <c r="L33" s="12">
        <f t="shared" si="7"/>
        <v>0</v>
      </c>
      <c r="M33" s="12">
        <f t="shared" si="7"/>
        <v>0</v>
      </c>
      <c r="N33" s="12">
        <f t="shared" si="7"/>
        <v>0</v>
      </c>
      <c r="O33" s="12">
        <f t="shared" si="7"/>
        <v>0</v>
      </c>
      <c r="P33" s="12">
        <f t="shared" si="7"/>
        <v>0</v>
      </c>
      <c r="Q33" s="12">
        <f>SUM(E33:P33)</f>
        <v>0</v>
      </c>
    </row>
    <row r="34" spans="1:17" x14ac:dyDescent="0.25">
      <c r="A34" s="10"/>
      <c r="B34" s="101" t="s">
        <v>76</v>
      </c>
      <c r="C34" s="101"/>
      <c r="D34" s="101"/>
      <c r="E34" s="11">
        <f>General!K30</f>
        <v>0</v>
      </c>
      <c r="F34" s="11">
        <f>General!L30</f>
        <v>0</v>
      </c>
      <c r="G34" s="11">
        <f>General!M30</f>
        <v>0</v>
      </c>
      <c r="H34" s="11">
        <f>General!N30</f>
        <v>0</v>
      </c>
      <c r="I34" s="11">
        <f>General!O30</f>
        <v>0</v>
      </c>
      <c r="J34" s="11">
        <f>General!P30</f>
        <v>0</v>
      </c>
      <c r="K34" s="11">
        <f>General!Q30</f>
        <v>0</v>
      </c>
      <c r="L34" s="11">
        <f>General!R30</f>
        <v>0</v>
      </c>
      <c r="M34" s="11">
        <f>General!S30</f>
        <v>0</v>
      </c>
      <c r="N34" s="11">
        <f>General!T30</f>
        <v>0</v>
      </c>
      <c r="O34" s="11">
        <f>General!U30</f>
        <v>0</v>
      </c>
      <c r="P34" s="11">
        <f>General!V30</f>
        <v>0</v>
      </c>
      <c r="Q34" s="8">
        <f t="shared" si="1"/>
        <v>0</v>
      </c>
    </row>
    <row r="35" spans="1:17" x14ac:dyDescent="0.25">
      <c r="A35" s="10"/>
      <c r="B35" s="101" t="s">
        <v>77</v>
      </c>
      <c r="C35" s="101"/>
      <c r="D35" s="101"/>
      <c r="E35" s="11">
        <f>General!K31</f>
        <v>0</v>
      </c>
      <c r="F35" s="11">
        <f>General!L31</f>
        <v>0</v>
      </c>
      <c r="G35" s="11">
        <f>General!M31</f>
        <v>0</v>
      </c>
      <c r="H35" s="11">
        <f>General!N31</f>
        <v>0</v>
      </c>
      <c r="I35" s="11">
        <f>General!O31</f>
        <v>0</v>
      </c>
      <c r="J35" s="11">
        <f>General!P31</f>
        <v>0</v>
      </c>
      <c r="K35" s="11">
        <f>General!Q31</f>
        <v>0</v>
      </c>
      <c r="L35" s="11">
        <f>General!R31</f>
        <v>0</v>
      </c>
      <c r="M35" s="11">
        <f>General!S31</f>
        <v>0</v>
      </c>
      <c r="N35" s="11">
        <f>General!T31</f>
        <v>0</v>
      </c>
      <c r="O35" s="11">
        <f>General!U31</f>
        <v>0</v>
      </c>
      <c r="P35" s="11">
        <f>General!V31</f>
        <v>0</v>
      </c>
      <c r="Q35" s="8">
        <f t="shared" si="1"/>
        <v>0</v>
      </c>
    </row>
    <row r="36" spans="1:17" x14ac:dyDescent="0.25">
      <c r="A36" s="10"/>
      <c r="B36" s="101" t="s">
        <v>78</v>
      </c>
      <c r="C36" s="101"/>
      <c r="D36" s="101"/>
      <c r="E36" s="11">
        <f>General!K32</f>
        <v>250</v>
      </c>
      <c r="F36" s="11">
        <f>General!L32</f>
        <v>250</v>
      </c>
      <c r="G36" s="11">
        <f>General!M32</f>
        <v>250</v>
      </c>
      <c r="H36" s="11">
        <f>General!N32</f>
        <v>250</v>
      </c>
      <c r="I36" s="11">
        <f>General!O32</f>
        <v>250</v>
      </c>
      <c r="J36" s="11">
        <f>General!P32</f>
        <v>250</v>
      </c>
      <c r="K36" s="11">
        <f>General!Q32</f>
        <v>250</v>
      </c>
      <c r="L36" s="11">
        <f>General!R32</f>
        <v>250</v>
      </c>
      <c r="M36" s="11">
        <f>General!S32</f>
        <v>250</v>
      </c>
      <c r="N36" s="11">
        <f>General!T32</f>
        <v>250</v>
      </c>
      <c r="O36" s="11">
        <f>General!U32</f>
        <v>250</v>
      </c>
      <c r="P36" s="11">
        <f>General!V32</f>
        <v>250</v>
      </c>
      <c r="Q36" s="8">
        <f t="shared" si="1"/>
        <v>3000</v>
      </c>
    </row>
    <row r="37" spans="1:17" x14ac:dyDescent="0.25">
      <c r="A37" s="10"/>
      <c r="B37" s="98" t="s">
        <v>80</v>
      </c>
      <c r="C37" s="98"/>
      <c r="D37" s="98"/>
    </row>
    <row r="38" spans="1:17" x14ac:dyDescent="0.25">
      <c r="A38" s="10"/>
      <c r="B38" s="10"/>
      <c r="C38" s="101" t="s">
        <v>105</v>
      </c>
      <c r="D38" s="101"/>
    </row>
    <row r="39" spans="1:17" x14ac:dyDescent="0.25">
      <c r="A39" s="10"/>
      <c r="B39" s="10"/>
      <c r="C39" s="18"/>
      <c r="D39" s="18" t="str">
        <f>'Dare to Dream'!C6</f>
        <v>Dare to Dream Fees</v>
      </c>
      <c r="E39" s="11">
        <f>'Dare to Dream'!I6</f>
        <v>16.666666666666668</v>
      </c>
      <c r="F39" s="11">
        <f>'Dare to Dream'!J6</f>
        <v>16.666666666666668</v>
      </c>
      <c r="G39" s="11">
        <f>'Dare to Dream'!K6</f>
        <v>16.666666666666668</v>
      </c>
      <c r="H39" s="11">
        <f>'Dare to Dream'!L6</f>
        <v>16.666666666666668</v>
      </c>
      <c r="I39" s="11">
        <f>'Dare to Dream'!M6</f>
        <v>16.666666666666668</v>
      </c>
      <c r="J39" s="11">
        <f>'Dare to Dream'!N6</f>
        <v>16.666666666666668</v>
      </c>
      <c r="K39" s="11">
        <f>'Dare to Dream'!O6</f>
        <v>16.666666666666668</v>
      </c>
      <c r="L39" s="11">
        <f>'Dare to Dream'!P6</f>
        <v>16.666666666666668</v>
      </c>
      <c r="M39" s="11">
        <f>'Dare to Dream'!Q6</f>
        <v>16.666666666666668</v>
      </c>
      <c r="N39" s="11">
        <f>'Dare to Dream'!R6</f>
        <v>16.666666666666668</v>
      </c>
      <c r="O39" s="11">
        <f>'Dare to Dream'!S6</f>
        <v>16.666666666666668</v>
      </c>
      <c r="P39" s="11">
        <f>'Dare to Dream'!T6</f>
        <v>16.666666666666668</v>
      </c>
      <c r="Q39" s="8">
        <f>'Dare to Dream'!U6</f>
        <v>199.99999999999997</v>
      </c>
    </row>
    <row r="40" spans="1:17" x14ac:dyDescent="0.25">
      <c r="A40" s="10"/>
      <c r="B40" s="10"/>
      <c r="C40" s="18"/>
      <c r="D40" s="18" t="str">
        <f>'Dare to Dream'!C7</f>
        <v>Foster Care Support/Emergency Fund</v>
      </c>
      <c r="E40" s="11">
        <f>'Dare to Dream'!I7</f>
        <v>0</v>
      </c>
      <c r="F40" s="11">
        <f>'Dare to Dream'!J7</f>
        <v>0</v>
      </c>
      <c r="G40" s="11">
        <f>'Dare to Dream'!K7</f>
        <v>0</v>
      </c>
      <c r="H40" s="11">
        <f>'Dare to Dream'!L7</f>
        <v>0</v>
      </c>
      <c r="I40" s="11">
        <f>'Dare to Dream'!M7</f>
        <v>0</v>
      </c>
      <c r="J40" s="11">
        <f>'Dare to Dream'!N7</f>
        <v>0</v>
      </c>
      <c r="K40" s="11">
        <f>'Dare to Dream'!O7</f>
        <v>0</v>
      </c>
      <c r="L40" s="11">
        <f>'Dare to Dream'!P7</f>
        <v>0</v>
      </c>
      <c r="M40" s="11">
        <f>'Dare to Dream'!Q7</f>
        <v>0</v>
      </c>
      <c r="N40" s="11">
        <f>'Dare to Dream'!R7</f>
        <v>0</v>
      </c>
      <c r="O40" s="11">
        <f>'Dare to Dream'!S7</f>
        <v>0</v>
      </c>
      <c r="P40" s="11">
        <f>'Dare to Dream'!T7</f>
        <v>0</v>
      </c>
      <c r="Q40" s="8">
        <f t="shared" si="0"/>
        <v>0</v>
      </c>
    </row>
    <row r="41" spans="1:17" x14ac:dyDescent="0.25">
      <c r="A41" s="10"/>
      <c r="B41" s="10"/>
      <c r="C41" s="18"/>
      <c r="D41" s="18" t="str">
        <f>'Dare to Dream'!C8</f>
        <v>PROGRAM EVENT 1</v>
      </c>
      <c r="E41" s="11" t="str">
        <f>'Dare to Dream'!I8</f>
        <v/>
      </c>
      <c r="F41" s="11" t="str">
        <f>'Dare to Dream'!J8</f>
        <v/>
      </c>
      <c r="G41" s="11" t="str">
        <f>'Dare to Dream'!K8</f>
        <v/>
      </c>
      <c r="H41" s="11" t="str">
        <f>'Dare to Dream'!L8</f>
        <v/>
      </c>
      <c r="I41" s="11" t="str">
        <f>'Dare to Dream'!M8</f>
        <v/>
      </c>
      <c r="J41" s="11" t="str">
        <f>'Dare to Dream'!N8</f>
        <v/>
      </c>
      <c r="K41" s="11" t="str">
        <f>'Dare to Dream'!O8</f>
        <v/>
      </c>
      <c r="L41" s="11" t="str">
        <f>'Dare to Dream'!P8</f>
        <v/>
      </c>
      <c r="M41" s="11" t="str">
        <f>'Dare to Dream'!Q8</f>
        <v/>
      </c>
      <c r="N41" s="11" t="str">
        <f>'Dare to Dream'!R8</f>
        <v/>
      </c>
      <c r="O41" s="11" t="str">
        <f>'Dare to Dream'!S8</f>
        <v/>
      </c>
      <c r="P41" s="11" t="str">
        <f>'Dare to Dream'!T8</f>
        <v/>
      </c>
      <c r="Q41" s="8">
        <f t="shared" si="0"/>
        <v>0</v>
      </c>
    </row>
    <row r="42" spans="1:17" x14ac:dyDescent="0.25">
      <c r="A42" s="10"/>
      <c r="B42" s="10"/>
      <c r="C42" s="18"/>
      <c r="D42" s="62" t="str">
        <f>'Dare to Dream'!C9</f>
        <v>PROGRAM EVENT 2</v>
      </c>
      <c r="E42" s="11" t="str">
        <f>'Dare to Dream'!I9</f>
        <v/>
      </c>
      <c r="F42" s="11" t="str">
        <f>'Dare to Dream'!J9</f>
        <v/>
      </c>
      <c r="G42" s="11" t="str">
        <f>'Dare to Dream'!K9</f>
        <v/>
      </c>
      <c r="H42" s="11" t="str">
        <f>'Dare to Dream'!L9</f>
        <v/>
      </c>
      <c r="I42" s="11" t="str">
        <f>'Dare to Dream'!M9</f>
        <v/>
      </c>
      <c r="J42" s="11" t="str">
        <f>'Dare to Dream'!N9</f>
        <v/>
      </c>
      <c r="K42" s="11" t="str">
        <f>'Dare to Dream'!O9</f>
        <v/>
      </c>
      <c r="L42" s="11" t="str">
        <f>'Dare to Dream'!P9</f>
        <v/>
      </c>
      <c r="M42" s="11" t="str">
        <f>'Dare to Dream'!Q9</f>
        <v/>
      </c>
      <c r="N42" s="11" t="str">
        <f>'Dare to Dream'!R9</f>
        <v/>
      </c>
      <c r="O42" s="11" t="str">
        <f>'Dare to Dream'!S9</f>
        <v/>
      </c>
      <c r="P42" s="11" t="str">
        <f>'Dare to Dream'!T9</f>
        <v/>
      </c>
      <c r="Q42" s="8">
        <f t="shared" si="0"/>
        <v>0</v>
      </c>
    </row>
    <row r="43" spans="1:17" x14ac:dyDescent="0.25">
      <c r="A43" s="10"/>
      <c r="B43" s="10"/>
      <c r="C43" s="18"/>
      <c r="D43" s="62" t="str">
        <f>'Dare to Dream'!C10</f>
        <v>PROGRAM EVENT 3</v>
      </c>
      <c r="E43" s="11" t="str">
        <f>'Dare to Dream'!I10</f>
        <v/>
      </c>
      <c r="F43" s="11" t="str">
        <f>'Dare to Dream'!J10</f>
        <v/>
      </c>
      <c r="G43" s="11" t="str">
        <f>'Dare to Dream'!K10</f>
        <v/>
      </c>
      <c r="H43" s="11" t="str">
        <f>'Dare to Dream'!L10</f>
        <v/>
      </c>
      <c r="I43" s="11" t="str">
        <f>'Dare to Dream'!M10</f>
        <v/>
      </c>
      <c r="J43" s="11" t="str">
        <f>'Dare to Dream'!N10</f>
        <v/>
      </c>
      <c r="K43" s="11" t="str">
        <f>'Dare to Dream'!O10</f>
        <v/>
      </c>
      <c r="L43" s="11" t="str">
        <f>'Dare to Dream'!P10</f>
        <v/>
      </c>
      <c r="M43" s="11" t="str">
        <f>'Dare to Dream'!Q10</f>
        <v/>
      </c>
      <c r="N43" s="11" t="str">
        <f>'Dare to Dream'!R10</f>
        <v/>
      </c>
      <c r="O43" s="11" t="str">
        <f>'Dare to Dream'!S10</f>
        <v/>
      </c>
      <c r="P43" s="11" t="str">
        <f>'Dare to Dream'!T10</f>
        <v/>
      </c>
      <c r="Q43" s="8">
        <f t="shared" si="0"/>
        <v>0</v>
      </c>
    </row>
    <row r="44" spans="1:17" x14ac:dyDescent="0.25">
      <c r="A44" s="10"/>
      <c r="B44" s="10"/>
      <c r="C44" s="18"/>
      <c r="D44" s="62" t="str">
        <f>'Dare to Dream'!C11</f>
        <v>PROGRAM EVENT 4</v>
      </c>
      <c r="E44" s="11" t="str">
        <f>'Dare to Dream'!I11</f>
        <v/>
      </c>
      <c r="F44" s="11" t="str">
        <f>'Dare to Dream'!J11</f>
        <v/>
      </c>
      <c r="G44" s="11" t="str">
        <f>'Dare to Dream'!K11</f>
        <v/>
      </c>
      <c r="H44" s="11" t="str">
        <f>'Dare to Dream'!L11</f>
        <v/>
      </c>
      <c r="I44" s="11" t="str">
        <f>'Dare to Dream'!M11</f>
        <v/>
      </c>
      <c r="J44" s="11" t="str">
        <f>'Dare to Dream'!N11</f>
        <v/>
      </c>
      <c r="K44" s="11" t="str">
        <f>'Dare to Dream'!O11</f>
        <v/>
      </c>
      <c r="L44" s="11" t="str">
        <f>'Dare to Dream'!P11</f>
        <v/>
      </c>
      <c r="M44" s="11" t="str">
        <f>'Dare to Dream'!Q11</f>
        <v/>
      </c>
      <c r="N44" s="11" t="str">
        <f>'Dare to Dream'!R11</f>
        <v/>
      </c>
      <c r="O44" s="11" t="str">
        <f>'Dare to Dream'!S11</f>
        <v/>
      </c>
      <c r="P44" s="11" t="str">
        <f>'Dare to Dream'!T11</f>
        <v/>
      </c>
      <c r="Q44" s="8">
        <f t="shared" si="0"/>
        <v>0</v>
      </c>
    </row>
    <row r="45" spans="1:17" s="45" customFormat="1" x14ac:dyDescent="0.25">
      <c r="A45" s="10"/>
      <c r="B45" s="10"/>
      <c r="C45" s="62"/>
      <c r="D45" s="62" t="str">
        <f>'Dare to Dream'!C12</f>
        <v>PROGRAM EVENT 5</v>
      </c>
      <c r="E45" s="11" t="str">
        <f>'Dare to Dream'!I12</f>
        <v/>
      </c>
      <c r="F45" s="11" t="str">
        <f>'Dare to Dream'!J12</f>
        <v/>
      </c>
      <c r="G45" s="11" t="str">
        <f>'Dare to Dream'!K12</f>
        <v/>
      </c>
      <c r="H45" s="11" t="str">
        <f>'Dare to Dream'!L12</f>
        <v/>
      </c>
      <c r="I45" s="11" t="str">
        <f>'Dare to Dream'!M12</f>
        <v/>
      </c>
      <c r="J45" s="11" t="str">
        <f>'Dare to Dream'!N12</f>
        <v/>
      </c>
      <c r="K45" s="11" t="str">
        <f>'Dare to Dream'!O12</f>
        <v/>
      </c>
      <c r="L45" s="11" t="str">
        <f>'Dare to Dream'!P12</f>
        <v/>
      </c>
      <c r="M45" s="11" t="str">
        <f>'Dare to Dream'!Q12</f>
        <v/>
      </c>
      <c r="N45" s="11" t="str">
        <f>'Dare to Dream'!R12</f>
        <v/>
      </c>
      <c r="O45" s="11" t="str">
        <f>'Dare to Dream'!S12</f>
        <v/>
      </c>
      <c r="P45" s="11" t="str">
        <f>'Dare to Dream'!T12</f>
        <v/>
      </c>
      <c r="Q45" s="8"/>
    </row>
    <row r="46" spans="1:17" x14ac:dyDescent="0.25">
      <c r="A46" s="10"/>
      <c r="B46" s="10"/>
      <c r="C46" s="98" t="s">
        <v>107</v>
      </c>
      <c r="D46" s="98"/>
      <c r="E46" s="12">
        <f>SUM(E39:E45)</f>
        <v>16.666666666666668</v>
      </c>
      <c r="F46" s="12">
        <f t="shared" ref="F46:P46" si="8">SUM(F39:F45)</f>
        <v>16.666666666666668</v>
      </c>
      <c r="G46" s="12">
        <f t="shared" si="8"/>
        <v>16.666666666666668</v>
      </c>
      <c r="H46" s="12">
        <f t="shared" si="8"/>
        <v>16.666666666666668</v>
      </c>
      <c r="I46" s="12">
        <f t="shared" si="8"/>
        <v>16.666666666666668</v>
      </c>
      <c r="J46" s="12">
        <f t="shared" si="8"/>
        <v>16.666666666666668</v>
      </c>
      <c r="K46" s="12">
        <f t="shared" si="8"/>
        <v>16.666666666666668</v>
      </c>
      <c r="L46" s="12">
        <f t="shared" si="8"/>
        <v>16.666666666666668</v>
      </c>
      <c r="M46" s="12">
        <f t="shared" si="8"/>
        <v>16.666666666666668</v>
      </c>
      <c r="N46" s="12">
        <f t="shared" si="8"/>
        <v>16.666666666666668</v>
      </c>
      <c r="O46" s="12">
        <f t="shared" si="8"/>
        <v>16.666666666666668</v>
      </c>
      <c r="P46" s="12">
        <f t="shared" si="8"/>
        <v>16.666666666666668</v>
      </c>
      <c r="Q46" s="12">
        <f t="shared" si="0"/>
        <v>199.99999999999997</v>
      </c>
    </row>
    <row r="47" spans="1:17" x14ac:dyDescent="0.25">
      <c r="A47" s="10"/>
      <c r="B47" s="10"/>
      <c r="C47" s="101" t="s">
        <v>106</v>
      </c>
      <c r="D47" s="101"/>
    </row>
    <row r="48" spans="1:17" x14ac:dyDescent="0.25">
      <c r="A48" s="10"/>
      <c r="B48" s="10"/>
      <c r="C48" s="18"/>
      <c r="D48" s="18" t="str">
        <f>'Love Box'!C6</f>
        <v>Foster Care Support/Emergency Fund</v>
      </c>
      <c r="E48" s="11">
        <f>'Love Box'!I6</f>
        <v>0</v>
      </c>
      <c r="F48" s="11">
        <f>'Love Box'!J6</f>
        <v>0</v>
      </c>
      <c r="G48" s="11">
        <f>'Love Box'!K6</f>
        <v>0</v>
      </c>
      <c r="H48" s="11">
        <f>'Love Box'!L6</f>
        <v>0</v>
      </c>
      <c r="I48" s="11">
        <f>'Love Box'!M6</f>
        <v>0</v>
      </c>
      <c r="J48" s="11">
        <f>'Love Box'!N6</f>
        <v>0</v>
      </c>
      <c r="K48" s="11">
        <f>'Love Box'!O6</f>
        <v>0</v>
      </c>
      <c r="L48" s="11">
        <f>'Love Box'!P6</f>
        <v>0</v>
      </c>
      <c r="M48" s="11">
        <f>'Love Box'!Q6</f>
        <v>0</v>
      </c>
      <c r="N48" s="11">
        <f>'Love Box'!R6</f>
        <v>0</v>
      </c>
      <c r="O48" s="11">
        <f>'Love Box'!S6</f>
        <v>0</v>
      </c>
      <c r="P48" s="11">
        <f>'Love Box'!T6</f>
        <v>0</v>
      </c>
      <c r="Q48" s="8">
        <f t="shared" si="0"/>
        <v>0</v>
      </c>
    </row>
    <row r="49" spans="1:17" x14ac:dyDescent="0.25">
      <c r="A49" s="10"/>
      <c r="B49" s="10"/>
      <c r="C49" s="18"/>
      <c r="D49" s="18" t="str">
        <f>'Love Box'!C7</f>
        <v>Love Box Fees</v>
      </c>
      <c r="E49" s="11">
        <f>'Love Box'!I7</f>
        <v>66.666666666666671</v>
      </c>
      <c r="F49" s="11">
        <f>'Love Box'!J7</f>
        <v>66.666666666666671</v>
      </c>
      <c r="G49" s="11">
        <f>'Love Box'!K7</f>
        <v>66.666666666666671</v>
      </c>
      <c r="H49" s="11">
        <f>'Love Box'!L7</f>
        <v>66.666666666666671</v>
      </c>
      <c r="I49" s="11">
        <f>'Love Box'!M7</f>
        <v>66.666666666666671</v>
      </c>
      <c r="J49" s="11">
        <f>'Love Box'!N7</f>
        <v>66.666666666666671</v>
      </c>
      <c r="K49" s="11">
        <f>'Love Box'!O7</f>
        <v>66.666666666666671</v>
      </c>
      <c r="L49" s="11">
        <f>'Love Box'!P7</f>
        <v>66.666666666666671</v>
      </c>
      <c r="M49" s="11">
        <f>'Love Box'!Q7</f>
        <v>66.666666666666671</v>
      </c>
      <c r="N49" s="11">
        <f>'Love Box'!R7</f>
        <v>66.666666666666671</v>
      </c>
      <c r="O49" s="11">
        <f>'Love Box'!S7</f>
        <v>66.666666666666671</v>
      </c>
      <c r="P49" s="11">
        <f>'Love Box'!T7</f>
        <v>66.666666666666671</v>
      </c>
      <c r="Q49" s="8">
        <f t="shared" si="0"/>
        <v>799.99999999999989</v>
      </c>
    </row>
    <row r="50" spans="1:17" x14ac:dyDescent="0.25">
      <c r="A50" s="10"/>
      <c r="B50" s="10"/>
      <c r="C50" s="18"/>
      <c r="D50" s="18" t="str">
        <f>'Love Box'!C8</f>
        <v>PROGRAM EVENT 1</v>
      </c>
      <c r="E50" s="11" t="str">
        <f>'Love Box'!I8</f>
        <v/>
      </c>
      <c r="F50" s="11" t="str">
        <f>'Love Box'!J8</f>
        <v/>
      </c>
      <c r="G50" s="11" t="str">
        <f>'Love Box'!K8</f>
        <v/>
      </c>
      <c r="H50" s="11" t="str">
        <f>'Love Box'!L8</f>
        <v/>
      </c>
      <c r="I50" s="11" t="str">
        <f>'Love Box'!M8</f>
        <v/>
      </c>
      <c r="J50" s="11" t="str">
        <f>'Love Box'!N8</f>
        <v/>
      </c>
      <c r="K50" s="11">
        <f>'Love Box'!O8</f>
        <v>0</v>
      </c>
      <c r="L50" s="11">
        <f>'Love Box'!P8</f>
        <v>0</v>
      </c>
      <c r="M50" s="11">
        <f>'Love Box'!Q8</f>
        <v>0</v>
      </c>
      <c r="N50" s="11" t="str">
        <f>'Love Box'!R8</f>
        <v/>
      </c>
      <c r="O50" s="11" t="str">
        <f>'Love Box'!S8</f>
        <v/>
      </c>
      <c r="P50" s="11" t="str">
        <f>'Love Box'!T8</f>
        <v/>
      </c>
      <c r="Q50" s="8">
        <f t="shared" si="0"/>
        <v>0</v>
      </c>
    </row>
    <row r="51" spans="1:17" x14ac:dyDescent="0.25">
      <c r="A51" s="10"/>
      <c r="B51" s="10"/>
      <c r="C51" s="18"/>
      <c r="D51" s="62" t="str">
        <f>'Love Box'!C9</f>
        <v>PROGRAM EVENT 2</v>
      </c>
      <c r="E51" s="11" t="str">
        <f>'Love Box'!I9</f>
        <v/>
      </c>
      <c r="F51" s="11" t="str">
        <f>'Love Box'!J9</f>
        <v/>
      </c>
      <c r="G51" s="11" t="str">
        <f>'Love Box'!K9</f>
        <v/>
      </c>
      <c r="H51" s="11" t="str">
        <f>'Love Box'!L9</f>
        <v/>
      </c>
      <c r="I51" s="11" t="str">
        <f>'Love Box'!M9</f>
        <v/>
      </c>
      <c r="J51" s="11" t="str">
        <f>'Love Box'!N9</f>
        <v/>
      </c>
      <c r="K51" s="11" t="str">
        <f>'Love Box'!O9</f>
        <v/>
      </c>
      <c r="L51" s="11" t="str">
        <f>'Love Box'!P9</f>
        <v/>
      </c>
      <c r="M51" s="11" t="str">
        <f>'Love Box'!Q9</f>
        <v/>
      </c>
      <c r="N51" s="11" t="str">
        <f>'Love Box'!R9</f>
        <v/>
      </c>
      <c r="O51" s="11" t="str">
        <f>'Love Box'!S9</f>
        <v/>
      </c>
      <c r="P51" s="11" t="str">
        <f>'Love Box'!T9</f>
        <v/>
      </c>
      <c r="Q51" s="8">
        <f t="shared" si="0"/>
        <v>0</v>
      </c>
    </row>
    <row r="52" spans="1:17" x14ac:dyDescent="0.25">
      <c r="A52" s="10"/>
      <c r="B52" s="10"/>
      <c r="C52" s="18"/>
      <c r="D52" s="62" t="str">
        <f>'Love Box'!C10</f>
        <v>PROGRAM EVENT 3</v>
      </c>
      <c r="E52" s="11" t="str">
        <f>'Love Box'!I10</f>
        <v/>
      </c>
      <c r="F52" s="11" t="str">
        <f>'Love Box'!J10</f>
        <v/>
      </c>
      <c r="G52" s="11" t="str">
        <f>'Love Box'!K10</f>
        <v/>
      </c>
      <c r="H52" s="11" t="str">
        <f>'Love Box'!L10</f>
        <v/>
      </c>
      <c r="I52" s="11" t="str">
        <f>'Love Box'!M10</f>
        <v/>
      </c>
      <c r="J52" s="11" t="str">
        <f>'Love Box'!N10</f>
        <v/>
      </c>
      <c r="K52" s="11" t="str">
        <f>'Love Box'!O10</f>
        <v/>
      </c>
      <c r="L52" s="11" t="str">
        <f>'Love Box'!P10</f>
        <v/>
      </c>
      <c r="M52" s="11" t="str">
        <f>'Love Box'!Q10</f>
        <v/>
      </c>
      <c r="N52" s="11" t="str">
        <f>'Love Box'!R10</f>
        <v/>
      </c>
      <c r="O52" s="11" t="str">
        <f>'Love Box'!S10</f>
        <v/>
      </c>
      <c r="P52" s="11" t="str">
        <f>'Love Box'!T10</f>
        <v/>
      </c>
      <c r="Q52" s="8">
        <f t="shared" si="0"/>
        <v>0</v>
      </c>
    </row>
    <row r="53" spans="1:17" x14ac:dyDescent="0.25">
      <c r="A53" s="10"/>
      <c r="B53" s="10"/>
      <c r="C53" s="18"/>
      <c r="D53" s="62" t="str">
        <f>'Love Box'!C11</f>
        <v>PROGRAM EVENT 4</v>
      </c>
      <c r="E53" s="11" t="str">
        <f>'Love Box'!I11</f>
        <v/>
      </c>
      <c r="F53" s="11" t="str">
        <f>'Love Box'!J11</f>
        <v/>
      </c>
      <c r="G53" s="11" t="str">
        <f>'Love Box'!K11</f>
        <v/>
      </c>
      <c r="H53" s="11" t="str">
        <f>'Love Box'!L11</f>
        <v/>
      </c>
      <c r="I53" s="11" t="str">
        <f>'Love Box'!M11</f>
        <v/>
      </c>
      <c r="J53" s="11" t="str">
        <f>'Love Box'!N11</f>
        <v/>
      </c>
      <c r="K53" s="11" t="str">
        <f>'Love Box'!O11</f>
        <v/>
      </c>
      <c r="L53" s="11" t="str">
        <f>'Love Box'!P11</f>
        <v/>
      </c>
      <c r="M53" s="11" t="str">
        <f>'Love Box'!Q11</f>
        <v/>
      </c>
      <c r="N53" s="11" t="str">
        <f>'Love Box'!R11</f>
        <v/>
      </c>
      <c r="O53" s="11" t="str">
        <f>'Love Box'!S11</f>
        <v/>
      </c>
      <c r="P53" s="11" t="str">
        <f>'Love Box'!T11</f>
        <v/>
      </c>
      <c r="Q53" s="8">
        <f t="shared" si="0"/>
        <v>0</v>
      </c>
    </row>
    <row r="54" spans="1:17" s="45" customFormat="1" x14ac:dyDescent="0.25">
      <c r="A54" s="10"/>
      <c r="B54" s="10"/>
      <c r="C54" s="62"/>
      <c r="D54" s="62" t="str">
        <f>'Love Box'!C12</f>
        <v>PROGRAM EVENT 5</v>
      </c>
      <c r="E54" s="11" t="str">
        <f>'Love Box'!I12</f>
        <v/>
      </c>
      <c r="F54" s="11" t="str">
        <f>'Love Box'!J12</f>
        <v/>
      </c>
      <c r="G54" s="11" t="str">
        <f>'Love Box'!K12</f>
        <v/>
      </c>
      <c r="H54" s="11" t="str">
        <f>'Love Box'!L12</f>
        <v/>
      </c>
      <c r="I54" s="11" t="str">
        <f>'Love Box'!M12</f>
        <v/>
      </c>
      <c r="J54" s="11" t="str">
        <f>'Love Box'!N12</f>
        <v/>
      </c>
      <c r="K54" s="11" t="str">
        <f>'Love Box'!O12</f>
        <v/>
      </c>
      <c r="L54" s="11" t="str">
        <f>'Love Box'!P12</f>
        <v/>
      </c>
      <c r="M54" s="11" t="str">
        <f>'Love Box'!Q12</f>
        <v/>
      </c>
      <c r="N54" s="11" t="str">
        <f>'Love Box'!R12</f>
        <v/>
      </c>
      <c r="O54" s="11" t="str">
        <f>'Love Box'!S12</f>
        <v/>
      </c>
      <c r="P54" s="11" t="str">
        <f>'Love Box'!T12</f>
        <v/>
      </c>
      <c r="Q54" s="8"/>
    </row>
    <row r="55" spans="1:17" x14ac:dyDescent="0.25">
      <c r="A55" s="10"/>
      <c r="B55" s="10"/>
      <c r="C55" s="98" t="s">
        <v>108</v>
      </c>
      <c r="D55" s="98"/>
      <c r="E55" s="12">
        <f>SUM(E48:E54)</f>
        <v>66.666666666666671</v>
      </c>
      <c r="F55" s="12">
        <f t="shared" ref="F55:P55" si="9">SUM(F48:F54)</f>
        <v>66.666666666666671</v>
      </c>
      <c r="G55" s="12">
        <f t="shared" si="9"/>
        <v>66.666666666666671</v>
      </c>
      <c r="H55" s="12">
        <f t="shared" si="9"/>
        <v>66.666666666666671</v>
      </c>
      <c r="I55" s="12">
        <f t="shared" si="9"/>
        <v>66.666666666666671</v>
      </c>
      <c r="J55" s="12">
        <f t="shared" si="9"/>
        <v>66.666666666666671</v>
      </c>
      <c r="K55" s="12">
        <f t="shared" si="9"/>
        <v>66.666666666666671</v>
      </c>
      <c r="L55" s="12">
        <f t="shared" si="9"/>
        <v>66.666666666666671</v>
      </c>
      <c r="M55" s="12">
        <f t="shared" si="9"/>
        <v>66.666666666666671</v>
      </c>
      <c r="N55" s="12">
        <f t="shared" si="9"/>
        <v>66.666666666666671</v>
      </c>
      <c r="O55" s="12">
        <f t="shared" si="9"/>
        <v>66.666666666666671</v>
      </c>
      <c r="P55" s="12">
        <f t="shared" si="9"/>
        <v>66.666666666666671</v>
      </c>
      <c r="Q55" s="12">
        <f t="shared" si="0"/>
        <v>799.99999999999989</v>
      </c>
    </row>
    <row r="56" spans="1:17" x14ac:dyDescent="0.25">
      <c r="A56" s="10"/>
      <c r="B56" s="98" t="s">
        <v>109</v>
      </c>
      <c r="C56" s="98"/>
      <c r="D56" s="98"/>
      <c r="E56" s="12">
        <f>SUM(E55,E46)</f>
        <v>83.333333333333343</v>
      </c>
      <c r="F56" s="12">
        <f t="shared" ref="F56:P56" si="10">SUM(F55,F46)</f>
        <v>83.333333333333343</v>
      </c>
      <c r="G56" s="12">
        <f t="shared" si="10"/>
        <v>83.333333333333343</v>
      </c>
      <c r="H56" s="12">
        <f t="shared" si="10"/>
        <v>83.333333333333343</v>
      </c>
      <c r="I56" s="12">
        <f t="shared" si="10"/>
        <v>83.333333333333343</v>
      </c>
      <c r="J56" s="12">
        <f t="shared" si="10"/>
        <v>83.333333333333343</v>
      </c>
      <c r="K56" s="12">
        <f t="shared" si="10"/>
        <v>83.333333333333343</v>
      </c>
      <c r="L56" s="12">
        <f t="shared" si="10"/>
        <v>83.333333333333343</v>
      </c>
      <c r="M56" s="12">
        <f t="shared" si="10"/>
        <v>83.333333333333343</v>
      </c>
      <c r="N56" s="12">
        <f t="shared" si="10"/>
        <v>83.333333333333343</v>
      </c>
      <c r="O56" s="12">
        <f t="shared" si="10"/>
        <v>83.333333333333343</v>
      </c>
      <c r="P56" s="12">
        <f t="shared" si="10"/>
        <v>83.333333333333343</v>
      </c>
      <c r="Q56" s="12">
        <f t="shared" si="0"/>
        <v>1000.0000000000003</v>
      </c>
    </row>
    <row r="57" spans="1:17" x14ac:dyDescent="0.25">
      <c r="A57" s="10"/>
      <c r="B57" s="101" t="s">
        <v>81</v>
      </c>
      <c r="C57" s="101"/>
      <c r="D57" s="101"/>
    </row>
    <row r="58" spans="1:17" x14ac:dyDescent="0.25">
      <c r="B58" s="18"/>
      <c r="C58" s="18" t="str">
        <f>'Special Events (Fundraising)'!C6</f>
        <v>Event 1</v>
      </c>
      <c r="D58" s="18"/>
      <c r="E58" s="11">
        <f>'Special Events (Fundraising)'!I6</f>
        <v>1666.6666666666667</v>
      </c>
      <c r="F58" s="11" t="str">
        <f>'Special Events (Fundraising)'!J6</f>
        <v/>
      </c>
      <c r="G58" s="11" t="str">
        <f>'Special Events (Fundraising)'!K6</f>
        <v/>
      </c>
      <c r="H58" s="11" t="str">
        <f>'Special Events (Fundraising)'!L6</f>
        <v/>
      </c>
      <c r="I58" s="11" t="str">
        <f>'Special Events (Fundraising)'!M6</f>
        <v/>
      </c>
      <c r="J58" s="11" t="str">
        <f>'Special Events (Fundraising)'!N6</f>
        <v/>
      </c>
      <c r="K58" s="11" t="str">
        <f>'Special Events (Fundraising)'!O6</f>
        <v/>
      </c>
      <c r="L58" s="11" t="str">
        <f>'Special Events (Fundraising)'!P6</f>
        <v/>
      </c>
      <c r="M58" s="11" t="str">
        <f>'Special Events (Fundraising)'!Q6</f>
        <v/>
      </c>
      <c r="N58" s="11" t="str">
        <f>'Special Events (Fundraising)'!R6</f>
        <v/>
      </c>
      <c r="O58" s="11">
        <f>'Special Events (Fundraising)'!S6</f>
        <v>1666.6666666666667</v>
      </c>
      <c r="P58" s="11">
        <f>'Special Events (Fundraising)'!T6</f>
        <v>1666.6666666666667</v>
      </c>
      <c r="Q58" s="8">
        <f t="shared" si="0"/>
        <v>5000</v>
      </c>
    </row>
    <row r="59" spans="1:17" x14ac:dyDescent="0.25">
      <c r="B59" s="18"/>
      <c r="C59" s="18" t="str">
        <f>'Special Events (Fundraising)'!C7</f>
        <v>Event 2</v>
      </c>
      <c r="D59" s="18"/>
      <c r="E59" s="11">
        <f>'Special Events (Fundraising)'!I7</f>
        <v>1666.6666666666667</v>
      </c>
      <c r="F59" s="11">
        <f>'Special Events (Fundraising)'!J7</f>
        <v>1666.6666666666667</v>
      </c>
      <c r="G59" s="11" t="str">
        <f>'Special Events (Fundraising)'!K7</f>
        <v/>
      </c>
      <c r="H59" s="11" t="str">
        <f>'Special Events (Fundraising)'!L7</f>
        <v/>
      </c>
      <c r="I59" s="11" t="str">
        <f>'Special Events (Fundraising)'!M7</f>
        <v/>
      </c>
      <c r="J59" s="11" t="str">
        <f>'Special Events (Fundraising)'!N7</f>
        <v/>
      </c>
      <c r="K59" s="11" t="str">
        <f>'Special Events (Fundraising)'!O7</f>
        <v/>
      </c>
      <c r="L59" s="11" t="str">
        <f>'Special Events (Fundraising)'!P7</f>
        <v/>
      </c>
      <c r="M59" s="11" t="str">
        <f>'Special Events (Fundraising)'!Q7</f>
        <v/>
      </c>
      <c r="N59" s="11" t="str">
        <f>'Special Events (Fundraising)'!R7</f>
        <v/>
      </c>
      <c r="O59" s="11" t="str">
        <f>'Special Events (Fundraising)'!S7</f>
        <v/>
      </c>
      <c r="P59" s="11">
        <f>'Special Events (Fundraising)'!T7</f>
        <v>1666.6666666666667</v>
      </c>
      <c r="Q59" s="8">
        <f t="shared" si="0"/>
        <v>5000</v>
      </c>
    </row>
    <row r="60" spans="1:17" x14ac:dyDescent="0.25">
      <c r="B60" s="18"/>
      <c r="C60" s="18" t="str">
        <f>'Special Events (Fundraising)'!C8</f>
        <v>Event 3</v>
      </c>
      <c r="D60" s="18"/>
      <c r="E60" s="11">
        <f>'Special Events (Fundraising)'!I8</f>
        <v>1666.6666666666667</v>
      </c>
      <c r="F60" s="11">
        <f>'Special Events (Fundraising)'!J8</f>
        <v>1666.6666666666667</v>
      </c>
      <c r="G60" s="11">
        <f>'Special Events (Fundraising)'!K8</f>
        <v>1666.6666666666667</v>
      </c>
      <c r="H60" s="11" t="str">
        <f>'Special Events (Fundraising)'!L8</f>
        <v/>
      </c>
      <c r="I60" s="11" t="str">
        <f>'Special Events (Fundraising)'!M8</f>
        <v/>
      </c>
      <c r="J60" s="11" t="str">
        <f>'Special Events (Fundraising)'!N8</f>
        <v/>
      </c>
      <c r="K60" s="11" t="str">
        <f>'Special Events (Fundraising)'!O8</f>
        <v/>
      </c>
      <c r="L60" s="11" t="str">
        <f>'Special Events (Fundraising)'!P8</f>
        <v/>
      </c>
      <c r="M60" s="11" t="str">
        <f>'Special Events (Fundraising)'!Q8</f>
        <v/>
      </c>
      <c r="N60" s="11" t="str">
        <f>'Special Events (Fundraising)'!R8</f>
        <v/>
      </c>
      <c r="O60" s="11" t="str">
        <f>'Special Events (Fundraising)'!S8</f>
        <v/>
      </c>
      <c r="P60" s="11" t="str">
        <f>'Special Events (Fundraising)'!T8</f>
        <v/>
      </c>
      <c r="Q60" s="8">
        <f t="shared" si="0"/>
        <v>5000</v>
      </c>
    </row>
    <row r="61" spans="1:17" x14ac:dyDescent="0.25">
      <c r="B61" s="18"/>
      <c r="C61" s="18" t="str">
        <f>'Special Events (Fundraising)'!C9</f>
        <v>Event 4</v>
      </c>
      <c r="D61" s="18"/>
      <c r="E61" s="11" t="str">
        <f>'Special Events (Fundraising)'!I9</f>
        <v/>
      </c>
      <c r="F61" s="11">
        <f>'Special Events (Fundraising)'!J9</f>
        <v>1666.6666666666667</v>
      </c>
      <c r="G61" s="11">
        <f>'Special Events (Fundraising)'!K9</f>
        <v>1666.6666666666667</v>
      </c>
      <c r="H61" s="11">
        <f>'Special Events (Fundraising)'!L9</f>
        <v>1666.6666666666667</v>
      </c>
      <c r="I61" s="11" t="str">
        <f>'Special Events (Fundraising)'!M9</f>
        <v/>
      </c>
      <c r="J61" s="11" t="str">
        <f>'Special Events (Fundraising)'!N9</f>
        <v/>
      </c>
      <c r="K61" s="11" t="str">
        <f>'Special Events (Fundraising)'!O9</f>
        <v/>
      </c>
      <c r="L61" s="11" t="str">
        <f>'Special Events (Fundraising)'!P9</f>
        <v/>
      </c>
      <c r="M61" s="11" t="str">
        <f>'Special Events (Fundraising)'!Q9</f>
        <v/>
      </c>
      <c r="N61" s="11" t="str">
        <f>'Special Events (Fundraising)'!R9</f>
        <v/>
      </c>
      <c r="O61" s="11" t="str">
        <f>'Special Events (Fundraising)'!S9</f>
        <v/>
      </c>
      <c r="P61" s="11" t="str">
        <f>'Special Events (Fundraising)'!T9</f>
        <v/>
      </c>
      <c r="Q61" s="8">
        <f t="shared" si="0"/>
        <v>5000</v>
      </c>
    </row>
    <row r="62" spans="1:17" x14ac:dyDescent="0.25">
      <c r="B62" s="18"/>
      <c r="C62" s="62" t="str">
        <f>'Special Events (Fundraising)'!C10</f>
        <v>Event 5</v>
      </c>
      <c r="D62" s="18"/>
      <c r="E62" s="11" t="str">
        <f>'Special Events (Fundraising)'!I10</f>
        <v/>
      </c>
      <c r="F62" s="11" t="str">
        <f>'Special Events (Fundraising)'!J10</f>
        <v/>
      </c>
      <c r="G62" s="11">
        <f>'Special Events (Fundraising)'!K10</f>
        <v>1666.6666666666667</v>
      </c>
      <c r="H62" s="11">
        <f>'Special Events (Fundraising)'!L10</f>
        <v>1666.6666666666667</v>
      </c>
      <c r="I62" s="11">
        <f>'Special Events (Fundraising)'!M10</f>
        <v>1666.6666666666667</v>
      </c>
      <c r="J62" s="11" t="str">
        <f>'Special Events (Fundraising)'!N10</f>
        <v/>
      </c>
      <c r="K62" s="11" t="str">
        <f>'Special Events (Fundraising)'!O10</f>
        <v/>
      </c>
      <c r="L62" s="11" t="str">
        <f>'Special Events (Fundraising)'!P10</f>
        <v/>
      </c>
      <c r="M62" s="11" t="str">
        <f>'Special Events (Fundraising)'!Q10</f>
        <v/>
      </c>
      <c r="N62" s="11" t="str">
        <f>'Special Events (Fundraising)'!R10</f>
        <v/>
      </c>
      <c r="O62" s="11" t="str">
        <f>'Special Events (Fundraising)'!S10</f>
        <v/>
      </c>
      <c r="P62" s="11" t="str">
        <f>'Special Events (Fundraising)'!T10</f>
        <v/>
      </c>
      <c r="Q62" s="8">
        <f t="shared" si="0"/>
        <v>5000</v>
      </c>
    </row>
    <row r="63" spans="1:17" s="45" customFormat="1" x14ac:dyDescent="0.25">
      <c r="A63" s="15"/>
      <c r="B63" s="62"/>
      <c r="C63" s="62" t="str">
        <f>'Special Events (Fundraising)'!C11</f>
        <v>Event 6</v>
      </c>
      <c r="D63" s="62"/>
      <c r="E63" s="11" t="str">
        <f>'Special Events (Fundraising)'!I11</f>
        <v/>
      </c>
      <c r="F63" s="11" t="str">
        <f>'Special Events (Fundraising)'!J11</f>
        <v/>
      </c>
      <c r="G63" s="11" t="str">
        <f>'Special Events (Fundraising)'!K11</f>
        <v/>
      </c>
      <c r="H63" s="11" t="str">
        <f>'Special Events (Fundraising)'!L11</f>
        <v/>
      </c>
      <c r="I63" s="11" t="str">
        <f>'Special Events (Fundraising)'!M11</f>
        <v/>
      </c>
      <c r="J63" s="11">
        <f>'Special Events (Fundraising)'!N11</f>
        <v>1666.6666666666667</v>
      </c>
      <c r="K63" s="11">
        <f>'Special Events (Fundraising)'!O11</f>
        <v>1666.6666666666667</v>
      </c>
      <c r="L63" s="11">
        <f>'Special Events (Fundraising)'!P11</f>
        <v>1666.6666666666667</v>
      </c>
      <c r="M63" s="11" t="str">
        <f>'Special Events (Fundraising)'!Q11</f>
        <v/>
      </c>
      <c r="N63" s="11" t="str">
        <f>'Special Events (Fundraising)'!R11</f>
        <v/>
      </c>
      <c r="O63" s="11" t="str">
        <f>'Special Events (Fundraising)'!S11</f>
        <v/>
      </c>
      <c r="P63" s="11" t="str">
        <f>'Special Events (Fundraising)'!T11</f>
        <v/>
      </c>
      <c r="Q63" s="8">
        <f t="shared" si="0"/>
        <v>5000</v>
      </c>
    </row>
    <row r="64" spans="1:17" s="45" customFormat="1" x14ac:dyDescent="0.25">
      <c r="A64" s="15"/>
      <c r="B64" s="62"/>
      <c r="C64" s="62" t="str">
        <f>'Special Events (Fundraising)'!C15</f>
        <v>Event 10</v>
      </c>
      <c r="D64" s="62"/>
      <c r="E64" s="11" t="str">
        <f>'Special Events (Fundraising)'!I15</f>
        <v/>
      </c>
      <c r="F64" s="11" t="str">
        <f>'Special Events (Fundraising)'!J15</f>
        <v/>
      </c>
      <c r="G64" s="11" t="str">
        <f>'Special Events (Fundraising)'!K15</f>
        <v/>
      </c>
      <c r="H64" s="11" t="str">
        <f>'Special Events (Fundraising)'!L15</f>
        <v/>
      </c>
      <c r="I64" s="11" t="str">
        <f>'Special Events (Fundraising)'!M15</f>
        <v/>
      </c>
      <c r="J64" s="11" t="str">
        <f>'Special Events (Fundraising)'!N15</f>
        <v/>
      </c>
      <c r="K64" s="11" t="str">
        <f>'Special Events (Fundraising)'!O15</f>
        <v/>
      </c>
      <c r="L64" s="11" t="str">
        <f>'Special Events (Fundraising)'!P15</f>
        <v/>
      </c>
      <c r="M64" s="11" t="str">
        <f>'Special Events (Fundraising)'!Q15</f>
        <v/>
      </c>
      <c r="N64" s="11">
        <f>'Special Events (Fundraising)'!R15</f>
        <v>2000</v>
      </c>
      <c r="O64" s="11">
        <f>'Special Events (Fundraising)'!S15</f>
        <v>2000</v>
      </c>
      <c r="P64" s="11">
        <f>'Special Events (Fundraising)'!T15</f>
        <v>2000</v>
      </c>
      <c r="Q64" s="8">
        <f t="shared" si="0"/>
        <v>6000</v>
      </c>
    </row>
    <row r="65" spans="1:17" s="13" customFormat="1" ht="12.75" x14ac:dyDescent="0.2">
      <c r="A65" s="10"/>
      <c r="B65" s="98" t="s">
        <v>71</v>
      </c>
      <c r="C65" s="98"/>
      <c r="D65" s="98"/>
      <c r="E65" s="12">
        <f>SUM(E58:E64)</f>
        <v>5000</v>
      </c>
      <c r="F65" s="12">
        <f t="shared" ref="F65:P65" si="11">SUM(F58:F64)</f>
        <v>5000</v>
      </c>
      <c r="G65" s="12">
        <f t="shared" si="11"/>
        <v>5000</v>
      </c>
      <c r="H65" s="12">
        <f t="shared" si="11"/>
        <v>3333.3333333333335</v>
      </c>
      <c r="I65" s="12">
        <f t="shared" si="11"/>
        <v>1666.6666666666667</v>
      </c>
      <c r="J65" s="12">
        <f t="shared" si="11"/>
        <v>1666.6666666666667</v>
      </c>
      <c r="K65" s="12">
        <f t="shared" si="11"/>
        <v>1666.6666666666667</v>
      </c>
      <c r="L65" s="12">
        <f t="shared" si="11"/>
        <v>1666.6666666666667</v>
      </c>
      <c r="M65" s="12">
        <f t="shared" si="11"/>
        <v>0</v>
      </c>
      <c r="N65" s="12">
        <f t="shared" si="11"/>
        <v>2000</v>
      </c>
      <c r="O65" s="12">
        <f t="shared" si="11"/>
        <v>3666.666666666667</v>
      </c>
      <c r="P65" s="12">
        <f t="shared" si="11"/>
        <v>5333.3333333333339</v>
      </c>
      <c r="Q65" s="12">
        <f>SUM(E65:P65)</f>
        <v>36000.000000000007</v>
      </c>
    </row>
    <row r="66" spans="1:17" x14ac:dyDescent="0.25">
      <c r="A66" s="98" t="s">
        <v>4</v>
      </c>
      <c r="B66" s="98"/>
      <c r="C66" s="98"/>
      <c r="D66" s="98"/>
      <c r="E66" s="14">
        <f>SUM(E8:E9,E18,E26,E33:E36,E46,E55,E65)</f>
        <v>6166.666666666667</v>
      </c>
      <c r="F66" s="14">
        <f t="shared" ref="F66:P66" si="12">SUM(F8:F9,F18,F26,F33:F36,F46,F55,F65)</f>
        <v>6166.666666666667</v>
      </c>
      <c r="G66" s="14">
        <f t="shared" si="12"/>
        <v>6166.666666666667</v>
      </c>
      <c r="H66" s="14">
        <f t="shared" si="12"/>
        <v>4500</v>
      </c>
      <c r="I66" s="14">
        <f t="shared" si="12"/>
        <v>2833.3333333333339</v>
      </c>
      <c r="J66" s="14">
        <f t="shared" si="12"/>
        <v>2833.3333333333339</v>
      </c>
      <c r="K66" s="14">
        <f t="shared" si="12"/>
        <v>2833.3333333333339</v>
      </c>
      <c r="L66" s="14">
        <f t="shared" si="12"/>
        <v>2833.3333333333339</v>
      </c>
      <c r="M66" s="14">
        <f t="shared" si="12"/>
        <v>6166.666666666667</v>
      </c>
      <c r="N66" s="14">
        <f t="shared" si="12"/>
        <v>3166.666666666667</v>
      </c>
      <c r="O66" s="14">
        <f t="shared" si="12"/>
        <v>4833.3333333333339</v>
      </c>
      <c r="P66" s="14">
        <f t="shared" si="12"/>
        <v>11500.000000000002</v>
      </c>
      <c r="Q66" s="12">
        <f t="shared" si="0"/>
        <v>60000.000000000007</v>
      </c>
    </row>
    <row r="67" spans="1:17" x14ac:dyDescent="0.25">
      <c r="A67" s="98" t="s">
        <v>5</v>
      </c>
      <c r="B67" s="98"/>
      <c r="C67" s="98"/>
      <c r="D67" s="98"/>
      <c r="E67" s="16">
        <f>E66</f>
        <v>6166.666666666667</v>
      </c>
      <c r="F67" s="16">
        <f t="shared" ref="F67:P67" si="13">F66</f>
        <v>6166.666666666667</v>
      </c>
      <c r="G67" s="16">
        <f t="shared" si="13"/>
        <v>6166.666666666667</v>
      </c>
      <c r="H67" s="16">
        <f t="shared" si="13"/>
        <v>4500</v>
      </c>
      <c r="I67" s="16">
        <f t="shared" si="13"/>
        <v>2833.3333333333339</v>
      </c>
      <c r="J67" s="16">
        <f t="shared" si="13"/>
        <v>2833.3333333333339</v>
      </c>
      <c r="K67" s="16">
        <f t="shared" si="13"/>
        <v>2833.3333333333339</v>
      </c>
      <c r="L67" s="16">
        <f t="shared" si="13"/>
        <v>2833.3333333333339</v>
      </c>
      <c r="M67" s="16">
        <f t="shared" si="13"/>
        <v>6166.666666666667</v>
      </c>
      <c r="N67" s="16">
        <f t="shared" si="13"/>
        <v>3166.666666666667</v>
      </c>
      <c r="O67" s="16">
        <f t="shared" si="13"/>
        <v>4833.3333333333339</v>
      </c>
      <c r="P67" s="16">
        <f t="shared" si="13"/>
        <v>11500.000000000002</v>
      </c>
      <c r="Q67" s="17">
        <f t="shared" si="0"/>
        <v>60000.000000000007</v>
      </c>
    </row>
    <row r="68" spans="1:17" x14ac:dyDescent="0.25">
      <c r="A68" s="98" t="s">
        <v>6</v>
      </c>
      <c r="B68" s="98"/>
      <c r="C68" s="98"/>
      <c r="D68" s="98"/>
    </row>
    <row r="69" spans="1:17" x14ac:dyDescent="0.25">
      <c r="A69" s="10"/>
      <c r="B69" s="98" t="s">
        <v>82</v>
      </c>
      <c r="C69" s="98"/>
      <c r="D69" s="98"/>
    </row>
    <row r="70" spans="1:17" x14ac:dyDescent="0.25">
      <c r="A70" s="10"/>
      <c r="B70" s="10"/>
      <c r="C70" s="125" t="s">
        <v>58</v>
      </c>
      <c r="D70" s="125"/>
      <c r="E70" s="11">
        <f>'Dare to Dream'!I16</f>
        <v>0</v>
      </c>
      <c r="F70" s="11">
        <f>'Dare to Dream'!J16</f>
        <v>0</v>
      </c>
      <c r="G70" s="11">
        <f>'Dare to Dream'!K16</f>
        <v>0</v>
      </c>
      <c r="H70" s="11">
        <f>'Dare to Dream'!L16</f>
        <v>0</v>
      </c>
      <c r="I70" s="11">
        <f>'Dare to Dream'!M16</f>
        <v>0</v>
      </c>
      <c r="J70" s="11">
        <f>'Dare to Dream'!N16</f>
        <v>0</v>
      </c>
      <c r="K70" s="11">
        <f>'Dare to Dream'!O16</f>
        <v>0</v>
      </c>
      <c r="L70" s="11">
        <f>'Dare to Dream'!P16</f>
        <v>0</v>
      </c>
      <c r="M70" s="11">
        <f>'Dare to Dream'!Q16</f>
        <v>0</v>
      </c>
      <c r="N70" s="11">
        <f>'Dare to Dream'!R16</f>
        <v>0</v>
      </c>
      <c r="O70" s="11">
        <f>'Dare to Dream'!S16</f>
        <v>0</v>
      </c>
      <c r="P70" s="11">
        <f>'Dare to Dream'!T16</f>
        <v>0</v>
      </c>
      <c r="Q70" s="8">
        <f t="shared" si="0"/>
        <v>0</v>
      </c>
    </row>
    <row r="71" spans="1:17" x14ac:dyDescent="0.25">
      <c r="A71" s="10"/>
      <c r="B71" s="10"/>
      <c r="C71" s="125" t="s">
        <v>52</v>
      </c>
      <c r="D71" s="125"/>
      <c r="E71" s="11">
        <f>'Dare to Dream'!I17</f>
        <v>16.666666666666668</v>
      </c>
      <c r="F71" s="11">
        <f>'Dare to Dream'!J17</f>
        <v>16.666666666666668</v>
      </c>
      <c r="G71" s="11">
        <f>'Dare to Dream'!K17</f>
        <v>16.666666666666668</v>
      </c>
      <c r="H71" s="11">
        <f>'Dare to Dream'!L17</f>
        <v>16.666666666666668</v>
      </c>
      <c r="I71" s="11">
        <f>'Dare to Dream'!M17</f>
        <v>16.666666666666668</v>
      </c>
      <c r="J71" s="11">
        <f>'Dare to Dream'!N17</f>
        <v>16.666666666666668</v>
      </c>
      <c r="K71" s="11">
        <f>'Dare to Dream'!O17</f>
        <v>16.666666666666668</v>
      </c>
      <c r="L71" s="11">
        <f>'Dare to Dream'!P17</f>
        <v>16.666666666666668</v>
      </c>
      <c r="M71" s="11">
        <f>'Dare to Dream'!Q17</f>
        <v>16.666666666666668</v>
      </c>
      <c r="N71" s="11">
        <f>'Dare to Dream'!R17</f>
        <v>16.666666666666668</v>
      </c>
      <c r="O71" s="11">
        <f>'Dare to Dream'!S17</f>
        <v>16.666666666666668</v>
      </c>
      <c r="P71" s="11">
        <f>'Dare to Dream'!T17</f>
        <v>16.666666666666668</v>
      </c>
      <c r="Q71" s="8">
        <f t="shared" si="0"/>
        <v>199.99999999999997</v>
      </c>
    </row>
    <row r="72" spans="1:17" x14ac:dyDescent="0.25">
      <c r="A72" s="10"/>
      <c r="B72" s="10"/>
      <c r="C72" s="125" t="s">
        <v>53</v>
      </c>
      <c r="D72" s="125"/>
      <c r="E72" s="11">
        <f>'Dare to Dream'!I18</f>
        <v>0</v>
      </c>
      <c r="F72" s="11">
        <f>'Dare to Dream'!J18</f>
        <v>0</v>
      </c>
      <c r="G72" s="11">
        <f>'Dare to Dream'!K18</f>
        <v>0</v>
      </c>
      <c r="H72" s="11">
        <f>'Dare to Dream'!L18</f>
        <v>0</v>
      </c>
      <c r="I72" s="11">
        <f>'Dare to Dream'!M18</f>
        <v>0</v>
      </c>
      <c r="J72" s="11">
        <f>'Dare to Dream'!N18</f>
        <v>0</v>
      </c>
      <c r="K72" s="11">
        <f>'Dare to Dream'!O18</f>
        <v>0</v>
      </c>
      <c r="L72" s="11">
        <f>'Dare to Dream'!P18</f>
        <v>0</v>
      </c>
      <c r="M72" s="11">
        <f>'Dare to Dream'!Q18</f>
        <v>0</v>
      </c>
      <c r="N72" s="11">
        <f>'Dare to Dream'!R18</f>
        <v>0</v>
      </c>
      <c r="O72" s="11">
        <f>'Dare to Dream'!S18</f>
        <v>0</v>
      </c>
      <c r="P72" s="11">
        <f>'Dare to Dream'!T18</f>
        <v>0</v>
      </c>
      <c r="Q72" s="8">
        <f t="shared" si="0"/>
        <v>0</v>
      </c>
    </row>
    <row r="73" spans="1:17" x14ac:dyDescent="0.25">
      <c r="A73" s="10"/>
      <c r="B73" s="10"/>
      <c r="C73" s="125" t="s">
        <v>54</v>
      </c>
      <c r="D73" s="125"/>
      <c r="E73" s="11">
        <f>'Dare to Dream'!I19</f>
        <v>0</v>
      </c>
      <c r="F73" s="11">
        <f>'Dare to Dream'!J19</f>
        <v>0</v>
      </c>
      <c r="G73" s="11">
        <f>'Dare to Dream'!K19</f>
        <v>0</v>
      </c>
      <c r="H73" s="11">
        <f>'Dare to Dream'!L19</f>
        <v>0</v>
      </c>
      <c r="I73" s="11">
        <f>'Dare to Dream'!M19</f>
        <v>0</v>
      </c>
      <c r="J73" s="11">
        <f>'Dare to Dream'!N19</f>
        <v>0</v>
      </c>
      <c r="K73" s="11">
        <f>'Dare to Dream'!O19</f>
        <v>0</v>
      </c>
      <c r="L73" s="11">
        <f>'Dare to Dream'!P19</f>
        <v>0</v>
      </c>
      <c r="M73" s="11">
        <f>'Dare to Dream'!Q19</f>
        <v>0</v>
      </c>
      <c r="N73" s="11">
        <f>'Dare to Dream'!R19</f>
        <v>0</v>
      </c>
      <c r="O73" s="11">
        <f>'Dare to Dream'!S19</f>
        <v>0</v>
      </c>
      <c r="P73" s="11">
        <f>'Dare to Dream'!T19</f>
        <v>0</v>
      </c>
      <c r="Q73" s="8">
        <f t="shared" si="0"/>
        <v>0</v>
      </c>
    </row>
    <row r="74" spans="1:17" x14ac:dyDescent="0.25">
      <c r="A74" s="10"/>
      <c r="B74" s="10"/>
      <c r="C74" s="125" t="s">
        <v>55</v>
      </c>
      <c r="D74" s="125"/>
      <c r="E74" s="11">
        <f>'Dare to Dream'!I20</f>
        <v>0</v>
      </c>
      <c r="F74" s="11">
        <f>'Dare to Dream'!J20</f>
        <v>0</v>
      </c>
      <c r="G74" s="11">
        <f>'Dare to Dream'!K20</f>
        <v>0</v>
      </c>
      <c r="H74" s="11">
        <f>'Dare to Dream'!L20</f>
        <v>0</v>
      </c>
      <c r="I74" s="11">
        <f>'Dare to Dream'!M20</f>
        <v>0</v>
      </c>
      <c r="J74" s="11">
        <f>'Dare to Dream'!N20</f>
        <v>0</v>
      </c>
      <c r="K74" s="11">
        <f>'Dare to Dream'!O20</f>
        <v>0</v>
      </c>
      <c r="L74" s="11">
        <f>'Dare to Dream'!P20</f>
        <v>0</v>
      </c>
      <c r="M74" s="11">
        <f>'Dare to Dream'!Q20</f>
        <v>0</v>
      </c>
      <c r="N74" s="11">
        <f>'Dare to Dream'!R20</f>
        <v>0</v>
      </c>
      <c r="O74" s="11">
        <f>'Dare to Dream'!S20</f>
        <v>0</v>
      </c>
      <c r="P74" s="11">
        <f>'Dare to Dream'!T20</f>
        <v>0</v>
      </c>
      <c r="Q74" s="8">
        <f t="shared" si="0"/>
        <v>0</v>
      </c>
    </row>
    <row r="75" spans="1:17" x14ac:dyDescent="0.25">
      <c r="A75" s="10"/>
      <c r="B75" s="10"/>
      <c r="C75" s="125" t="s">
        <v>56</v>
      </c>
      <c r="D75" s="125"/>
      <c r="E75" s="11">
        <f>'Dare to Dream'!I21</f>
        <v>0</v>
      </c>
      <c r="F75" s="11">
        <f>'Dare to Dream'!J21</f>
        <v>0</v>
      </c>
      <c r="G75" s="11">
        <f>'Dare to Dream'!K21</f>
        <v>0</v>
      </c>
      <c r="H75" s="11">
        <f>'Dare to Dream'!L21</f>
        <v>0</v>
      </c>
      <c r="I75" s="11">
        <f>'Dare to Dream'!M21</f>
        <v>0</v>
      </c>
      <c r="J75" s="11">
        <f>'Dare to Dream'!N21</f>
        <v>0</v>
      </c>
      <c r="K75" s="11">
        <f>'Dare to Dream'!O21</f>
        <v>0</v>
      </c>
      <c r="L75" s="11">
        <f>'Dare to Dream'!P21</f>
        <v>0</v>
      </c>
      <c r="M75" s="11">
        <f>'Dare to Dream'!Q21</f>
        <v>0</v>
      </c>
      <c r="N75" s="11">
        <f>'Dare to Dream'!R21</f>
        <v>0</v>
      </c>
      <c r="O75" s="11">
        <f>'Dare to Dream'!S21</f>
        <v>0</v>
      </c>
      <c r="P75" s="11">
        <f>'Dare to Dream'!T21</f>
        <v>0</v>
      </c>
      <c r="Q75" s="8">
        <f t="shared" si="0"/>
        <v>0</v>
      </c>
    </row>
    <row r="76" spans="1:17" x14ac:dyDescent="0.25">
      <c r="A76" s="10"/>
      <c r="B76" s="10"/>
      <c r="C76" s="125" t="s">
        <v>57</v>
      </c>
      <c r="D76" s="125"/>
      <c r="E76" s="11">
        <f>'Dare to Dream'!I22</f>
        <v>0</v>
      </c>
      <c r="F76" s="11">
        <f>'Dare to Dream'!J22</f>
        <v>0</v>
      </c>
      <c r="G76" s="11">
        <f>'Dare to Dream'!K22</f>
        <v>0</v>
      </c>
      <c r="H76" s="11">
        <f>'Dare to Dream'!L22</f>
        <v>0</v>
      </c>
      <c r="I76" s="11">
        <f>'Dare to Dream'!M22</f>
        <v>0</v>
      </c>
      <c r="J76" s="11">
        <f>'Dare to Dream'!N22</f>
        <v>0</v>
      </c>
      <c r="K76" s="11">
        <f>'Dare to Dream'!O22</f>
        <v>0</v>
      </c>
      <c r="L76" s="11">
        <f>'Dare to Dream'!P22</f>
        <v>0</v>
      </c>
      <c r="M76" s="11">
        <f>'Dare to Dream'!Q22</f>
        <v>0</v>
      </c>
      <c r="N76" s="11">
        <f>'Dare to Dream'!R22</f>
        <v>0</v>
      </c>
      <c r="O76" s="11">
        <f>'Dare to Dream'!S22</f>
        <v>0</v>
      </c>
      <c r="P76" s="11">
        <f>'Dare to Dream'!T22</f>
        <v>0</v>
      </c>
      <c r="Q76" s="8">
        <f t="shared" si="0"/>
        <v>0</v>
      </c>
    </row>
    <row r="77" spans="1:17" x14ac:dyDescent="0.25">
      <c r="A77" s="10"/>
      <c r="B77" s="10"/>
      <c r="C77" s="125" t="s">
        <v>60</v>
      </c>
      <c r="D77" s="125"/>
      <c r="E77" s="11">
        <f>'Dare to Dream'!I23</f>
        <v>0</v>
      </c>
      <c r="F77" s="11">
        <f>'Dare to Dream'!J23</f>
        <v>0</v>
      </c>
      <c r="G77" s="11">
        <f>'Dare to Dream'!K23</f>
        <v>0</v>
      </c>
      <c r="H77" s="11">
        <f>'Dare to Dream'!L23</f>
        <v>0</v>
      </c>
      <c r="I77" s="11">
        <f>'Dare to Dream'!M23</f>
        <v>0</v>
      </c>
      <c r="J77" s="11">
        <f>'Dare to Dream'!N23</f>
        <v>0</v>
      </c>
      <c r="K77" s="11">
        <f>'Dare to Dream'!O23</f>
        <v>0</v>
      </c>
      <c r="L77" s="11">
        <f>'Dare to Dream'!P23</f>
        <v>0</v>
      </c>
      <c r="M77" s="11">
        <f>'Dare to Dream'!Q23</f>
        <v>0</v>
      </c>
      <c r="N77" s="11">
        <f>'Dare to Dream'!R23</f>
        <v>0</v>
      </c>
      <c r="O77" s="11">
        <f>'Dare to Dream'!S23</f>
        <v>0</v>
      </c>
      <c r="P77" s="11">
        <f>'Dare to Dream'!T23</f>
        <v>0</v>
      </c>
      <c r="Q77" s="8">
        <f t="shared" si="0"/>
        <v>0</v>
      </c>
    </row>
    <row r="78" spans="1:17" x14ac:dyDescent="0.25">
      <c r="A78" s="10"/>
      <c r="B78" s="10"/>
      <c r="C78" s="125" t="s">
        <v>61</v>
      </c>
      <c r="D78" s="125"/>
      <c r="E78" s="11">
        <f>'Dare to Dream'!I24</f>
        <v>0</v>
      </c>
      <c r="F78" s="11">
        <f>'Dare to Dream'!J24</f>
        <v>0</v>
      </c>
      <c r="G78" s="11">
        <f>'Dare to Dream'!K24</f>
        <v>0</v>
      </c>
      <c r="H78" s="11">
        <f>'Dare to Dream'!L24</f>
        <v>0</v>
      </c>
      <c r="I78" s="11">
        <f>'Dare to Dream'!M24</f>
        <v>0</v>
      </c>
      <c r="J78" s="11">
        <f>'Dare to Dream'!N24</f>
        <v>0</v>
      </c>
      <c r="K78" s="11">
        <f>'Dare to Dream'!O24</f>
        <v>0</v>
      </c>
      <c r="L78" s="11">
        <f>'Dare to Dream'!P24</f>
        <v>0</v>
      </c>
      <c r="M78" s="11">
        <f>'Dare to Dream'!Q24</f>
        <v>0</v>
      </c>
      <c r="N78" s="11">
        <f>'Dare to Dream'!R24</f>
        <v>0</v>
      </c>
      <c r="O78" s="11">
        <f>'Dare to Dream'!S24</f>
        <v>0</v>
      </c>
      <c r="P78" s="11">
        <f>'Dare to Dream'!T24</f>
        <v>0</v>
      </c>
      <c r="Q78" s="8">
        <f t="shared" si="0"/>
        <v>0</v>
      </c>
    </row>
    <row r="79" spans="1:17" s="45" customFormat="1" x14ac:dyDescent="0.25">
      <c r="A79" s="10"/>
      <c r="B79" s="10"/>
      <c r="C79" s="125" t="str">
        <f>'Dare to Dream'!C8</f>
        <v>PROGRAM EVENT 1</v>
      </c>
      <c r="D79" s="125"/>
      <c r="E79" s="11" t="str">
        <f>'Dare to Dream'!I25</f>
        <v/>
      </c>
      <c r="F79" s="11" t="str">
        <f>'Dare to Dream'!J25</f>
        <v/>
      </c>
      <c r="G79" s="11" t="str">
        <f>'Dare to Dream'!K25</f>
        <v/>
      </c>
      <c r="H79" s="11" t="str">
        <f>'Dare to Dream'!L25</f>
        <v/>
      </c>
      <c r="I79" s="11" t="str">
        <f>'Dare to Dream'!M25</f>
        <v/>
      </c>
      <c r="J79" s="11" t="str">
        <f>'Dare to Dream'!N25</f>
        <v/>
      </c>
      <c r="K79" s="11" t="str">
        <f>'Dare to Dream'!O25</f>
        <v/>
      </c>
      <c r="L79" s="11" t="str">
        <f>'Dare to Dream'!P25</f>
        <v/>
      </c>
      <c r="M79" s="11" t="str">
        <f>'Dare to Dream'!Q25</f>
        <v/>
      </c>
      <c r="N79" s="11" t="str">
        <f>'Dare to Dream'!R25</f>
        <v/>
      </c>
      <c r="O79" s="11" t="str">
        <f>'Dare to Dream'!S25</f>
        <v/>
      </c>
      <c r="P79" s="11" t="str">
        <f>'Dare to Dream'!T25</f>
        <v/>
      </c>
      <c r="Q79" s="8">
        <f t="shared" si="0"/>
        <v>0</v>
      </c>
    </row>
    <row r="80" spans="1:17" s="45" customFormat="1" x14ac:dyDescent="0.25">
      <c r="A80" s="10"/>
      <c r="B80" s="10"/>
      <c r="C80" s="125" t="str">
        <f>'Dare to Dream'!C9</f>
        <v>PROGRAM EVENT 2</v>
      </c>
      <c r="D80" s="125"/>
      <c r="E80" s="11" t="str">
        <f>'Dare to Dream'!I26</f>
        <v/>
      </c>
      <c r="F80" s="11" t="str">
        <f>'Dare to Dream'!J26</f>
        <v/>
      </c>
      <c r="G80" s="11" t="str">
        <f>'Dare to Dream'!K26</f>
        <v/>
      </c>
      <c r="H80" s="11" t="str">
        <f>'Dare to Dream'!L26</f>
        <v/>
      </c>
      <c r="I80" s="11" t="str">
        <f>'Dare to Dream'!M26</f>
        <v/>
      </c>
      <c r="J80" s="11" t="str">
        <f>'Dare to Dream'!N26</f>
        <v/>
      </c>
      <c r="K80" s="11" t="str">
        <f>'Dare to Dream'!O26</f>
        <v/>
      </c>
      <c r="L80" s="11" t="str">
        <f>'Dare to Dream'!P26</f>
        <v/>
      </c>
      <c r="M80" s="11" t="str">
        <f>'Dare to Dream'!Q26</f>
        <v/>
      </c>
      <c r="N80" s="11" t="str">
        <f>'Dare to Dream'!R26</f>
        <v/>
      </c>
      <c r="O80" s="11" t="str">
        <f>'Dare to Dream'!S26</f>
        <v/>
      </c>
      <c r="P80" s="11" t="str">
        <f>'Dare to Dream'!T26</f>
        <v/>
      </c>
      <c r="Q80" s="8">
        <f t="shared" si="0"/>
        <v>0</v>
      </c>
    </row>
    <row r="81" spans="1:17" s="45" customFormat="1" x14ac:dyDescent="0.25">
      <c r="A81" s="10"/>
      <c r="B81" s="10"/>
      <c r="C81" s="125" t="str">
        <f>'Dare to Dream'!C10</f>
        <v>PROGRAM EVENT 3</v>
      </c>
      <c r="D81" s="125"/>
      <c r="E81" s="11" t="str">
        <f>'Dare to Dream'!I27</f>
        <v/>
      </c>
      <c r="F81" s="11" t="str">
        <f>'Dare to Dream'!J27</f>
        <v/>
      </c>
      <c r="G81" s="11" t="str">
        <f>'Dare to Dream'!K27</f>
        <v/>
      </c>
      <c r="H81" s="11" t="str">
        <f>'Dare to Dream'!L27</f>
        <v/>
      </c>
      <c r="I81" s="11" t="str">
        <f>'Dare to Dream'!M27</f>
        <v/>
      </c>
      <c r="J81" s="11" t="str">
        <f>'Dare to Dream'!N27</f>
        <v/>
      </c>
      <c r="K81" s="11" t="str">
        <f>'Dare to Dream'!O27</f>
        <v/>
      </c>
      <c r="L81" s="11" t="str">
        <f>'Dare to Dream'!P27</f>
        <v/>
      </c>
      <c r="M81" s="11" t="str">
        <f>'Dare to Dream'!Q27</f>
        <v/>
      </c>
      <c r="N81" s="11" t="str">
        <f>'Dare to Dream'!R27</f>
        <v/>
      </c>
      <c r="O81" s="11" t="str">
        <f>'Dare to Dream'!S27</f>
        <v/>
      </c>
      <c r="P81" s="11" t="str">
        <f>'Dare to Dream'!T27</f>
        <v/>
      </c>
      <c r="Q81" s="8">
        <f t="shared" si="0"/>
        <v>0</v>
      </c>
    </row>
    <row r="82" spans="1:17" s="45" customFormat="1" x14ac:dyDescent="0.25">
      <c r="A82" s="10"/>
      <c r="B82" s="10"/>
      <c r="C82" s="125" t="str">
        <f>'Dare to Dream'!C11</f>
        <v>PROGRAM EVENT 4</v>
      </c>
      <c r="D82" s="125"/>
      <c r="E82" s="11" t="str">
        <f>'Dare to Dream'!I28</f>
        <v/>
      </c>
      <c r="F82" s="11" t="str">
        <f>'Dare to Dream'!J28</f>
        <v/>
      </c>
      <c r="G82" s="11" t="str">
        <f>'Dare to Dream'!K28</f>
        <v/>
      </c>
      <c r="H82" s="11" t="str">
        <f>'Dare to Dream'!L28</f>
        <v/>
      </c>
      <c r="I82" s="11" t="str">
        <f>'Dare to Dream'!M28</f>
        <v/>
      </c>
      <c r="J82" s="11" t="str">
        <f>'Dare to Dream'!N28</f>
        <v/>
      </c>
      <c r="K82" s="11" t="str">
        <f>'Dare to Dream'!O28</f>
        <v/>
      </c>
      <c r="L82" s="11" t="str">
        <f>'Dare to Dream'!P28</f>
        <v/>
      </c>
      <c r="M82" s="11" t="str">
        <f>'Dare to Dream'!Q28</f>
        <v/>
      </c>
      <c r="N82" s="11" t="str">
        <f>'Dare to Dream'!R28</f>
        <v/>
      </c>
      <c r="O82" s="11" t="str">
        <f>'Dare to Dream'!S28</f>
        <v/>
      </c>
      <c r="P82" s="11" t="str">
        <f>'Dare to Dream'!T28</f>
        <v/>
      </c>
      <c r="Q82" s="8">
        <f t="shared" si="0"/>
        <v>0</v>
      </c>
    </row>
    <row r="83" spans="1:17" s="45" customFormat="1" x14ac:dyDescent="0.25">
      <c r="A83" s="10"/>
      <c r="B83" s="10"/>
      <c r="C83" s="125" t="str">
        <f>'Dare to Dream'!C12</f>
        <v>PROGRAM EVENT 5</v>
      </c>
      <c r="D83" s="125"/>
      <c r="E83" s="11" t="str">
        <f>'Dare to Dream'!I29</f>
        <v/>
      </c>
      <c r="F83" s="11" t="str">
        <f>'Dare to Dream'!J29</f>
        <v/>
      </c>
      <c r="G83" s="11" t="str">
        <f>'Dare to Dream'!K29</f>
        <v/>
      </c>
      <c r="H83" s="11" t="str">
        <f>'Dare to Dream'!L29</f>
        <v/>
      </c>
      <c r="I83" s="11" t="str">
        <f>'Dare to Dream'!M29</f>
        <v/>
      </c>
      <c r="J83" s="11" t="str">
        <f>'Dare to Dream'!N29</f>
        <v/>
      </c>
      <c r="K83" s="11" t="str">
        <f>'Dare to Dream'!O29</f>
        <v/>
      </c>
      <c r="L83" s="11" t="str">
        <f>'Dare to Dream'!P29</f>
        <v/>
      </c>
      <c r="M83" s="11" t="str">
        <f>'Dare to Dream'!Q29</f>
        <v/>
      </c>
      <c r="N83" s="11" t="str">
        <f>'Dare to Dream'!R29</f>
        <v/>
      </c>
      <c r="O83" s="11" t="str">
        <f>'Dare to Dream'!S29</f>
        <v/>
      </c>
      <c r="P83" s="11" t="str">
        <f>'Dare to Dream'!T29</f>
        <v/>
      </c>
      <c r="Q83" s="8">
        <f t="shared" si="0"/>
        <v>0</v>
      </c>
    </row>
    <row r="84" spans="1:17" s="13" customFormat="1" ht="12.75" x14ac:dyDescent="0.2">
      <c r="A84" s="10"/>
      <c r="B84" s="126" t="s">
        <v>111</v>
      </c>
      <c r="C84" s="126"/>
      <c r="D84" s="126"/>
      <c r="E84" s="12">
        <f>SUM(E70:E83)</f>
        <v>16.666666666666668</v>
      </c>
      <c r="F84" s="12">
        <f t="shared" ref="F84:P84" si="14">SUM(F70:F83)</f>
        <v>16.666666666666668</v>
      </c>
      <c r="G84" s="12">
        <f t="shared" si="14"/>
        <v>16.666666666666668</v>
      </c>
      <c r="H84" s="12">
        <f t="shared" si="14"/>
        <v>16.666666666666668</v>
      </c>
      <c r="I84" s="12">
        <f t="shared" si="14"/>
        <v>16.666666666666668</v>
      </c>
      <c r="J84" s="12">
        <f t="shared" si="14"/>
        <v>16.666666666666668</v>
      </c>
      <c r="K84" s="12">
        <f t="shared" si="14"/>
        <v>16.666666666666668</v>
      </c>
      <c r="L84" s="12">
        <f t="shared" si="14"/>
        <v>16.666666666666668</v>
      </c>
      <c r="M84" s="12">
        <f t="shared" si="14"/>
        <v>16.666666666666668</v>
      </c>
      <c r="N84" s="12">
        <f t="shared" si="14"/>
        <v>16.666666666666668</v>
      </c>
      <c r="O84" s="12">
        <f t="shared" si="14"/>
        <v>16.666666666666668</v>
      </c>
      <c r="P84" s="12">
        <f t="shared" si="14"/>
        <v>16.666666666666668</v>
      </c>
      <c r="Q84" s="12">
        <f>SUM(E84:P84)</f>
        <v>199.99999999999997</v>
      </c>
    </row>
    <row r="85" spans="1:17" x14ac:dyDescent="0.25">
      <c r="A85" s="10"/>
      <c r="B85" s="98" t="s">
        <v>83</v>
      </c>
      <c r="C85" s="98"/>
      <c r="D85" s="98"/>
    </row>
    <row r="86" spans="1:17" x14ac:dyDescent="0.25">
      <c r="A86" s="10"/>
      <c r="B86" s="10"/>
      <c r="C86" s="125" t="s">
        <v>58</v>
      </c>
      <c r="D86" s="125"/>
      <c r="E86" s="11">
        <f>'Love Box'!I16</f>
        <v>0</v>
      </c>
      <c r="F86" s="11">
        <f>'Love Box'!J16</f>
        <v>0</v>
      </c>
      <c r="G86" s="11">
        <f>'Love Box'!K16</f>
        <v>0</v>
      </c>
      <c r="H86" s="11">
        <f>'Love Box'!L16</f>
        <v>0</v>
      </c>
      <c r="I86" s="11">
        <f>'Love Box'!M16</f>
        <v>0</v>
      </c>
      <c r="J86" s="11">
        <f>'Love Box'!N16</f>
        <v>0</v>
      </c>
      <c r="K86" s="11">
        <f>'Love Box'!O16</f>
        <v>0</v>
      </c>
      <c r="L86" s="11">
        <f>'Love Box'!P16</f>
        <v>0</v>
      </c>
      <c r="M86" s="11">
        <f>'Love Box'!Q16</f>
        <v>0</v>
      </c>
      <c r="N86" s="11">
        <f>'Love Box'!R16</f>
        <v>0</v>
      </c>
      <c r="O86" s="11">
        <f>'Love Box'!S16</f>
        <v>0</v>
      </c>
      <c r="P86" s="11">
        <f>'Love Box'!T16</f>
        <v>0</v>
      </c>
      <c r="Q86" s="8">
        <f t="shared" si="0"/>
        <v>0</v>
      </c>
    </row>
    <row r="87" spans="1:17" x14ac:dyDescent="0.25">
      <c r="A87" s="10"/>
      <c r="B87" s="10"/>
      <c r="C87" s="125" t="s">
        <v>52</v>
      </c>
      <c r="D87" s="125"/>
      <c r="E87" s="11">
        <f>'Love Box'!I17</f>
        <v>66.666666666666671</v>
      </c>
      <c r="F87" s="11">
        <f>'Love Box'!J17</f>
        <v>66.666666666666671</v>
      </c>
      <c r="G87" s="11">
        <f>'Love Box'!K17</f>
        <v>66.666666666666671</v>
      </c>
      <c r="H87" s="11">
        <f>'Love Box'!L17</f>
        <v>66.666666666666671</v>
      </c>
      <c r="I87" s="11">
        <f>'Love Box'!M17</f>
        <v>66.666666666666671</v>
      </c>
      <c r="J87" s="11">
        <f>'Love Box'!N17</f>
        <v>66.666666666666671</v>
      </c>
      <c r="K87" s="11">
        <f>'Love Box'!O17</f>
        <v>66.666666666666671</v>
      </c>
      <c r="L87" s="11">
        <f>'Love Box'!P17</f>
        <v>66.666666666666671</v>
      </c>
      <c r="M87" s="11">
        <f>'Love Box'!Q17</f>
        <v>66.666666666666671</v>
      </c>
      <c r="N87" s="11">
        <f>'Love Box'!R17</f>
        <v>66.666666666666671</v>
      </c>
      <c r="O87" s="11">
        <f>'Love Box'!S17</f>
        <v>66.666666666666671</v>
      </c>
      <c r="P87" s="11">
        <f>'Love Box'!T17</f>
        <v>66.666666666666671</v>
      </c>
      <c r="Q87" s="8">
        <f t="shared" si="0"/>
        <v>799.99999999999989</v>
      </c>
    </row>
    <row r="88" spans="1:17" x14ac:dyDescent="0.25">
      <c r="A88" s="10"/>
      <c r="B88" s="10"/>
      <c r="C88" s="125" t="s">
        <v>53</v>
      </c>
      <c r="D88" s="125"/>
      <c r="E88" s="11">
        <f>'Love Box'!I18</f>
        <v>0</v>
      </c>
      <c r="F88" s="11">
        <f>'Love Box'!J18</f>
        <v>0</v>
      </c>
      <c r="G88" s="11">
        <f>'Love Box'!K18</f>
        <v>0</v>
      </c>
      <c r="H88" s="11">
        <f>'Love Box'!L18</f>
        <v>0</v>
      </c>
      <c r="I88" s="11">
        <f>'Love Box'!M18</f>
        <v>0</v>
      </c>
      <c r="J88" s="11">
        <f>'Love Box'!N18</f>
        <v>0</v>
      </c>
      <c r="K88" s="11">
        <f>'Love Box'!O18</f>
        <v>0</v>
      </c>
      <c r="L88" s="11">
        <f>'Love Box'!P18</f>
        <v>0</v>
      </c>
      <c r="M88" s="11">
        <f>'Love Box'!Q18</f>
        <v>0</v>
      </c>
      <c r="N88" s="11">
        <f>'Love Box'!R18</f>
        <v>0</v>
      </c>
      <c r="O88" s="11">
        <f>'Love Box'!S18</f>
        <v>0</v>
      </c>
      <c r="P88" s="11">
        <f>'Love Box'!T18</f>
        <v>0</v>
      </c>
      <c r="Q88" s="8">
        <f t="shared" si="0"/>
        <v>0</v>
      </c>
    </row>
    <row r="89" spans="1:17" x14ac:dyDescent="0.25">
      <c r="A89" s="10"/>
      <c r="B89" s="10"/>
      <c r="C89" s="125" t="s">
        <v>54</v>
      </c>
      <c r="D89" s="125"/>
      <c r="E89" s="11">
        <f>'Love Box'!I19</f>
        <v>0</v>
      </c>
      <c r="F89" s="11">
        <f>'Love Box'!J19</f>
        <v>0</v>
      </c>
      <c r="G89" s="11">
        <f>'Love Box'!K19</f>
        <v>0</v>
      </c>
      <c r="H89" s="11">
        <f>'Love Box'!L19</f>
        <v>0</v>
      </c>
      <c r="I89" s="11">
        <f>'Love Box'!M19</f>
        <v>0</v>
      </c>
      <c r="J89" s="11">
        <f>'Love Box'!N19</f>
        <v>0</v>
      </c>
      <c r="K89" s="11">
        <f>'Love Box'!O19</f>
        <v>0</v>
      </c>
      <c r="L89" s="11">
        <f>'Love Box'!P19</f>
        <v>0</v>
      </c>
      <c r="M89" s="11">
        <f>'Love Box'!Q19</f>
        <v>0</v>
      </c>
      <c r="N89" s="11">
        <f>'Love Box'!R19</f>
        <v>0</v>
      </c>
      <c r="O89" s="11">
        <f>'Love Box'!S19</f>
        <v>0</v>
      </c>
      <c r="P89" s="11">
        <f>'Love Box'!T19</f>
        <v>0</v>
      </c>
      <c r="Q89" s="8">
        <f t="shared" si="0"/>
        <v>0</v>
      </c>
    </row>
    <row r="90" spans="1:17" x14ac:dyDescent="0.25">
      <c r="A90" s="10"/>
      <c r="B90" s="10"/>
      <c r="C90" s="125" t="s">
        <v>59</v>
      </c>
      <c r="D90" s="125"/>
      <c r="E90" s="11">
        <f>'Love Box'!I20</f>
        <v>83.333333333333329</v>
      </c>
      <c r="F90" s="11">
        <f>'Love Box'!J20</f>
        <v>83.333333333333329</v>
      </c>
      <c r="G90" s="11">
        <f>'Love Box'!K20</f>
        <v>83.333333333333329</v>
      </c>
      <c r="H90" s="11">
        <f>'Love Box'!L20</f>
        <v>83.333333333333329</v>
      </c>
      <c r="I90" s="11">
        <f>'Love Box'!M20</f>
        <v>83.333333333333329</v>
      </c>
      <c r="J90" s="11">
        <f>'Love Box'!N20</f>
        <v>83.333333333333329</v>
      </c>
      <c r="K90" s="11">
        <f>'Love Box'!O20</f>
        <v>83.333333333333329</v>
      </c>
      <c r="L90" s="11">
        <f>'Love Box'!P20</f>
        <v>83.333333333333329</v>
      </c>
      <c r="M90" s="11">
        <f>'Love Box'!Q20</f>
        <v>83.333333333333329</v>
      </c>
      <c r="N90" s="11">
        <f>'Love Box'!R20</f>
        <v>83.333333333333329</v>
      </c>
      <c r="O90" s="11">
        <f>'Love Box'!S20</f>
        <v>83.333333333333329</v>
      </c>
      <c r="P90" s="11">
        <f>'Love Box'!T20</f>
        <v>83.333333333333329</v>
      </c>
      <c r="Q90" s="8">
        <f t="shared" si="0"/>
        <v>1000.0000000000001</v>
      </c>
    </row>
    <row r="91" spans="1:17" x14ac:dyDescent="0.25">
      <c r="A91" s="10"/>
      <c r="B91" s="10"/>
      <c r="C91" s="125" t="s">
        <v>55</v>
      </c>
      <c r="D91" s="125"/>
      <c r="E91" s="11">
        <f>'Love Box'!I21</f>
        <v>0</v>
      </c>
      <c r="F91" s="11">
        <f>'Love Box'!J21</f>
        <v>0</v>
      </c>
      <c r="G91" s="11">
        <f>'Love Box'!K21</f>
        <v>0</v>
      </c>
      <c r="H91" s="11">
        <f>'Love Box'!L21</f>
        <v>0</v>
      </c>
      <c r="I91" s="11">
        <f>'Love Box'!M21</f>
        <v>0</v>
      </c>
      <c r="J91" s="11">
        <f>'Love Box'!N21</f>
        <v>0</v>
      </c>
      <c r="K91" s="11">
        <f>'Love Box'!O21</f>
        <v>0</v>
      </c>
      <c r="L91" s="11">
        <f>'Love Box'!P21</f>
        <v>0</v>
      </c>
      <c r="M91" s="11">
        <f>'Love Box'!Q21</f>
        <v>0</v>
      </c>
      <c r="N91" s="11">
        <f>'Love Box'!R21</f>
        <v>0</v>
      </c>
      <c r="O91" s="11">
        <f>'Love Box'!S21</f>
        <v>0</v>
      </c>
      <c r="P91" s="11">
        <f>'Love Box'!T21</f>
        <v>0</v>
      </c>
      <c r="Q91" s="8">
        <f t="shared" si="0"/>
        <v>0</v>
      </c>
    </row>
    <row r="92" spans="1:17" x14ac:dyDescent="0.25">
      <c r="A92" s="10"/>
      <c r="B92" s="10"/>
      <c r="C92" s="125" t="s">
        <v>56</v>
      </c>
      <c r="D92" s="125"/>
      <c r="E92" s="11">
        <f>'Love Box'!I22</f>
        <v>0</v>
      </c>
      <c r="F92" s="11">
        <f>'Love Box'!J22</f>
        <v>0</v>
      </c>
      <c r="G92" s="11">
        <f>'Love Box'!K22</f>
        <v>0</v>
      </c>
      <c r="H92" s="11">
        <f>'Love Box'!L22</f>
        <v>0</v>
      </c>
      <c r="I92" s="11">
        <f>'Love Box'!M22</f>
        <v>0</v>
      </c>
      <c r="J92" s="11">
        <f>'Love Box'!N22</f>
        <v>0</v>
      </c>
      <c r="K92" s="11">
        <f>'Love Box'!O22</f>
        <v>0</v>
      </c>
      <c r="L92" s="11">
        <f>'Love Box'!P22</f>
        <v>0</v>
      </c>
      <c r="M92" s="11">
        <f>'Love Box'!Q22</f>
        <v>0</v>
      </c>
      <c r="N92" s="11">
        <f>'Love Box'!R22</f>
        <v>0</v>
      </c>
      <c r="O92" s="11">
        <f>'Love Box'!S22</f>
        <v>0</v>
      </c>
      <c r="P92" s="11">
        <f>'Love Box'!T22</f>
        <v>0</v>
      </c>
      <c r="Q92" s="8">
        <f t="shared" si="0"/>
        <v>0</v>
      </c>
    </row>
    <row r="93" spans="1:17" x14ac:dyDescent="0.25">
      <c r="A93" s="10"/>
      <c r="B93" s="10"/>
      <c r="C93" s="125" t="s">
        <v>57</v>
      </c>
      <c r="D93" s="125"/>
      <c r="E93" s="11">
        <f>'Love Box'!I23</f>
        <v>0</v>
      </c>
      <c r="F93" s="11">
        <f>'Love Box'!J23</f>
        <v>0</v>
      </c>
      <c r="G93" s="11">
        <f>'Love Box'!K23</f>
        <v>0</v>
      </c>
      <c r="H93" s="11">
        <f>'Love Box'!L23</f>
        <v>0</v>
      </c>
      <c r="I93" s="11">
        <f>'Love Box'!M23</f>
        <v>0</v>
      </c>
      <c r="J93" s="11">
        <f>'Love Box'!N23</f>
        <v>0</v>
      </c>
      <c r="K93" s="11">
        <f>'Love Box'!O23</f>
        <v>0</v>
      </c>
      <c r="L93" s="11">
        <f>'Love Box'!P23</f>
        <v>0</v>
      </c>
      <c r="M93" s="11">
        <f>'Love Box'!Q23</f>
        <v>0</v>
      </c>
      <c r="N93" s="11">
        <f>'Love Box'!R23</f>
        <v>0</v>
      </c>
      <c r="O93" s="11">
        <f>'Love Box'!S23</f>
        <v>0</v>
      </c>
      <c r="P93" s="11">
        <f>'Love Box'!T23</f>
        <v>0</v>
      </c>
      <c r="Q93" s="8">
        <f t="shared" si="0"/>
        <v>0</v>
      </c>
    </row>
    <row r="94" spans="1:17" x14ac:dyDescent="0.25">
      <c r="A94" s="10"/>
      <c r="B94" s="10"/>
      <c r="C94" s="125" t="s">
        <v>60</v>
      </c>
      <c r="D94" s="125"/>
      <c r="E94" s="11">
        <f>'Love Box'!I24</f>
        <v>0</v>
      </c>
      <c r="F94" s="11">
        <f>'Love Box'!J24</f>
        <v>0</v>
      </c>
      <c r="G94" s="11">
        <f>'Love Box'!K24</f>
        <v>0</v>
      </c>
      <c r="H94" s="11">
        <f>'Love Box'!L24</f>
        <v>0</v>
      </c>
      <c r="I94" s="11">
        <f>'Love Box'!M24</f>
        <v>0</v>
      </c>
      <c r="J94" s="11">
        <f>'Love Box'!N24</f>
        <v>0</v>
      </c>
      <c r="K94" s="11">
        <f>'Love Box'!O24</f>
        <v>0</v>
      </c>
      <c r="L94" s="11">
        <f>'Love Box'!P24</f>
        <v>0</v>
      </c>
      <c r="M94" s="11">
        <f>'Love Box'!Q24</f>
        <v>0</v>
      </c>
      <c r="N94" s="11">
        <f>'Love Box'!R24</f>
        <v>0</v>
      </c>
      <c r="O94" s="11">
        <f>'Love Box'!S24</f>
        <v>0</v>
      </c>
      <c r="P94" s="11">
        <f>'Love Box'!T24</f>
        <v>0</v>
      </c>
      <c r="Q94" s="8">
        <f t="shared" si="0"/>
        <v>0</v>
      </c>
    </row>
    <row r="95" spans="1:17" x14ac:dyDescent="0.25">
      <c r="A95" s="10"/>
      <c r="B95" s="10"/>
      <c r="C95" s="125" t="s">
        <v>61</v>
      </c>
      <c r="D95" s="125"/>
      <c r="E95" s="11">
        <f>'Love Box'!I25</f>
        <v>0</v>
      </c>
      <c r="F95" s="11">
        <f>'Love Box'!J25</f>
        <v>0</v>
      </c>
      <c r="G95" s="11">
        <f>'Love Box'!K25</f>
        <v>0</v>
      </c>
      <c r="H95" s="11">
        <f>'Love Box'!L25</f>
        <v>0</v>
      </c>
      <c r="I95" s="11">
        <f>'Love Box'!M25</f>
        <v>0</v>
      </c>
      <c r="J95" s="11">
        <f>'Love Box'!N25</f>
        <v>0</v>
      </c>
      <c r="K95" s="11">
        <f>'Love Box'!O25</f>
        <v>0</v>
      </c>
      <c r="L95" s="11">
        <f>'Love Box'!P25</f>
        <v>0</v>
      </c>
      <c r="M95" s="11">
        <f>'Love Box'!Q25</f>
        <v>0</v>
      </c>
      <c r="N95" s="11">
        <f>'Love Box'!R25</f>
        <v>0</v>
      </c>
      <c r="O95" s="11">
        <f>'Love Box'!S25</f>
        <v>0</v>
      </c>
      <c r="P95" s="11">
        <f>'Love Box'!T25</f>
        <v>0</v>
      </c>
      <c r="Q95" s="8">
        <f t="shared" si="0"/>
        <v>0</v>
      </c>
    </row>
    <row r="96" spans="1:17" x14ac:dyDescent="0.25">
      <c r="A96" s="10"/>
      <c r="B96" s="10"/>
      <c r="C96" s="125" t="str">
        <f>'Love Box'!C26</f>
        <v>PROGRAM EVENT 1</v>
      </c>
      <c r="D96" s="125"/>
      <c r="E96" s="11" t="str">
        <f>'Love Box'!I26</f>
        <v/>
      </c>
      <c r="F96" s="11" t="str">
        <f>'Love Box'!J26</f>
        <v/>
      </c>
      <c r="G96" s="11" t="str">
        <f>'Love Box'!K26</f>
        <v/>
      </c>
      <c r="H96" s="11" t="str">
        <f>'Love Box'!L26</f>
        <v/>
      </c>
      <c r="I96" s="11" t="str">
        <f>'Love Box'!M26</f>
        <v/>
      </c>
      <c r="J96" s="11" t="str">
        <f>'Love Box'!N26</f>
        <v/>
      </c>
      <c r="K96" s="11">
        <f>'Love Box'!O26</f>
        <v>0</v>
      </c>
      <c r="L96" s="11">
        <f>'Love Box'!P26</f>
        <v>0</v>
      </c>
      <c r="M96" s="11">
        <f>'Love Box'!Q26</f>
        <v>0</v>
      </c>
      <c r="N96" s="11" t="str">
        <f>'Love Box'!R26</f>
        <v/>
      </c>
      <c r="O96" s="11" t="str">
        <f>'Love Box'!S26</f>
        <v/>
      </c>
      <c r="P96" s="11" t="str">
        <f>'Love Box'!T26</f>
        <v/>
      </c>
      <c r="Q96" s="8">
        <f t="shared" si="0"/>
        <v>0</v>
      </c>
    </row>
    <row r="97" spans="1:17" x14ac:dyDescent="0.25">
      <c r="A97" s="10"/>
      <c r="B97" s="10"/>
      <c r="C97" s="125" t="str">
        <f>'Love Box'!C27</f>
        <v>PROGRAM EVENT 2</v>
      </c>
      <c r="D97" s="125"/>
      <c r="E97" s="11" t="str">
        <f>'Love Box'!I27</f>
        <v/>
      </c>
      <c r="F97" s="11" t="str">
        <f>'Love Box'!J27</f>
        <v/>
      </c>
      <c r="G97" s="11" t="str">
        <f>'Love Box'!K27</f>
        <v/>
      </c>
      <c r="H97" s="11" t="str">
        <f>'Love Box'!L27</f>
        <v/>
      </c>
      <c r="I97" s="11" t="str">
        <f>'Love Box'!M27</f>
        <v/>
      </c>
      <c r="J97" s="11" t="str">
        <f>'Love Box'!N27</f>
        <v/>
      </c>
      <c r="K97" s="11" t="str">
        <f>'Love Box'!O27</f>
        <v/>
      </c>
      <c r="L97" s="11" t="str">
        <f>'Love Box'!P27</f>
        <v/>
      </c>
      <c r="M97" s="11" t="str">
        <f>'Love Box'!Q27</f>
        <v/>
      </c>
      <c r="N97" s="11" t="str">
        <f>'Love Box'!R27</f>
        <v/>
      </c>
      <c r="O97" s="11" t="str">
        <f>'Love Box'!S27</f>
        <v/>
      </c>
      <c r="P97" s="11" t="str">
        <f>'Love Box'!T27</f>
        <v/>
      </c>
      <c r="Q97" s="8">
        <f t="shared" si="0"/>
        <v>0</v>
      </c>
    </row>
    <row r="98" spans="1:17" x14ac:dyDescent="0.25">
      <c r="A98" s="10"/>
      <c r="B98" s="10"/>
      <c r="C98" s="125" t="str">
        <f>'Love Box'!C28</f>
        <v>PROGRAM EVENT 3</v>
      </c>
      <c r="D98" s="125"/>
      <c r="E98" s="11" t="str">
        <f>'Love Box'!I28</f>
        <v/>
      </c>
      <c r="F98" s="11" t="str">
        <f>'Love Box'!J28</f>
        <v/>
      </c>
      <c r="G98" s="11" t="str">
        <f>'Love Box'!K28</f>
        <v/>
      </c>
      <c r="H98" s="11" t="str">
        <f>'Love Box'!L28</f>
        <v/>
      </c>
      <c r="I98" s="11" t="str">
        <f>'Love Box'!M28</f>
        <v/>
      </c>
      <c r="J98" s="11" t="str">
        <f>'Love Box'!N28</f>
        <v/>
      </c>
      <c r="K98" s="11" t="str">
        <f>'Love Box'!O28</f>
        <v/>
      </c>
      <c r="L98" s="11" t="str">
        <f>'Love Box'!P28</f>
        <v/>
      </c>
      <c r="M98" s="11" t="str">
        <f>'Love Box'!Q28</f>
        <v/>
      </c>
      <c r="N98" s="11" t="str">
        <f>'Love Box'!R28</f>
        <v/>
      </c>
      <c r="O98" s="11" t="str">
        <f>'Love Box'!S28</f>
        <v/>
      </c>
      <c r="P98" s="11" t="str">
        <f>'Love Box'!T28</f>
        <v/>
      </c>
      <c r="Q98" s="8">
        <f t="shared" si="0"/>
        <v>0</v>
      </c>
    </row>
    <row r="99" spans="1:17" x14ac:dyDescent="0.25">
      <c r="A99" s="10"/>
      <c r="B99" s="10"/>
      <c r="C99" s="125" t="str">
        <f>'Love Box'!C29</f>
        <v>PROGRAM EVENT 4</v>
      </c>
      <c r="D99" s="125"/>
      <c r="E99" s="11" t="str">
        <f>'Love Box'!I29</f>
        <v/>
      </c>
      <c r="F99" s="11" t="str">
        <f>'Love Box'!J29</f>
        <v/>
      </c>
      <c r="G99" s="11" t="str">
        <f>'Love Box'!K29</f>
        <v/>
      </c>
      <c r="H99" s="11" t="str">
        <f>'Love Box'!L29</f>
        <v/>
      </c>
      <c r="I99" s="11" t="str">
        <f>'Love Box'!M29</f>
        <v/>
      </c>
      <c r="J99" s="11" t="str">
        <f>'Love Box'!N29</f>
        <v/>
      </c>
      <c r="K99" s="11" t="str">
        <f>'Love Box'!O29</f>
        <v/>
      </c>
      <c r="L99" s="11" t="str">
        <f>'Love Box'!P29</f>
        <v/>
      </c>
      <c r="M99" s="11" t="str">
        <f>'Love Box'!Q29</f>
        <v/>
      </c>
      <c r="N99" s="11" t="str">
        <f>'Love Box'!R29</f>
        <v/>
      </c>
      <c r="O99" s="11" t="str">
        <f>'Love Box'!S29</f>
        <v/>
      </c>
      <c r="P99" s="11" t="str">
        <f>'Love Box'!T29</f>
        <v/>
      </c>
      <c r="Q99" s="8">
        <f t="shared" si="0"/>
        <v>0</v>
      </c>
    </row>
    <row r="100" spans="1:17" s="45" customFormat="1" x14ac:dyDescent="0.25">
      <c r="A100" s="10"/>
      <c r="B100" s="10"/>
      <c r="C100" s="125" t="str">
        <f>'Love Box'!C30</f>
        <v>PROGRAM EVENT 5</v>
      </c>
      <c r="D100" s="125"/>
      <c r="E100" s="11" t="str">
        <f>'Love Box'!I30</f>
        <v/>
      </c>
      <c r="F100" s="11" t="str">
        <f>'Love Box'!J30</f>
        <v/>
      </c>
      <c r="G100" s="11" t="str">
        <f>'Love Box'!K30</f>
        <v/>
      </c>
      <c r="H100" s="11" t="str">
        <f>'Love Box'!L30</f>
        <v/>
      </c>
      <c r="I100" s="11" t="str">
        <f>'Love Box'!M30</f>
        <v/>
      </c>
      <c r="J100" s="11" t="str">
        <f>'Love Box'!N30</f>
        <v/>
      </c>
      <c r="K100" s="11" t="str">
        <f>'Love Box'!O30</f>
        <v/>
      </c>
      <c r="L100" s="11" t="str">
        <f>'Love Box'!P30</f>
        <v/>
      </c>
      <c r="M100" s="11" t="str">
        <f>'Love Box'!Q30</f>
        <v/>
      </c>
      <c r="N100" s="11" t="str">
        <f>'Love Box'!R30</f>
        <v/>
      </c>
      <c r="O100" s="11" t="str">
        <f>'Love Box'!S30</f>
        <v/>
      </c>
      <c r="P100" s="11" t="str">
        <f>'Love Box'!T30</f>
        <v/>
      </c>
      <c r="Q100" s="8">
        <f t="shared" si="0"/>
        <v>0</v>
      </c>
    </row>
    <row r="101" spans="1:17" x14ac:dyDescent="0.25">
      <c r="A101" s="10"/>
      <c r="B101" s="10"/>
      <c r="C101" s="125" t="str">
        <f>'Love Box'!C31</f>
        <v>Storage Unit</v>
      </c>
      <c r="D101" s="125"/>
      <c r="E101" s="11">
        <f>'Love Box'!I31</f>
        <v>0</v>
      </c>
      <c r="F101" s="11">
        <f>'Love Box'!J31</f>
        <v>0</v>
      </c>
      <c r="G101" s="11">
        <f>'Love Box'!K31</f>
        <v>0</v>
      </c>
      <c r="H101" s="11">
        <f>'Love Box'!L31</f>
        <v>0</v>
      </c>
      <c r="I101" s="11">
        <f>'Love Box'!M31</f>
        <v>0</v>
      </c>
      <c r="J101" s="11">
        <f>'Love Box'!N31</f>
        <v>0</v>
      </c>
      <c r="K101" s="11">
        <f>'Love Box'!O31</f>
        <v>0</v>
      </c>
      <c r="L101" s="11">
        <f>'Love Box'!P31</f>
        <v>0</v>
      </c>
      <c r="M101" s="11">
        <f>'Love Box'!Q31</f>
        <v>0</v>
      </c>
      <c r="N101" s="11">
        <f>'Love Box'!R31</f>
        <v>0</v>
      </c>
      <c r="O101" s="11">
        <f>'Love Box'!S31</f>
        <v>0</v>
      </c>
      <c r="P101" s="11">
        <f>'Love Box'!T31</f>
        <v>0</v>
      </c>
      <c r="Q101" s="8">
        <f t="shared" si="0"/>
        <v>0</v>
      </c>
    </row>
    <row r="102" spans="1:17" s="45" customFormat="1" x14ac:dyDescent="0.25">
      <c r="A102" s="10"/>
      <c r="B102" s="10"/>
      <c r="C102" s="125" t="str">
        <f>'Love Box'!C32</f>
        <v>Subscriptions</v>
      </c>
      <c r="D102" s="125"/>
      <c r="E102" s="11">
        <f>'Love Box'!I32</f>
        <v>0</v>
      </c>
      <c r="F102" s="11">
        <f>'Love Box'!J32</f>
        <v>0</v>
      </c>
      <c r="G102" s="11">
        <f>'Love Box'!K32</f>
        <v>0</v>
      </c>
      <c r="H102" s="11">
        <f>'Love Box'!L32</f>
        <v>0</v>
      </c>
      <c r="I102" s="11">
        <f>'Love Box'!M32</f>
        <v>0</v>
      </c>
      <c r="J102" s="11">
        <f>'Love Box'!N32</f>
        <v>0</v>
      </c>
      <c r="K102" s="11">
        <f>'Love Box'!O32</f>
        <v>0</v>
      </c>
      <c r="L102" s="11">
        <f>'Love Box'!P32</f>
        <v>0</v>
      </c>
      <c r="M102" s="11">
        <f>'Love Box'!Q32</f>
        <v>0</v>
      </c>
      <c r="N102" s="11">
        <f>'Love Box'!R32</f>
        <v>0</v>
      </c>
      <c r="O102" s="11">
        <f>'Love Box'!S32</f>
        <v>0</v>
      </c>
      <c r="P102" s="11">
        <f>'Love Box'!T32</f>
        <v>0</v>
      </c>
      <c r="Q102" s="8">
        <f t="shared" si="0"/>
        <v>0</v>
      </c>
    </row>
    <row r="103" spans="1:17" s="13" customFormat="1" ht="12.75" x14ac:dyDescent="0.2">
      <c r="A103" s="10"/>
      <c r="B103" s="98" t="s">
        <v>112</v>
      </c>
      <c r="C103" s="98"/>
      <c r="D103" s="98"/>
      <c r="E103" s="12">
        <f>SUM(E86:E102)</f>
        <v>150</v>
      </c>
      <c r="F103" s="12">
        <f t="shared" ref="F103:P103" si="15">SUM(F86:F102)</f>
        <v>150</v>
      </c>
      <c r="G103" s="12">
        <f t="shared" si="15"/>
        <v>150</v>
      </c>
      <c r="H103" s="12">
        <f t="shared" si="15"/>
        <v>150</v>
      </c>
      <c r="I103" s="12">
        <f t="shared" si="15"/>
        <v>150</v>
      </c>
      <c r="J103" s="12">
        <f t="shared" si="15"/>
        <v>150</v>
      </c>
      <c r="K103" s="12">
        <f t="shared" si="15"/>
        <v>150</v>
      </c>
      <c r="L103" s="12">
        <f t="shared" si="15"/>
        <v>150</v>
      </c>
      <c r="M103" s="12">
        <f t="shared" si="15"/>
        <v>150</v>
      </c>
      <c r="N103" s="12">
        <f t="shared" si="15"/>
        <v>150</v>
      </c>
      <c r="O103" s="12">
        <f t="shared" si="15"/>
        <v>150</v>
      </c>
      <c r="P103" s="12">
        <f t="shared" si="15"/>
        <v>150</v>
      </c>
      <c r="Q103" s="12">
        <f>SUM(E103:P103)</f>
        <v>1800</v>
      </c>
    </row>
    <row r="104" spans="1:17" x14ac:dyDescent="0.25">
      <c r="A104" s="10"/>
      <c r="B104" s="101" t="s">
        <v>84</v>
      </c>
      <c r="C104" s="101"/>
      <c r="D104" s="101"/>
      <c r="E104" s="11">
        <f>General!K36</f>
        <v>0</v>
      </c>
      <c r="F104" s="11">
        <f>General!L36</f>
        <v>0</v>
      </c>
      <c r="G104" s="11">
        <f>General!M36</f>
        <v>0</v>
      </c>
      <c r="H104" s="11">
        <f>General!N36</f>
        <v>0</v>
      </c>
      <c r="I104" s="11">
        <f>General!O36</f>
        <v>0</v>
      </c>
      <c r="J104" s="11">
        <f>General!P36</f>
        <v>0</v>
      </c>
      <c r="K104" s="11">
        <f>General!Q36</f>
        <v>0</v>
      </c>
      <c r="L104" s="11">
        <f>General!R36</f>
        <v>0</v>
      </c>
      <c r="M104" s="11">
        <f>General!S36</f>
        <v>0</v>
      </c>
      <c r="N104" s="11">
        <f>General!T36</f>
        <v>0</v>
      </c>
      <c r="O104" s="11">
        <f>General!U36</f>
        <v>0</v>
      </c>
      <c r="P104" s="11">
        <f>General!V36</f>
        <v>0</v>
      </c>
      <c r="Q104" s="8">
        <f t="shared" si="0"/>
        <v>0</v>
      </c>
    </row>
    <row r="105" spans="1:17" x14ac:dyDescent="0.25">
      <c r="A105" s="10"/>
      <c r="B105" s="101" t="s">
        <v>113</v>
      </c>
      <c r="C105" s="101"/>
      <c r="D105" s="101"/>
      <c r="E105" s="11">
        <f>General!K37</f>
        <v>1500</v>
      </c>
      <c r="F105" s="11">
        <f>General!L37</f>
        <v>0</v>
      </c>
      <c r="G105" s="11">
        <f>General!M37</f>
        <v>0</v>
      </c>
      <c r="H105" s="11">
        <f>General!N37</f>
        <v>1500</v>
      </c>
      <c r="I105" s="11">
        <f>General!O37</f>
        <v>0</v>
      </c>
      <c r="J105" s="11">
        <f>General!P37</f>
        <v>0</v>
      </c>
      <c r="K105" s="11">
        <f>General!Q37</f>
        <v>1500</v>
      </c>
      <c r="L105" s="11">
        <f>General!R37</f>
        <v>0</v>
      </c>
      <c r="M105" s="11">
        <f>General!S37</f>
        <v>0</v>
      </c>
      <c r="N105" s="11">
        <f>General!T37</f>
        <v>1500</v>
      </c>
      <c r="O105" s="11">
        <f>General!U37</f>
        <v>0</v>
      </c>
      <c r="P105" s="11">
        <f>General!V37</f>
        <v>0</v>
      </c>
      <c r="Q105" s="8">
        <f t="shared" si="0"/>
        <v>6000</v>
      </c>
    </row>
    <row r="106" spans="1:17" x14ac:dyDescent="0.25">
      <c r="A106" s="10"/>
      <c r="B106" s="101" t="s">
        <v>85</v>
      </c>
      <c r="C106" s="101"/>
      <c r="D106" s="101"/>
      <c r="E106" s="11">
        <f>General!K38</f>
        <v>0</v>
      </c>
      <c r="F106" s="11">
        <f>General!L38</f>
        <v>0</v>
      </c>
      <c r="G106" s="11">
        <f>General!M38</f>
        <v>0</v>
      </c>
      <c r="H106" s="11">
        <f>General!N38</f>
        <v>0</v>
      </c>
      <c r="I106" s="11">
        <f>General!O38</f>
        <v>0</v>
      </c>
      <c r="J106" s="11">
        <f>General!P38</f>
        <v>0</v>
      </c>
      <c r="K106" s="11">
        <f>General!Q38</f>
        <v>0</v>
      </c>
      <c r="L106" s="11">
        <f>General!R38</f>
        <v>0</v>
      </c>
      <c r="M106" s="11">
        <f>General!S38</f>
        <v>0</v>
      </c>
      <c r="N106" s="11">
        <f>General!T38</f>
        <v>0</v>
      </c>
      <c r="O106" s="11">
        <f>General!U38</f>
        <v>0</v>
      </c>
      <c r="P106" s="11">
        <f>General!V38</f>
        <v>0</v>
      </c>
      <c r="Q106" s="8">
        <f t="shared" si="0"/>
        <v>0</v>
      </c>
    </row>
    <row r="107" spans="1:17" x14ac:dyDescent="0.25">
      <c r="A107" s="10"/>
      <c r="B107" s="101" t="s">
        <v>114</v>
      </c>
      <c r="C107" s="101"/>
      <c r="D107" s="101"/>
      <c r="E107" s="11">
        <f>General!K39</f>
        <v>0</v>
      </c>
      <c r="F107" s="11">
        <f>General!L39</f>
        <v>0</v>
      </c>
      <c r="G107" s="11">
        <f>General!M39</f>
        <v>0</v>
      </c>
      <c r="H107" s="11">
        <f>General!N39</f>
        <v>0</v>
      </c>
      <c r="I107" s="11">
        <f>General!O39</f>
        <v>0</v>
      </c>
      <c r="J107" s="11">
        <f>General!P39</f>
        <v>0</v>
      </c>
      <c r="K107" s="11">
        <f>General!Q39</f>
        <v>0</v>
      </c>
      <c r="L107" s="11">
        <f>General!R39</f>
        <v>0</v>
      </c>
      <c r="M107" s="11">
        <f>General!S39</f>
        <v>0</v>
      </c>
      <c r="N107" s="11">
        <f>General!T39</f>
        <v>0</v>
      </c>
      <c r="O107" s="11">
        <f>General!U39</f>
        <v>0</v>
      </c>
      <c r="P107" s="11">
        <f>General!V39</f>
        <v>0</v>
      </c>
      <c r="Q107" s="8">
        <f t="shared" si="0"/>
        <v>0</v>
      </c>
    </row>
    <row r="108" spans="1:17" x14ac:dyDescent="0.25">
      <c r="A108" s="10"/>
      <c r="B108" s="101" t="s">
        <v>115</v>
      </c>
      <c r="C108" s="101"/>
      <c r="D108" s="101"/>
      <c r="E108" s="11">
        <f>General!K40</f>
        <v>0</v>
      </c>
      <c r="F108" s="11">
        <f>General!L40</f>
        <v>0</v>
      </c>
      <c r="G108" s="11">
        <f>General!M40</f>
        <v>0</v>
      </c>
      <c r="H108" s="11">
        <f>General!N40</f>
        <v>0</v>
      </c>
      <c r="I108" s="11">
        <f>General!O40</f>
        <v>0</v>
      </c>
      <c r="J108" s="11">
        <f>General!P40</f>
        <v>0</v>
      </c>
      <c r="K108" s="11">
        <f>General!Q40</f>
        <v>0</v>
      </c>
      <c r="L108" s="11">
        <f>General!R40</f>
        <v>0</v>
      </c>
      <c r="M108" s="11">
        <f>General!S40</f>
        <v>0</v>
      </c>
      <c r="N108" s="11">
        <f>General!T40</f>
        <v>0</v>
      </c>
      <c r="O108" s="11">
        <f>General!U40</f>
        <v>0</v>
      </c>
      <c r="P108" s="11">
        <f>General!V40</f>
        <v>0</v>
      </c>
      <c r="Q108" s="8">
        <f t="shared" si="0"/>
        <v>0</v>
      </c>
    </row>
    <row r="109" spans="1:17" x14ac:dyDescent="0.25">
      <c r="A109" s="10"/>
      <c r="B109" s="101" t="s">
        <v>86</v>
      </c>
      <c r="C109" s="101"/>
      <c r="D109" s="101"/>
      <c r="E109" s="11">
        <f>General!K41</f>
        <v>0</v>
      </c>
      <c r="F109" s="11">
        <f>General!L41</f>
        <v>0</v>
      </c>
      <c r="G109" s="11">
        <f>General!M41</f>
        <v>0</v>
      </c>
      <c r="H109" s="11">
        <f>General!N41</f>
        <v>0</v>
      </c>
      <c r="I109" s="11">
        <f>General!O41</f>
        <v>0</v>
      </c>
      <c r="J109" s="11">
        <f>General!P41</f>
        <v>0</v>
      </c>
      <c r="K109" s="11">
        <f>General!Q41</f>
        <v>0</v>
      </c>
      <c r="L109" s="11">
        <f>General!R41</f>
        <v>0</v>
      </c>
      <c r="M109" s="11">
        <f>General!S41</f>
        <v>0</v>
      </c>
      <c r="N109" s="11">
        <f>General!T41</f>
        <v>0</v>
      </c>
      <c r="O109" s="11">
        <f>General!U41</f>
        <v>0</v>
      </c>
      <c r="P109" s="11">
        <f>General!V41</f>
        <v>0</v>
      </c>
      <c r="Q109" s="8">
        <f t="shared" si="0"/>
        <v>0</v>
      </c>
    </row>
    <row r="110" spans="1:17" x14ac:dyDescent="0.25">
      <c r="A110" s="10"/>
      <c r="B110" s="101" t="s">
        <v>87</v>
      </c>
      <c r="C110" s="101"/>
      <c r="D110" s="101"/>
      <c r="E110" s="11">
        <f>General!K42</f>
        <v>0</v>
      </c>
      <c r="F110" s="11">
        <f>General!L42</f>
        <v>0</v>
      </c>
      <c r="G110" s="11">
        <f>General!M42</f>
        <v>0</v>
      </c>
      <c r="H110" s="11">
        <f>General!N42</f>
        <v>0</v>
      </c>
      <c r="I110" s="11">
        <f>General!O42</f>
        <v>0</v>
      </c>
      <c r="J110" s="11">
        <f>General!P42</f>
        <v>0</v>
      </c>
      <c r="K110" s="11">
        <f>General!Q42</f>
        <v>0</v>
      </c>
      <c r="L110" s="11">
        <f>General!R42</f>
        <v>0</v>
      </c>
      <c r="M110" s="11">
        <f>General!S42</f>
        <v>0</v>
      </c>
      <c r="N110" s="11">
        <f>General!T42</f>
        <v>0</v>
      </c>
      <c r="O110" s="11">
        <f>General!U42</f>
        <v>0</v>
      </c>
      <c r="P110" s="11">
        <f>General!V42</f>
        <v>0</v>
      </c>
      <c r="Q110" s="8">
        <f t="shared" si="0"/>
        <v>0</v>
      </c>
    </row>
    <row r="111" spans="1:17" x14ac:dyDescent="0.25">
      <c r="A111" s="10"/>
      <c r="B111" s="101" t="s">
        <v>88</v>
      </c>
      <c r="C111" s="101"/>
      <c r="D111" s="101"/>
      <c r="E111" s="11">
        <f>General!K43</f>
        <v>0</v>
      </c>
      <c r="F111" s="11">
        <f>General!L43</f>
        <v>0</v>
      </c>
      <c r="G111" s="11">
        <f>General!M43</f>
        <v>0</v>
      </c>
      <c r="H111" s="11">
        <f>General!N43</f>
        <v>0</v>
      </c>
      <c r="I111" s="11">
        <f>General!O43</f>
        <v>0</v>
      </c>
      <c r="J111" s="11">
        <f>General!P43</f>
        <v>0</v>
      </c>
      <c r="K111" s="11">
        <f>General!Q43</f>
        <v>0</v>
      </c>
      <c r="L111" s="11">
        <f>General!R43</f>
        <v>0</v>
      </c>
      <c r="M111" s="11">
        <f>General!S43</f>
        <v>0</v>
      </c>
      <c r="N111" s="11">
        <f>General!T43</f>
        <v>0</v>
      </c>
      <c r="O111" s="11">
        <f>General!U43</f>
        <v>0</v>
      </c>
      <c r="P111" s="11">
        <f>General!V43</f>
        <v>0</v>
      </c>
      <c r="Q111" s="8">
        <f t="shared" si="0"/>
        <v>0</v>
      </c>
    </row>
    <row r="112" spans="1:17" x14ac:dyDescent="0.25">
      <c r="A112" s="10"/>
      <c r="B112" s="101" t="s">
        <v>89</v>
      </c>
      <c r="C112" s="101"/>
      <c r="D112" s="101"/>
      <c r="E112" s="11" t="e">
        <f>General!K44</f>
        <v>#VALUE!</v>
      </c>
      <c r="F112" s="11" t="e">
        <f>General!L44</f>
        <v>#VALUE!</v>
      </c>
      <c r="G112" s="11" t="e">
        <f>General!M44</f>
        <v>#VALUE!</v>
      </c>
      <c r="H112" s="11" t="e">
        <f>General!N44</f>
        <v>#VALUE!</v>
      </c>
      <c r="I112" s="11" t="e">
        <f>General!O44</f>
        <v>#VALUE!</v>
      </c>
      <c r="J112" s="11" t="e">
        <f>General!P44</f>
        <v>#VALUE!</v>
      </c>
      <c r="K112" s="11" t="e">
        <f>General!Q44</f>
        <v>#VALUE!</v>
      </c>
      <c r="L112" s="11" t="e">
        <f>General!R44</f>
        <v>#VALUE!</v>
      </c>
      <c r="M112" s="11" t="e">
        <f>General!S44</f>
        <v>#VALUE!</v>
      </c>
      <c r="N112" s="11" t="e">
        <f>General!T44</f>
        <v>#VALUE!</v>
      </c>
      <c r="O112" s="11" t="e">
        <f>General!U44</f>
        <v>#VALUE!</v>
      </c>
      <c r="P112" s="11" t="e">
        <f>General!V44</f>
        <v>#VALUE!</v>
      </c>
      <c r="Q112" s="8" t="e">
        <f t="shared" si="0"/>
        <v>#VALUE!</v>
      </c>
    </row>
    <row r="113" spans="1:17" s="45" customFormat="1" x14ac:dyDescent="0.25">
      <c r="A113" s="10"/>
      <c r="B113" s="101" t="s">
        <v>147</v>
      </c>
      <c r="C113" s="101"/>
      <c r="D113" s="101"/>
      <c r="E113" s="11">
        <f>'Special Events (Fundraising)'!I19</f>
        <v>0</v>
      </c>
      <c r="F113" s="11">
        <f>'Special Events (Fundraising)'!J19</f>
        <v>0</v>
      </c>
      <c r="G113" s="11">
        <f>'Special Events (Fundraising)'!K19</f>
        <v>0</v>
      </c>
      <c r="H113" s="11">
        <f>'Special Events (Fundraising)'!L19</f>
        <v>0</v>
      </c>
      <c r="I113" s="11">
        <f>'Special Events (Fundraising)'!M19</f>
        <v>0</v>
      </c>
      <c r="J113" s="11">
        <f>'Special Events (Fundraising)'!N19</f>
        <v>0</v>
      </c>
      <c r="K113" s="11">
        <f>'Special Events (Fundraising)'!O19</f>
        <v>0</v>
      </c>
      <c r="L113" s="11">
        <f>'Special Events (Fundraising)'!P19</f>
        <v>0</v>
      </c>
      <c r="M113" s="11">
        <f>'Special Events (Fundraising)'!Q19</f>
        <v>0</v>
      </c>
      <c r="N113" s="11">
        <f>'Special Events (Fundraising)'!R19</f>
        <v>0</v>
      </c>
      <c r="O113" s="11">
        <f>'Special Events (Fundraising)'!S19</f>
        <v>0</v>
      </c>
      <c r="P113" s="11">
        <f>'Special Events (Fundraising)'!T19</f>
        <v>0</v>
      </c>
      <c r="Q113" s="8">
        <f t="shared" si="0"/>
        <v>0</v>
      </c>
    </row>
    <row r="114" spans="1:17" x14ac:dyDescent="0.25">
      <c r="A114" s="10"/>
      <c r="B114" s="101" t="s">
        <v>90</v>
      </c>
      <c r="C114" s="101"/>
      <c r="D114" s="101"/>
      <c r="E114" s="11" t="str">
        <f>General!K45</f>
        <v/>
      </c>
      <c r="F114" s="11" t="str">
        <f>General!L45</f>
        <v/>
      </c>
      <c r="G114" s="11" t="str">
        <f>General!M45</f>
        <v/>
      </c>
      <c r="H114" s="11" t="str">
        <f>General!N45</f>
        <v/>
      </c>
      <c r="I114" s="11">
        <f>General!O45</f>
        <v>1000</v>
      </c>
      <c r="J114" s="11" t="str">
        <f>General!P45</f>
        <v/>
      </c>
      <c r="K114" s="11" t="str">
        <f>General!Q45</f>
        <v/>
      </c>
      <c r="L114" s="11" t="str">
        <f>General!R45</f>
        <v/>
      </c>
      <c r="M114" s="11" t="str">
        <f>General!S45</f>
        <v/>
      </c>
      <c r="N114" s="11" t="str">
        <f>General!T45</f>
        <v/>
      </c>
      <c r="O114" s="11" t="str">
        <f>General!U45</f>
        <v/>
      </c>
      <c r="P114" s="11" t="str">
        <f>General!V45</f>
        <v/>
      </c>
      <c r="Q114" s="8">
        <f t="shared" si="0"/>
        <v>1000</v>
      </c>
    </row>
    <row r="115" spans="1:17" x14ac:dyDescent="0.25">
      <c r="A115" s="10"/>
      <c r="B115" s="101" t="s">
        <v>91</v>
      </c>
      <c r="C115" s="101"/>
      <c r="D115" s="101"/>
      <c r="E115" s="11">
        <f>General!K46</f>
        <v>0</v>
      </c>
      <c r="F115" s="11">
        <f>General!L46</f>
        <v>0</v>
      </c>
      <c r="G115" s="11">
        <f>General!M46</f>
        <v>0</v>
      </c>
      <c r="H115" s="11">
        <f>General!N46</f>
        <v>0</v>
      </c>
      <c r="I115" s="11">
        <f>General!O46</f>
        <v>0</v>
      </c>
      <c r="J115" s="11">
        <f>General!P46</f>
        <v>0</v>
      </c>
      <c r="K115" s="11">
        <f>General!Q46</f>
        <v>0</v>
      </c>
      <c r="L115" s="11">
        <f>General!R46</f>
        <v>0</v>
      </c>
      <c r="M115" s="11">
        <f>General!S46</f>
        <v>0</v>
      </c>
      <c r="N115" s="11">
        <f>General!T46</f>
        <v>0</v>
      </c>
      <c r="O115" s="11">
        <f>General!U46</f>
        <v>0</v>
      </c>
      <c r="P115" s="11">
        <f>General!V46</f>
        <v>0</v>
      </c>
      <c r="Q115" s="8">
        <f t="shared" si="0"/>
        <v>0</v>
      </c>
    </row>
    <row r="116" spans="1:17" x14ac:dyDescent="0.25">
      <c r="A116" s="10"/>
      <c r="B116" s="101" t="s">
        <v>116</v>
      </c>
      <c r="C116" s="101"/>
      <c r="D116" s="101"/>
      <c r="E116" s="11">
        <f>General!K47</f>
        <v>0</v>
      </c>
      <c r="F116" s="11">
        <f>General!L47</f>
        <v>0</v>
      </c>
      <c r="G116" s="11">
        <f>General!M47</f>
        <v>0</v>
      </c>
      <c r="H116" s="11">
        <f>General!N47</f>
        <v>0</v>
      </c>
      <c r="I116" s="11">
        <f>General!O47</f>
        <v>0</v>
      </c>
      <c r="J116" s="11">
        <f>General!P47</f>
        <v>0</v>
      </c>
      <c r="K116" s="11">
        <f>General!Q47</f>
        <v>0</v>
      </c>
      <c r="L116" s="11">
        <f>General!R47</f>
        <v>0</v>
      </c>
      <c r="M116" s="11">
        <f>General!S47</f>
        <v>0</v>
      </c>
      <c r="N116" s="11">
        <f>General!T47</f>
        <v>0</v>
      </c>
      <c r="O116" s="11">
        <f>General!U47</f>
        <v>0</v>
      </c>
      <c r="P116" s="11">
        <f>General!V47</f>
        <v>0</v>
      </c>
      <c r="Q116" s="8">
        <f t="shared" si="0"/>
        <v>0</v>
      </c>
    </row>
    <row r="117" spans="1:17" x14ac:dyDescent="0.25">
      <c r="A117" s="10"/>
      <c r="B117" s="101" t="s">
        <v>92</v>
      </c>
      <c r="C117" s="101"/>
      <c r="D117" s="101"/>
      <c r="E117" s="11">
        <f>General!K48</f>
        <v>0</v>
      </c>
      <c r="F117" s="11">
        <f>General!L48</f>
        <v>0</v>
      </c>
      <c r="G117" s="11">
        <f>General!M48</f>
        <v>0</v>
      </c>
      <c r="H117" s="11">
        <f>General!N48</f>
        <v>0</v>
      </c>
      <c r="I117" s="11">
        <f>General!O48</f>
        <v>0</v>
      </c>
      <c r="J117" s="11">
        <f>General!P48</f>
        <v>0</v>
      </c>
      <c r="K117" s="11">
        <f>General!Q48</f>
        <v>0</v>
      </c>
      <c r="L117" s="11">
        <f>General!R48</f>
        <v>0</v>
      </c>
      <c r="M117" s="11">
        <f>General!S48</f>
        <v>0</v>
      </c>
      <c r="N117" s="11">
        <f>General!T48</f>
        <v>0</v>
      </c>
      <c r="O117" s="11">
        <f>General!U48</f>
        <v>0</v>
      </c>
      <c r="P117" s="11">
        <f>General!V48</f>
        <v>0</v>
      </c>
      <c r="Q117" s="8">
        <f t="shared" si="0"/>
        <v>0</v>
      </c>
    </row>
    <row r="118" spans="1:17" x14ac:dyDescent="0.25">
      <c r="A118" s="10"/>
      <c r="B118" s="101" t="str">
        <f>Marketing!B5</f>
        <v>Marketing</v>
      </c>
      <c r="C118" s="101"/>
      <c r="D118" s="101"/>
    </row>
    <row r="119" spans="1:17" x14ac:dyDescent="0.25">
      <c r="A119" s="10"/>
      <c r="B119" s="10"/>
      <c r="C119" s="125" t="str">
        <f>Marketing!C6</f>
        <v>Equipment &amp; Software</v>
      </c>
      <c r="D119" s="125"/>
      <c r="E119" s="11">
        <f>Marketing!F6</f>
        <v>0</v>
      </c>
      <c r="F119" s="11">
        <f>Marketing!G6</f>
        <v>0</v>
      </c>
      <c r="G119" s="11">
        <f>Marketing!H6</f>
        <v>0</v>
      </c>
      <c r="H119" s="11">
        <f>Marketing!I6</f>
        <v>0</v>
      </c>
      <c r="I119" s="11">
        <f>Marketing!J6</f>
        <v>0</v>
      </c>
      <c r="J119" s="11">
        <f>Marketing!K6</f>
        <v>0</v>
      </c>
      <c r="K119" s="11">
        <f>Marketing!L6</f>
        <v>0</v>
      </c>
      <c r="L119" s="11">
        <f>Marketing!M6</f>
        <v>0</v>
      </c>
      <c r="M119" s="11">
        <f>Marketing!N6</f>
        <v>0</v>
      </c>
      <c r="N119" s="11">
        <f>Marketing!O6</f>
        <v>0</v>
      </c>
      <c r="O119" s="11">
        <f>Marketing!P6</f>
        <v>0</v>
      </c>
      <c r="P119" s="11">
        <f>Marketing!Q6</f>
        <v>0</v>
      </c>
      <c r="Q119" s="8">
        <f t="shared" si="0"/>
        <v>0</v>
      </c>
    </row>
    <row r="120" spans="1:17" x14ac:dyDescent="0.25">
      <c r="A120" s="10"/>
      <c r="B120" s="10"/>
      <c r="C120" s="125" t="str">
        <f>Marketing!C7</f>
        <v>Graphic Design</v>
      </c>
      <c r="D120" s="125"/>
      <c r="E120" s="11">
        <f>Marketing!F7</f>
        <v>0</v>
      </c>
      <c r="F120" s="11">
        <f>Marketing!G7</f>
        <v>0</v>
      </c>
      <c r="G120" s="11">
        <f>Marketing!H7</f>
        <v>0</v>
      </c>
      <c r="H120" s="11">
        <f>Marketing!I7</f>
        <v>0</v>
      </c>
      <c r="I120" s="11">
        <f>Marketing!J7</f>
        <v>0</v>
      </c>
      <c r="J120" s="11">
        <f>Marketing!K7</f>
        <v>0</v>
      </c>
      <c r="K120" s="11">
        <f>Marketing!L7</f>
        <v>0</v>
      </c>
      <c r="L120" s="11">
        <f>Marketing!M7</f>
        <v>0</v>
      </c>
      <c r="M120" s="11">
        <f>Marketing!N7</f>
        <v>0</v>
      </c>
      <c r="N120" s="11">
        <f>Marketing!O7</f>
        <v>0</v>
      </c>
      <c r="O120" s="11">
        <f>Marketing!P7</f>
        <v>0</v>
      </c>
      <c r="P120" s="11">
        <f>Marketing!Q7</f>
        <v>0</v>
      </c>
      <c r="Q120" s="8">
        <f t="shared" si="0"/>
        <v>0</v>
      </c>
    </row>
    <row r="121" spans="1:17" x14ac:dyDescent="0.25">
      <c r="A121" s="10"/>
      <c r="B121" s="10"/>
      <c r="C121" s="125" t="str">
        <f>Marketing!C8</f>
        <v>Photography</v>
      </c>
      <c r="D121" s="125"/>
      <c r="E121" s="11">
        <f>Marketing!F8</f>
        <v>83.333333333333329</v>
      </c>
      <c r="F121" s="11">
        <f>Marketing!G8</f>
        <v>83.333333333333329</v>
      </c>
      <c r="G121" s="11">
        <f>Marketing!H8</f>
        <v>83.333333333333329</v>
      </c>
      <c r="H121" s="11">
        <f>Marketing!I8</f>
        <v>83.333333333333329</v>
      </c>
      <c r="I121" s="11">
        <f>Marketing!J8</f>
        <v>83.333333333333329</v>
      </c>
      <c r="J121" s="11">
        <f>Marketing!K8</f>
        <v>83.333333333333329</v>
      </c>
      <c r="K121" s="11">
        <f>Marketing!L8</f>
        <v>83.333333333333329</v>
      </c>
      <c r="L121" s="11">
        <f>Marketing!M8</f>
        <v>83.333333333333329</v>
      </c>
      <c r="M121" s="11">
        <f>Marketing!N8</f>
        <v>83.333333333333329</v>
      </c>
      <c r="N121" s="11">
        <f>Marketing!O8</f>
        <v>83.333333333333329</v>
      </c>
      <c r="O121" s="11">
        <f>Marketing!P8</f>
        <v>83.333333333333329</v>
      </c>
      <c r="P121" s="11">
        <f>Marketing!Q8</f>
        <v>83.333333333333329</v>
      </c>
      <c r="Q121" s="8">
        <f t="shared" si="0"/>
        <v>1000.0000000000001</v>
      </c>
    </row>
    <row r="122" spans="1:17" x14ac:dyDescent="0.25">
      <c r="A122" s="10"/>
      <c r="B122" s="10"/>
      <c r="C122" s="125" t="str">
        <f>Marketing!C9</f>
        <v>Postage</v>
      </c>
      <c r="D122" s="125"/>
      <c r="E122" s="11">
        <f>Marketing!F9</f>
        <v>83.333333333333329</v>
      </c>
      <c r="F122" s="11">
        <f>Marketing!G9</f>
        <v>83.333333333333329</v>
      </c>
      <c r="G122" s="11">
        <f>Marketing!H9</f>
        <v>83.333333333333329</v>
      </c>
      <c r="H122" s="11">
        <f>Marketing!I9</f>
        <v>83.333333333333329</v>
      </c>
      <c r="I122" s="11">
        <f>Marketing!J9</f>
        <v>83.333333333333329</v>
      </c>
      <c r="J122" s="11">
        <f>Marketing!K9</f>
        <v>83.333333333333329</v>
      </c>
      <c r="K122" s="11">
        <f>Marketing!L9</f>
        <v>83.333333333333329</v>
      </c>
      <c r="L122" s="11">
        <f>Marketing!M9</f>
        <v>83.333333333333329</v>
      </c>
      <c r="M122" s="11">
        <f>Marketing!N9</f>
        <v>83.333333333333329</v>
      </c>
      <c r="N122" s="11">
        <f>Marketing!O9</f>
        <v>83.333333333333329</v>
      </c>
      <c r="O122" s="11">
        <f>Marketing!P9</f>
        <v>83.333333333333329</v>
      </c>
      <c r="P122" s="11">
        <f>Marketing!Q9</f>
        <v>83.333333333333329</v>
      </c>
      <c r="Q122" s="8">
        <f t="shared" si="0"/>
        <v>1000.0000000000001</v>
      </c>
    </row>
    <row r="123" spans="1:17" x14ac:dyDescent="0.25">
      <c r="A123" s="10"/>
      <c r="B123" s="10"/>
      <c r="C123" s="125" t="str">
        <f>Marketing!C10</f>
        <v>Printing</v>
      </c>
      <c r="D123" s="125"/>
      <c r="E123" s="11">
        <f>Marketing!F10</f>
        <v>83.333333333333329</v>
      </c>
      <c r="F123" s="11">
        <f>Marketing!G10</f>
        <v>83.333333333333329</v>
      </c>
      <c r="G123" s="11">
        <f>Marketing!H10</f>
        <v>83.333333333333329</v>
      </c>
      <c r="H123" s="11">
        <f>Marketing!I10</f>
        <v>83.333333333333329</v>
      </c>
      <c r="I123" s="11">
        <f>Marketing!J10</f>
        <v>83.333333333333329</v>
      </c>
      <c r="J123" s="11">
        <f>Marketing!K10</f>
        <v>83.333333333333329</v>
      </c>
      <c r="K123" s="11">
        <f>Marketing!L10</f>
        <v>83.333333333333329</v>
      </c>
      <c r="L123" s="11">
        <f>Marketing!M10</f>
        <v>83.333333333333329</v>
      </c>
      <c r="M123" s="11">
        <f>Marketing!N10</f>
        <v>83.333333333333329</v>
      </c>
      <c r="N123" s="11">
        <f>Marketing!O10</f>
        <v>83.333333333333329</v>
      </c>
      <c r="O123" s="11">
        <f>Marketing!P10</f>
        <v>83.333333333333329</v>
      </c>
      <c r="P123" s="11">
        <f>Marketing!Q10</f>
        <v>83.333333333333329</v>
      </c>
      <c r="Q123" s="8">
        <f t="shared" si="0"/>
        <v>1000.0000000000001</v>
      </c>
    </row>
    <row r="124" spans="1:17" x14ac:dyDescent="0.25">
      <c r="A124" s="10"/>
      <c r="B124" s="10"/>
      <c r="C124" s="125" t="str">
        <f>Marketing!C11</f>
        <v>Social Media</v>
      </c>
      <c r="D124" s="125"/>
      <c r="E124" s="11">
        <f>Marketing!F11</f>
        <v>0</v>
      </c>
      <c r="F124" s="11">
        <f>Marketing!G11</f>
        <v>0</v>
      </c>
      <c r="G124" s="11">
        <f>Marketing!H11</f>
        <v>0</v>
      </c>
      <c r="H124" s="11">
        <f>Marketing!I11</f>
        <v>0</v>
      </c>
      <c r="I124" s="11">
        <f>Marketing!J11</f>
        <v>0</v>
      </c>
      <c r="J124" s="11">
        <f>Marketing!K11</f>
        <v>0</v>
      </c>
      <c r="K124" s="11">
        <f>Marketing!L11</f>
        <v>0</v>
      </c>
      <c r="L124" s="11">
        <f>Marketing!M11</f>
        <v>0</v>
      </c>
      <c r="M124" s="11">
        <f>Marketing!N11</f>
        <v>0</v>
      </c>
      <c r="N124" s="11">
        <f>Marketing!O11</f>
        <v>0</v>
      </c>
      <c r="O124" s="11">
        <f>Marketing!P11</f>
        <v>0</v>
      </c>
      <c r="P124" s="11">
        <f>Marketing!Q11</f>
        <v>0</v>
      </c>
      <c r="Q124" s="8">
        <f t="shared" si="0"/>
        <v>0</v>
      </c>
    </row>
    <row r="125" spans="1:17" x14ac:dyDescent="0.25">
      <c r="A125" s="10"/>
      <c r="B125" s="10"/>
      <c r="C125" s="125" t="str">
        <f>Marketing!C12</f>
        <v>Subscriptions</v>
      </c>
      <c r="D125" s="125"/>
      <c r="E125" s="11">
        <f>Marketing!F12</f>
        <v>0</v>
      </c>
      <c r="F125" s="11">
        <f>Marketing!G12</f>
        <v>0</v>
      </c>
      <c r="G125" s="11">
        <f>Marketing!H12</f>
        <v>0</v>
      </c>
      <c r="H125" s="11">
        <f>Marketing!I12</f>
        <v>0</v>
      </c>
      <c r="I125" s="11">
        <f>Marketing!J12</f>
        <v>0</v>
      </c>
      <c r="J125" s="11">
        <f>Marketing!K12</f>
        <v>0</v>
      </c>
      <c r="K125" s="11">
        <f>Marketing!L12</f>
        <v>0</v>
      </c>
      <c r="L125" s="11">
        <f>Marketing!M12</f>
        <v>0</v>
      </c>
      <c r="M125" s="11">
        <f>Marketing!N12</f>
        <v>0</v>
      </c>
      <c r="N125" s="11">
        <f>Marketing!O12</f>
        <v>0</v>
      </c>
      <c r="O125" s="11">
        <f>Marketing!P12</f>
        <v>0</v>
      </c>
      <c r="P125" s="11">
        <f>Marketing!Q12</f>
        <v>0</v>
      </c>
      <c r="Q125" s="8">
        <f t="shared" si="0"/>
        <v>0</v>
      </c>
    </row>
    <row r="126" spans="1:17" x14ac:dyDescent="0.25">
      <c r="A126" s="10"/>
      <c r="B126" s="10"/>
      <c r="C126" s="125" t="str">
        <f>Marketing!C13</f>
        <v>Swag</v>
      </c>
      <c r="D126" s="125"/>
      <c r="E126" s="11">
        <f>Marketing!F13</f>
        <v>0</v>
      </c>
      <c r="F126" s="11">
        <f>Marketing!G13</f>
        <v>0</v>
      </c>
      <c r="G126" s="11">
        <f>Marketing!H13</f>
        <v>0</v>
      </c>
      <c r="H126" s="11">
        <f>Marketing!I13</f>
        <v>0</v>
      </c>
      <c r="I126" s="11">
        <f>Marketing!J13</f>
        <v>0</v>
      </c>
      <c r="J126" s="11">
        <f>Marketing!K13</f>
        <v>0</v>
      </c>
      <c r="K126" s="11">
        <f>Marketing!L13</f>
        <v>0</v>
      </c>
      <c r="L126" s="11">
        <f>Marketing!M13</f>
        <v>0</v>
      </c>
      <c r="M126" s="11">
        <f>Marketing!N13</f>
        <v>0</v>
      </c>
      <c r="N126" s="11">
        <f>Marketing!O13</f>
        <v>0</v>
      </c>
      <c r="O126" s="11">
        <f>Marketing!P13</f>
        <v>0</v>
      </c>
      <c r="P126" s="11">
        <f>Marketing!Q13</f>
        <v>0</v>
      </c>
      <c r="Q126" s="8">
        <f t="shared" si="0"/>
        <v>0</v>
      </c>
    </row>
    <row r="127" spans="1:17" x14ac:dyDescent="0.25">
      <c r="A127" s="10"/>
      <c r="B127" s="10"/>
      <c r="C127" s="125" t="str">
        <f>Marketing!C14</f>
        <v>Videography</v>
      </c>
      <c r="D127" s="125"/>
      <c r="E127" s="11">
        <f>Marketing!F14</f>
        <v>0</v>
      </c>
      <c r="F127" s="11">
        <f>Marketing!G14</f>
        <v>0</v>
      </c>
      <c r="G127" s="11">
        <f>Marketing!H14</f>
        <v>0</v>
      </c>
      <c r="H127" s="11">
        <f>Marketing!I14</f>
        <v>0</v>
      </c>
      <c r="I127" s="11">
        <f>Marketing!J14</f>
        <v>0</v>
      </c>
      <c r="J127" s="11">
        <f>Marketing!K14</f>
        <v>0</v>
      </c>
      <c r="K127" s="11">
        <f>Marketing!L14</f>
        <v>0</v>
      </c>
      <c r="L127" s="11">
        <f>Marketing!M14</f>
        <v>0</v>
      </c>
      <c r="M127" s="11">
        <f>Marketing!N14</f>
        <v>0</v>
      </c>
      <c r="N127" s="11">
        <f>Marketing!O14</f>
        <v>0</v>
      </c>
      <c r="O127" s="11">
        <f>Marketing!P14</f>
        <v>0</v>
      </c>
      <c r="P127" s="11">
        <f>Marketing!Q14</f>
        <v>0</v>
      </c>
      <c r="Q127" s="8">
        <f t="shared" si="0"/>
        <v>0</v>
      </c>
    </row>
    <row r="128" spans="1:17" s="13" customFormat="1" ht="12.75" x14ac:dyDescent="0.2">
      <c r="A128" s="10"/>
      <c r="B128" s="98" t="s">
        <v>119</v>
      </c>
      <c r="C128" s="98"/>
      <c r="D128" s="98"/>
      <c r="E128" s="12">
        <f>SUM(E119:E127)</f>
        <v>250</v>
      </c>
      <c r="F128" s="12">
        <f t="shared" ref="F128:P128" si="16">SUM(F119:F127)</f>
        <v>250</v>
      </c>
      <c r="G128" s="12">
        <f t="shared" si="16"/>
        <v>250</v>
      </c>
      <c r="H128" s="12">
        <f t="shared" si="16"/>
        <v>250</v>
      </c>
      <c r="I128" s="12">
        <f t="shared" si="16"/>
        <v>250</v>
      </c>
      <c r="J128" s="12">
        <f t="shared" si="16"/>
        <v>250</v>
      </c>
      <c r="K128" s="12">
        <f t="shared" si="16"/>
        <v>250</v>
      </c>
      <c r="L128" s="12">
        <f t="shared" si="16"/>
        <v>250</v>
      </c>
      <c r="M128" s="12">
        <f t="shared" si="16"/>
        <v>250</v>
      </c>
      <c r="N128" s="12">
        <f t="shared" si="16"/>
        <v>250</v>
      </c>
      <c r="O128" s="12">
        <f t="shared" si="16"/>
        <v>250</v>
      </c>
      <c r="P128" s="12">
        <f t="shared" si="16"/>
        <v>250</v>
      </c>
      <c r="Q128" s="12">
        <f t="shared" si="0"/>
        <v>3000</v>
      </c>
    </row>
    <row r="129" spans="1:17" x14ac:dyDescent="0.25">
      <c r="A129" s="10"/>
      <c r="B129" s="101" t="s">
        <v>94</v>
      </c>
      <c r="C129" s="101"/>
      <c r="D129" s="101"/>
      <c r="E129" s="11">
        <f>General!K49</f>
        <v>0</v>
      </c>
      <c r="F129" s="11">
        <f>General!L49</f>
        <v>0</v>
      </c>
      <c r="G129" s="11">
        <f>General!M49</f>
        <v>0</v>
      </c>
      <c r="H129" s="11">
        <f>General!N49</f>
        <v>0</v>
      </c>
      <c r="I129" s="11">
        <f>General!O49</f>
        <v>0</v>
      </c>
      <c r="J129" s="11">
        <f>General!P49</f>
        <v>0</v>
      </c>
      <c r="K129" s="11">
        <f>General!Q49</f>
        <v>0</v>
      </c>
      <c r="L129" s="11">
        <f>General!R49</f>
        <v>0</v>
      </c>
      <c r="M129" s="11">
        <f>General!S49</f>
        <v>0</v>
      </c>
      <c r="N129" s="11">
        <f>General!T49</f>
        <v>0</v>
      </c>
      <c r="O129" s="11">
        <f>General!U49</f>
        <v>0</v>
      </c>
      <c r="P129" s="11">
        <f>General!V49</f>
        <v>0</v>
      </c>
      <c r="Q129" s="8">
        <f t="shared" si="0"/>
        <v>0</v>
      </c>
    </row>
    <row r="130" spans="1:17" x14ac:dyDescent="0.25">
      <c r="A130" s="10"/>
      <c r="B130" s="101" t="str">
        <f>General!C50</f>
        <v>Office Expense</v>
      </c>
      <c r="C130" s="101"/>
      <c r="D130" s="101"/>
    </row>
    <row r="131" spans="1:17" s="45" customFormat="1" x14ac:dyDescent="0.25">
      <c r="A131" s="10"/>
      <c r="B131" s="10"/>
      <c r="C131" s="101" t="str">
        <f>General!D51</f>
        <v>Décor</v>
      </c>
      <c r="D131" s="101"/>
      <c r="E131" s="11">
        <f>General!K51</f>
        <v>0</v>
      </c>
      <c r="F131" s="11">
        <f>General!L51</f>
        <v>0</v>
      </c>
      <c r="G131" s="11">
        <f>General!M51</f>
        <v>0</v>
      </c>
      <c r="H131" s="11">
        <f>General!N51</f>
        <v>0</v>
      </c>
      <c r="I131" s="11">
        <f>General!O51</f>
        <v>0</v>
      </c>
      <c r="J131" s="11">
        <f>General!P51</f>
        <v>0</v>
      </c>
      <c r="K131" s="11">
        <f>General!Q51</f>
        <v>0</v>
      </c>
      <c r="L131" s="11">
        <f>General!R51</f>
        <v>0</v>
      </c>
      <c r="M131" s="11">
        <f>General!S51</f>
        <v>0</v>
      </c>
      <c r="N131" s="11">
        <f>General!T51</f>
        <v>0</v>
      </c>
      <c r="O131" s="11">
        <f>General!U51</f>
        <v>0</v>
      </c>
      <c r="P131" s="11">
        <f>General!V51</f>
        <v>0</v>
      </c>
      <c r="Q131" s="8">
        <f t="shared" si="0"/>
        <v>0</v>
      </c>
    </row>
    <row r="132" spans="1:17" x14ac:dyDescent="0.25">
      <c r="A132" s="10"/>
      <c r="B132" s="10"/>
      <c r="C132" s="101" t="str">
        <f>General!D52</f>
        <v>Employee Appreciation</v>
      </c>
      <c r="D132" s="101"/>
      <c r="E132" s="11">
        <f>General!K52</f>
        <v>0</v>
      </c>
      <c r="F132" s="11">
        <f>General!L52</f>
        <v>0</v>
      </c>
      <c r="G132" s="11">
        <f>General!M52</f>
        <v>0</v>
      </c>
      <c r="H132" s="11">
        <f>General!N52</f>
        <v>0</v>
      </c>
      <c r="I132" s="11">
        <f>General!O52</f>
        <v>0</v>
      </c>
      <c r="J132" s="11">
        <f>General!P52</f>
        <v>0</v>
      </c>
      <c r="K132" s="11">
        <f>General!Q52</f>
        <v>0</v>
      </c>
      <c r="L132" s="11">
        <f>General!R52</f>
        <v>0</v>
      </c>
      <c r="M132" s="11">
        <f>General!S52</f>
        <v>0</v>
      </c>
      <c r="N132" s="11">
        <f>General!T52</f>
        <v>0</v>
      </c>
      <c r="O132" s="11">
        <f>General!U52</f>
        <v>0</v>
      </c>
      <c r="P132" s="11">
        <f>General!V52</f>
        <v>0</v>
      </c>
      <c r="Q132" s="8">
        <f t="shared" si="0"/>
        <v>0</v>
      </c>
    </row>
    <row r="133" spans="1:17" s="45" customFormat="1" x14ac:dyDescent="0.25">
      <c r="A133" s="10"/>
      <c r="B133" s="10"/>
      <c r="C133" s="101" t="str">
        <f>General!D53</f>
        <v>Equipment</v>
      </c>
      <c r="D133" s="101"/>
      <c r="E133" s="11">
        <f>General!K53</f>
        <v>0</v>
      </c>
      <c r="F133" s="11">
        <f>General!L53</f>
        <v>0</v>
      </c>
      <c r="G133" s="11">
        <f>General!M53</f>
        <v>0</v>
      </c>
      <c r="H133" s="11">
        <f>General!N53</f>
        <v>0</v>
      </c>
      <c r="I133" s="11">
        <f>General!O53</f>
        <v>0</v>
      </c>
      <c r="J133" s="11">
        <f>General!P53</f>
        <v>0</v>
      </c>
      <c r="K133" s="11">
        <f>General!Q53</f>
        <v>0</v>
      </c>
      <c r="L133" s="11">
        <f>General!R53</f>
        <v>0</v>
      </c>
      <c r="M133" s="11">
        <f>General!S53</f>
        <v>0</v>
      </c>
      <c r="N133" s="11">
        <f>General!T53</f>
        <v>0</v>
      </c>
      <c r="O133" s="11">
        <f>General!U53</f>
        <v>0</v>
      </c>
      <c r="P133" s="11">
        <f>General!V53</f>
        <v>0</v>
      </c>
      <c r="Q133" s="8">
        <f t="shared" si="0"/>
        <v>0</v>
      </c>
    </row>
    <row r="134" spans="1:17" s="45" customFormat="1" x14ac:dyDescent="0.25">
      <c r="A134" s="10"/>
      <c r="B134" s="10"/>
      <c r="C134" s="101" t="str">
        <f>General!D54</f>
        <v>Furniture</v>
      </c>
      <c r="D134" s="101"/>
      <c r="E134" s="11">
        <f>General!K54</f>
        <v>0</v>
      </c>
      <c r="F134" s="11">
        <f>General!L54</f>
        <v>0</v>
      </c>
      <c r="G134" s="11">
        <f>General!M54</f>
        <v>0</v>
      </c>
      <c r="H134" s="11">
        <f>General!N54</f>
        <v>0</v>
      </c>
      <c r="I134" s="11">
        <f>General!O54</f>
        <v>0</v>
      </c>
      <c r="J134" s="11">
        <f>General!P54</f>
        <v>0</v>
      </c>
      <c r="K134" s="11">
        <f>General!Q54</f>
        <v>0</v>
      </c>
      <c r="L134" s="11">
        <f>General!R54</f>
        <v>0</v>
      </c>
      <c r="M134" s="11">
        <f>General!S54</f>
        <v>0</v>
      </c>
      <c r="N134" s="11">
        <f>General!T54</f>
        <v>0</v>
      </c>
      <c r="O134" s="11">
        <f>General!U54</f>
        <v>0</v>
      </c>
      <c r="P134" s="11">
        <f>General!V54</f>
        <v>0</v>
      </c>
      <c r="Q134" s="8">
        <f t="shared" si="0"/>
        <v>0</v>
      </c>
    </row>
    <row r="135" spans="1:17" x14ac:dyDescent="0.25">
      <c r="A135" s="10"/>
      <c r="B135" s="10"/>
      <c r="C135" s="101" t="str">
        <f>General!D55</f>
        <v>Internet</v>
      </c>
      <c r="D135" s="101"/>
      <c r="E135" s="11">
        <f>General!K55</f>
        <v>0</v>
      </c>
      <c r="F135" s="11">
        <f>General!L55</f>
        <v>0</v>
      </c>
      <c r="G135" s="11">
        <f>General!M55</f>
        <v>0</v>
      </c>
      <c r="H135" s="11">
        <f>General!N55</f>
        <v>0</v>
      </c>
      <c r="I135" s="11">
        <f>General!O55</f>
        <v>0</v>
      </c>
      <c r="J135" s="11">
        <f>General!P55</f>
        <v>0</v>
      </c>
      <c r="K135" s="11">
        <f>General!Q55</f>
        <v>0</v>
      </c>
      <c r="L135" s="11">
        <f>General!R55</f>
        <v>0</v>
      </c>
      <c r="M135" s="11">
        <f>General!S55</f>
        <v>0</v>
      </c>
      <c r="N135" s="11">
        <f>General!T55</f>
        <v>0</v>
      </c>
      <c r="O135" s="11">
        <f>General!U55</f>
        <v>0</v>
      </c>
      <c r="P135" s="11">
        <f>General!V55</f>
        <v>0</v>
      </c>
      <c r="Q135" s="8">
        <f t="shared" si="0"/>
        <v>0</v>
      </c>
    </row>
    <row r="136" spans="1:17" x14ac:dyDescent="0.25">
      <c r="A136" s="10"/>
      <c r="B136" s="10"/>
      <c r="C136" s="101" t="str">
        <f>General!D56</f>
        <v>Office Supplies</v>
      </c>
      <c r="D136" s="101"/>
      <c r="E136" s="11">
        <f>General!K56</f>
        <v>0</v>
      </c>
      <c r="F136" s="11">
        <f>General!L56</f>
        <v>0</v>
      </c>
      <c r="G136" s="11">
        <f>General!M56</f>
        <v>0</v>
      </c>
      <c r="H136" s="11">
        <f>General!N56</f>
        <v>0</v>
      </c>
      <c r="I136" s="11">
        <f>General!O56</f>
        <v>0</v>
      </c>
      <c r="J136" s="11">
        <f>General!P56</f>
        <v>0</v>
      </c>
      <c r="K136" s="11">
        <f>General!Q56</f>
        <v>0</v>
      </c>
      <c r="L136" s="11">
        <f>General!R56</f>
        <v>0</v>
      </c>
      <c r="M136" s="11">
        <f>General!S56</f>
        <v>0</v>
      </c>
      <c r="N136" s="11">
        <f>General!T56</f>
        <v>0</v>
      </c>
      <c r="O136" s="11">
        <f>General!U56</f>
        <v>0</v>
      </c>
      <c r="P136" s="11">
        <f>General!V56</f>
        <v>0</v>
      </c>
      <c r="Q136" s="8">
        <f t="shared" si="0"/>
        <v>0</v>
      </c>
    </row>
    <row r="137" spans="1:17" x14ac:dyDescent="0.25">
      <c r="A137" s="10"/>
      <c r="B137" s="10"/>
      <c r="C137" s="101" t="str">
        <f>General!D57</f>
        <v>Rent</v>
      </c>
      <c r="D137" s="101"/>
      <c r="E137" s="11">
        <f>General!K57</f>
        <v>0</v>
      </c>
      <c r="F137" s="11">
        <f>General!L57</f>
        <v>0</v>
      </c>
      <c r="G137" s="11">
        <f>General!M57</f>
        <v>0</v>
      </c>
      <c r="H137" s="11">
        <f>General!N57</f>
        <v>0</v>
      </c>
      <c r="I137" s="11">
        <f>General!O57</f>
        <v>0</v>
      </c>
      <c r="J137" s="11">
        <f>General!P57</f>
        <v>0</v>
      </c>
      <c r="K137" s="11">
        <f>General!Q57</f>
        <v>0</v>
      </c>
      <c r="L137" s="11">
        <f>General!R57</f>
        <v>0</v>
      </c>
      <c r="M137" s="11">
        <f>General!S57</f>
        <v>0</v>
      </c>
      <c r="N137" s="11">
        <f>General!T57</f>
        <v>0</v>
      </c>
      <c r="O137" s="11">
        <f>General!U57</f>
        <v>0</v>
      </c>
      <c r="P137" s="11">
        <f>General!V57</f>
        <v>0</v>
      </c>
      <c r="Q137" s="8">
        <f t="shared" si="0"/>
        <v>0</v>
      </c>
    </row>
    <row r="138" spans="1:17" x14ac:dyDescent="0.25">
      <c r="A138" s="10"/>
      <c r="B138" s="10"/>
      <c r="C138" s="101" t="str">
        <f>General!D58</f>
        <v>Software</v>
      </c>
      <c r="D138" s="101"/>
      <c r="E138" s="11">
        <f>General!K58</f>
        <v>0</v>
      </c>
      <c r="F138" s="11">
        <f>General!L58</f>
        <v>0</v>
      </c>
      <c r="G138" s="11">
        <f>General!M58</f>
        <v>0</v>
      </c>
      <c r="H138" s="11">
        <f>General!N58</f>
        <v>0</v>
      </c>
      <c r="I138" s="11">
        <f>General!O58</f>
        <v>0</v>
      </c>
      <c r="J138" s="11">
        <f>General!P58</f>
        <v>0</v>
      </c>
      <c r="K138" s="11">
        <f>General!Q58</f>
        <v>0</v>
      </c>
      <c r="L138" s="11">
        <f>General!R58</f>
        <v>0</v>
      </c>
      <c r="M138" s="11">
        <f>General!S58</f>
        <v>0</v>
      </c>
      <c r="N138" s="11">
        <f>General!T58</f>
        <v>0</v>
      </c>
      <c r="O138" s="11">
        <f>General!U58</f>
        <v>0</v>
      </c>
      <c r="P138" s="11">
        <f>General!V58</f>
        <v>0</v>
      </c>
      <c r="Q138" s="8">
        <f t="shared" si="0"/>
        <v>0</v>
      </c>
    </row>
    <row r="139" spans="1:17" x14ac:dyDescent="0.25">
      <c r="A139" s="10"/>
      <c r="B139" s="10"/>
      <c r="C139" s="101" t="str">
        <f>General!D59</f>
        <v>Telephone</v>
      </c>
      <c r="D139" s="101"/>
      <c r="E139" s="11">
        <f>General!K60</f>
        <v>0</v>
      </c>
      <c r="F139" s="11">
        <f>General!L60</f>
        <v>0</v>
      </c>
      <c r="G139" s="11">
        <f>General!M60</f>
        <v>0</v>
      </c>
      <c r="H139" s="11">
        <f>General!N60</f>
        <v>0</v>
      </c>
      <c r="I139" s="11">
        <f>General!O60</f>
        <v>0</v>
      </c>
      <c r="J139" s="11">
        <f>General!P60</f>
        <v>0</v>
      </c>
      <c r="K139" s="11">
        <f>General!Q60</f>
        <v>0</v>
      </c>
      <c r="L139" s="11">
        <f>General!R60</f>
        <v>0</v>
      </c>
      <c r="M139" s="11">
        <f>General!S60</f>
        <v>0</v>
      </c>
      <c r="N139" s="11">
        <f>General!T60</f>
        <v>0</v>
      </c>
      <c r="O139" s="11">
        <f>General!U60</f>
        <v>0</v>
      </c>
      <c r="P139" s="11">
        <f>General!V60</f>
        <v>0</v>
      </c>
      <c r="Q139" s="8">
        <f t="shared" si="0"/>
        <v>0</v>
      </c>
    </row>
    <row r="140" spans="1:17" s="37" customFormat="1" x14ac:dyDescent="0.25">
      <c r="A140" s="10"/>
      <c r="B140" s="10"/>
      <c r="C140" s="101" t="str">
        <f>General!D60</f>
        <v>Utilities</v>
      </c>
      <c r="D140" s="101"/>
      <c r="E140" s="11">
        <f>General!K61</f>
        <v>0</v>
      </c>
      <c r="F140" s="11">
        <f>General!L61</f>
        <v>0</v>
      </c>
      <c r="G140" s="11">
        <f>General!M61</f>
        <v>0</v>
      </c>
      <c r="H140" s="11">
        <f>General!N61</f>
        <v>0</v>
      </c>
      <c r="I140" s="11">
        <f>General!O61</f>
        <v>0</v>
      </c>
      <c r="J140" s="11">
        <f>General!P61</f>
        <v>0</v>
      </c>
      <c r="K140" s="11">
        <f>General!Q61</f>
        <v>0</v>
      </c>
      <c r="L140" s="11">
        <f>General!R61</f>
        <v>0</v>
      </c>
      <c r="M140" s="11">
        <f>General!S61</f>
        <v>0</v>
      </c>
      <c r="N140" s="11">
        <f>General!T61</f>
        <v>0</v>
      </c>
      <c r="O140" s="11">
        <f>General!U61</f>
        <v>0</v>
      </c>
      <c r="P140" s="11">
        <f>General!V61</f>
        <v>0</v>
      </c>
      <c r="Q140" s="8">
        <f t="shared" si="0"/>
        <v>0</v>
      </c>
    </row>
    <row r="141" spans="1:17" s="37" customFormat="1" x14ac:dyDescent="0.25">
      <c r="A141" s="10"/>
      <c r="B141" s="10"/>
      <c r="C141" s="101" t="str">
        <f>General!D61</f>
        <v>OTHER OFFICE EXPENSE</v>
      </c>
      <c r="D141" s="101"/>
      <c r="E141" s="11">
        <f>General!K62</f>
        <v>0</v>
      </c>
      <c r="F141" s="11">
        <f>General!L62</f>
        <v>0</v>
      </c>
      <c r="G141" s="11">
        <f>General!M62</f>
        <v>0</v>
      </c>
      <c r="H141" s="11">
        <f>General!N62</f>
        <v>0</v>
      </c>
      <c r="I141" s="11">
        <f>General!O62</f>
        <v>0</v>
      </c>
      <c r="J141" s="11">
        <f>General!P62</f>
        <v>0</v>
      </c>
      <c r="K141" s="11">
        <f>General!Q62</f>
        <v>0</v>
      </c>
      <c r="L141" s="11">
        <f>General!R62</f>
        <v>0</v>
      </c>
      <c r="M141" s="11">
        <f>General!S62</f>
        <v>0</v>
      </c>
      <c r="N141" s="11">
        <f>General!T62</f>
        <v>0</v>
      </c>
      <c r="O141" s="11">
        <f>General!U62</f>
        <v>0</v>
      </c>
      <c r="P141" s="11">
        <f>General!V62</f>
        <v>0</v>
      </c>
      <c r="Q141" s="8">
        <f t="shared" si="0"/>
        <v>0</v>
      </c>
    </row>
    <row r="142" spans="1:17" s="37" customFormat="1" x14ac:dyDescent="0.25">
      <c r="A142" s="10"/>
      <c r="B142" s="10"/>
      <c r="C142" s="101" t="str">
        <f>General!D62</f>
        <v>OTHER OFFICE EXPENSE</v>
      </c>
      <c r="D142" s="101"/>
      <c r="E142" s="11">
        <f>General!K63</f>
        <v>0</v>
      </c>
      <c r="F142" s="11">
        <f>General!L63</f>
        <v>0</v>
      </c>
      <c r="G142" s="11">
        <f>General!M63</f>
        <v>0</v>
      </c>
      <c r="H142" s="11">
        <f>General!N63</f>
        <v>0</v>
      </c>
      <c r="I142" s="11">
        <f>General!O63</f>
        <v>0</v>
      </c>
      <c r="J142" s="11">
        <f>General!P63</f>
        <v>0</v>
      </c>
      <c r="K142" s="11">
        <f>General!Q63</f>
        <v>0</v>
      </c>
      <c r="L142" s="11">
        <f>General!R63</f>
        <v>0</v>
      </c>
      <c r="M142" s="11">
        <f>General!S63</f>
        <v>0</v>
      </c>
      <c r="N142" s="11">
        <f>General!T63</f>
        <v>0</v>
      </c>
      <c r="O142" s="11">
        <f>General!U63</f>
        <v>0</v>
      </c>
      <c r="P142" s="11">
        <f>General!V63</f>
        <v>0</v>
      </c>
      <c r="Q142" s="8">
        <f t="shared" si="0"/>
        <v>0</v>
      </c>
    </row>
    <row r="143" spans="1:17" s="45" customFormat="1" x14ac:dyDescent="0.25">
      <c r="A143" s="10"/>
      <c r="B143" s="10"/>
      <c r="C143" s="101" t="str">
        <f>General!D63</f>
        <v>OTHER OFFICE EXPENSE</v>
      </c>
      <c r="D143" s="101"/>
      <c r="E143" s="11">
        <f>General!K64</f>
        <v>0</v>
      </c>
      <c r="F143" s="11">
        <f>General!L64</f>
        <v>0</v>
      </c>
      <c r="G143" s="11">
        <f>General!M64</f>
        <v>0</v>
      </c>
      <c r="H143" s="11">
        <f>General!N64</f>
        <v>0</v>
      </c>
      <c r="I143" s="11">
        <f>General!O64</f>
        <v>0</v>
      </c>
      <c r="J143" s="11">
        <f>General!P64</f>
        <v>0</v>
      </c>
      <c r="K143" s="11">
        <f>General!Q64</f>
        <v>0</v>
      </c>
      <c r="L143" s="11">
        <f>General!R64</f>
        <v>0</v>
      </c>
      <c r="M143" s="11">
        <f>General!S64</f>
        <v>0</v>
      </c>
      <c r="N143" s="11">
        <f>General!T64</f>
        <v>0</v>
      </c>
      <c r="O143" s="11">
        <f>General!U64</f>
        <v>0</v>
      </c>
      <c r="P143" s="11">
        <f>General!V64</f>
        <v>0</v>
      </c>
      <c r="Q143" s="8">
        <f t="shared" si="0"/>
        <v>0</v>
      </c>
    </row>
    <row r="144" spans="1:17" s="45" customFormat="1" x14ac:dyDescent="0.25">
      <c r="A144" s="10"/>
      <c r="B144" s="10"/>
      <c r="C144" s="101" t="str">
        <f>General!D64</f>
        <v>OTHER OFFICE EXPENSE</v>
      </c>
      <c r="D144" s="101"/>
      <c r="E144" s="11">
        <f>General!K65</f>
        <v>0</v>
      </c>
      <c r="F144" s="11">
        <f>General!L65</f>
        <v>0</v>
      </c>
      <c r="G144" s="11">
        <f>General!M65</f>
        <v>0</v>
      </c>
      <c r="H144" s="11">
        <f>General!N65</f>
        <v>0</v>
      </c>
      <c r="I144" s="11">
        <f>General!O65</f>
        <v>0</v>
      </c>
      <c r="J144" s="11">
        <f>General!P65</f>
        <v>0</v>
      </c>
      <c r="K144" s="11">
        <f>General!Q65</f>
        <v>0</v>
      </c>
      <c r="L144" s="11">
        <f>General!R65</f>
        <v>0</v>
      </c>
      <c r="M144" s="11">
        <f>General!S65</f>
        <v>0</v>
      </c>
      <c r="N144" s="11">
        <f>General!T65</f>
        <v>0</v>
      </c>
      <c r="O144" s="11">
        <f>General!U65</f>
        <v>0</v>
      </c>
      <c r="P144" s="11">
        <f>General!V65</f>
        <v>0</v>
      </c>
      <c r="Q144" s="8">
        <f t="shared" si="0"/>
        <v>0</v>
      </c>
    </row>
    <row r="145" spans="1:17" s="45" customFormat="1" x14ac:dyDescent="0.25">
      <c r="A145" s="10"/>
      <c r="B145" s="10"/>
      <c r="C145" s="101" t="str">
        <f>General!D65</f>
        <v>OTHER OFFICE EXPENSE</v>
      </c>
      <c r="D145" s="101"/>
      <c r="E145" s="11">
        <f>General!K66</f>
        <v>0</v>
      </c>
      <c r="F145" s="11">
        <f>General!L66</f>
        <v>0</v>
      </c>
      <c r="G145" s="11">
        <f>General!M66</f>
        <v>0</v>
      </c>
      <c r="H145" s="11">
        <f>General!N66</f>
        <v>0</v>
      </c>
      <c r="I145" s="11">
        <f>General!O66</f>
        <v>0</v>
      </c>
      <c r="J145" s="11">
        <f>General!P66</f>
        <v>0</v>
      </c>
      <c r="K145" s="11">
        <f>General!Q66</f>
        <v>0</v>
      </c>
      <c r="L145" s="11">
        <f>General!R66</f>
        <v>0</v>
      </c>
      <c r="M145" s="11">
        <f>General!S66</f>
        <v>0</v>
      </c>
      <c r="N145" s="11">
        <f>General!T66</f>
        <v>0</v>
      </c>
      <c r="O145" s="11">
        <f>General!U66</f>
        <v>0</v>
      </c>
      <c r="P145" s="11">
        <f>General!V66</f>
        <v>0</v>
      </c>
      <c r="Q145" s="8">
        <f t="shared" si="0"/>
        <v>0</v>
      </c>
    </row>
    <row r="146" spans="1:17" x14ac:dyDescent="0.25">
      <c r="A146" s="10"/>
      <c r="B146" s="98" t="s">
        <v>117</v>
      </c>
      <c r="C146" s="98"/>
      <c r="D146" s="98"/>
      <c r="E146" s="12">
        <f>SUM(E130:E145)</f>
        <v>0</v>
      </c>
      <c r="F146" s="12">
        <f t="shared" ref="F146:P146" si="17">SUM(F130:F145)</f>
        <v>0</v>
      </c>
      <c r="G146" s="12">
        <f t="shared" si="17"/>
        <v>0</v>
      </c>
      <c r="H146" s="12">
        <f t="shared" si="17"/>
        <v>0</v>
      </c>
      <c r="I146" s="12">
        <f t="shared" si="17"/>
        <v>0</v>
      </c>
      <c r="J146" s="12">
        <f t="shared" si="17"/>
        <v>0</v>
      </c>
      <c r="K146" s="12">
        <f t="shared" si="17"/>
        <v>0</v>
      </c>
      <c r="L146" s="12">
        <f t="shared" si="17"/>
        <v>0</v>
      </c>
      <c r="M146" s="12">
        <f t="shared" si="17"/>
        <v>0</v>
      </c>
      <c r="N146" s="12">
        <f t="shared" si="17"/>
        <v>0</v>
      </c>
      <c r="O146" s="12">
        <f t="shared" si="17"/>
        <v>0</v>
      </c>
      <c r="P146" s="12">
        <f t="shared" si="17"/>
        <v>0</v>
      </c>
      <c r="Q146" s="12">
        <f>SUM(E146:P146)</f>
        <v>0</v>
      </c>
    </row>
    <row r="147" spans="1:17" x14ac:dyDescent="0.25">
      <c r="A147" s="10"/>
      <c r="B147" s="101" t="s">
        <v>96</v>
      </c>
      <c r="C147" s="101"/>
      <c r="D147" s="101"/>
      <c r="E147" s="11">
        <f>General!K66</f>
        <v>0</v>
      </c>
      <c r="F147" s="11">
        <f>General!L66</f>
        <v>0</v>
      </c>
      <c r="G147" s="11">
        <f>General!M66</f>
        <v>0</v>
      </c>
      <c r="H147" s="11">
        <f>General!N66</f>
        <v>0</v>
      </c>
      <c r="I147" s="11">
        <f>General!O66</f>
        <v>0</v>
      </c>
      <c r="J147" s="11">
        <f>General!P66</f>
        <v>0</v>
      </c>
      <c r="K147" s="11">
        <f>General!Q66</f>
        <v>0</v>
      </c>
      <c r="L147" s="11">
        <f>General!R66</f>
        <v>0</v>
      </c>
      <c r="M147" s="11">
        <f>General!S66</f>
        <v>0</v>
      </c>
      <c r="N147" s="11">
        <f>General!T66</f>
        <v>0</v>
      </c>
      <c r="O147" s="11">
        <f>General!U66</f>
        <v>0</v>
      </c>
      <c r="P147" s="11">
        <f>General!V66</f>
        <v>0</v>
      </c>
      <c r="Q147" s="8">
        <f t="shared" si="0"/>
        <v>0</v>
      </c>
    </row>
    <row r="148" spans="1:17" x14ac:dyDescent="0.25">
      <c r="A148" s="10"/>
      <c r="B148" s="101" t="s">
        <v>97</v>
      </c>
      <c r="C148" s="101"/>
      <c r="D148" s="101"/>
    </row>
    <row r="149" spans="1:17" s="37" customFormat="1" x14ac:dyDescent="0.25">
      <c r="A149" s="10"/>
      <c r="B149" s="18"/>
      <c r="C149" s="101" t="str">
        <f>Payroll!B17</f>
        <v>Bonuses</v>
      </c>
      <c r="D149" s="101"/>
      <c r="E149" s="11">
        <f>Payroll!P17</f>
        <v>0</v>
      </c>
      <c r="F149" s="11">
        <f>Payroll!Q17</f>
        <v>0</v>
      </c>
      <c r="G149" s="11">
        <f>Payroll!R17</f>
        <v>0</v>
      </c>
      <c r="H149" s="11">
        <f>Payroll!S17</f>
        <v>0</v>
      </c>
      <c r="I149" s="11">
        <f>Payroll!T17</f>
        <v>0</v>
      </c>
      <c r="J149" s="11">
        <f>Payroll!U17</f>
        <v>0</v>
      </c>
      <c r="K149" s="11">
        <f>Payroll!V17</f>
        <v>0</v>
      </c>
      <c r="L149" s="11">
        <f>Payroll!W17</f>
        <v>0</v>
      </c>
      <c r="M149" s="11">
        <f>Payroll!X17</f>
        <v>0</v>
      </c>
      <c r="N149" s="11">
        <f>Payroll!Y17</f>
        <v>0</v>
      </c>
      <c r="O149" s="11">
        <f>Payroll!Z17</f>
        <v>0</v>
      </c>
      <c r="P149" s="11">
        <f>Payroll!AA17</f>
        <v>0</v>
      </c>
      <c r="Q149" s="8">
        <f t="shared" si="0"/>
        <v>0</v>
      </c>
    </row>
    <row r="150" spans="1:17" s="37" customFormat="1" x14ac:dyDescent="0.25">
      <c r="A150" s="10"/>
      <c r="B150" s="18"/>
      <c r="C150" s="101" t="str">
        <f>Payroll!B18</f>
        <v>Payroll Processing Fees</v>
      </c>
      <c r="D150" s="101"/>
      <c r="E150" s="11">
        <f>Payroll!P18</f>
        <v>115.895</v>
      </c>
      <c r="F150" s="11">
        <f>Payroll!Q18</f>
        <v>115.895</v>
      </c>
      <c r="G150" s="11">
        <f>Payroll!R18</f>
        <v>115.895</v>
      </c>
      <c r="H150" s="11">
        <f>Payroll!S18</f>
        <v>115.895</v>
      </c>
      <c r="I150" s="11">
        <f>Payroll!T18</f>
        <v>115.895</v>
      </c>
      <c r="J150" s="11">
        <f>Payroll!U18</f>
        <v>115.895</v>
      </c>
      <c r="K150" s="11">
        <f>Payroll!V18</f>
        <v>115.895</v>
      </c>
      <c r="L150" s="11">
        <f>Payroll!W18</f>
        <v>115.895</v>
      </c>
      <c r="M150" s="11">
        <f>Payroll!X18</f>
        <v>115.895</v>
      </c>
      <c r="N150" s="11">
        <f>Payroll!Y18</f>
        <v>115.895</v>
      </c>
      <c r="O150" s="11">
        <f>Payroll!Z18</f>
        <v>115.895</v>
      </c>
      <c r="P150" s="11">
        <f>Payroll!AA18</f>
        <v>115.895</v>
      </c>
      <c r="Q150" s="8">
        <f t="shared" si="0"/>
        <v>1390.74</v>
      </c>
    </row>
    <row r="151" spans="1:17" s="37" customFormat="1" x14ac:dyDescent="0.25">
      <c r="A151" s="10"/>
      <c r="B151" s="18"/>
      <c r="C151" s="101" t="str">
        <f>Payroll!B19</f>
        <v>Payroll Taxes</v>
      </c>
      <c r="D151" s="101"/>
      <c r="E151" s="11">
        <f>Payroll!P19</f>
        <v>240.65625</v>
      </c>
      <c r="F151" s="11">
        <f>Payroll!Q19</f>
        <v>240.65625</v>
      </c>
      <c r="G151" s="11">
        <f>Payroll!R19</f>
        <v>240.65625</v>
      </c>
      <c r="H151" s="11">
        <f>Payroll!S19</f>
        <v>240.65625</v>
      </c>
      <c r="I151" s="11">
        <f>Payroll!T19</f>
        <v>240.65625</v>
      </c>
      <c r="J151" s="11">
        <f>Payroll!U19</f>
        <v>240.65625</v>
      </c>
      <c r="K151" s="11">
        <f>Payroll!V19</f>
        <v>240.65625</v>
      </c>
      <c r="L151" s="11">
        <f>Payroll!W19</f>
        <v>240.65625</v>
      </c>
      <c r="M151" s="11">
        <f>Payroll!X19</f>
        <v>240.65625</v>
      </c>
      <c r="N151" s="11">
        <f>Payroll!Y19</f>
        <v>240.65625</v>
      </c>
      <c r="O151" s="11">
        <f>Payroll!Z19</f>
        <v>240.65625</v>
      </c>
      <c r="P151" s="11">
        <f>Payroll!AA19</f>
        <v>240.65625</v>
      </c>
      <c r="Q151" s="8">
        <f t="shared" si="0"/>
        <v>2887.875</v>
      </c>
    </row>
    <row r="152" spans="1:17" s="37" customFormat="1" x14ac:dyDescent="0.25">
      <c r="A152" s="10"/>
      <c r="B152" s="18"/>
      <c r="C152" s="101" t="str">
        <f>Payroll!B20</f>
        <v>Salaries</v>
      </c>
      <c r="D152" s="101"/>
      <c r="E152" s="11">
        <f>Payroll!P20</f>
        <v>0</v>
      </c>
      <c r="F152" s="11">
        <f>Payroll!Q20</f>
        <v>0</v>
      </c>
      <c r="G152" s="11">
        <f>Payroll!R20</f>
        <v>0</v>
      </c>
      <c r="H152" s="11">
        <f>Payroll!S20</f>
        <v>3500</v>
      </c>
      <c r="I152" s="11">
        <f>Payroll!T20</f>
        <v>3500</v>
      </c>
      <c r="J152" s="11">
        <f>Payroll!U20</f>
        <v>3500</v>
      </c>
      <c r="K152" s="11">
        <f>Payroll!V20</f>
        <v>3500</v>
      </c>
      <c r="L152" s="11">
        <f>Payroll!W20</f>
        <v>4750</v>
      </c>
      <c r="M152" s="11">
        <f>Payroll!X20</f>
        <v>4750</v>
      </c>
      <c r="N152" s="11">
        <f>Payroll!Y20</f>
        <v>4750</v>
      </c>
      <c r="O152" s="11">
        <f>Payroll!Z20</f>
        <v>4750</v>
      </c>
      <c r="P152" s="11">
        <f>Payroll!AA20</f>
        <v>4750</v>
      </c>
      <c r="Q152" s="8">
        <f t="shared" si="0"/>
        <v>37750</v>
      </c>
    </row>
    <row r="153" spans="1:17" s="37" customFormat="1" x14ac:dyDescent="0.25">
      <c r="A153" s="10"/>
      <c r="B153" s="18"/>
      <c r="C153" s="101" t="str">
        <f>Payroll!B21</f>
        <v>Unemployment Insurance</v>
      </c>
      <c r="D153" s="101"/>
      <c r="E153" s="11">
        <f>Payroll!P21</f>
        <v>0</v>
      </c>
      <c r="F153" s="11">
        <f>Payroll!Q21</f>
        <v>0</v>
      </c>
      <c r="G153" s="11">
        <f>Payroll!R21</f>
        <v>0</v>
      </c>
      <c r="H153" s="11">
        <f>Payroll!S21</f>
        <v>0</v>
      </c>
      <c r="I153" s="11">
        <f>Payroll!T21</f>
        <v>0</v>
      </c>
      <c r="J153" s="11">
        <f>Payroll!U21</f>
        <v>0</v>
      </c>
      <c r="K153" s="11">
        <f>Payroll!V21</f>
        <v>0</v>
      </c>
      <c r="L153" s="11">
        <f>Payroll!W21</f>
        <v>0</v>
      </c>
      <c r="M153" s="11">
        <f>Payroll!X21</f>
        <v>0</v>
      </c>
      <c r="N153" s="11">
        <f>Payroll!Y21</f>
        <v>0</v>
      </c>
      <c r="O153" s="11">
        <f>Payroll!Z21</f>
        <v>0</v>
      </c>
      <c r="P153" s="11">
        <f>Payroll!AA21</f>
        <v>0</v>
      </c>
      <c r="Q153" s="8">
        <f t="shared" si="0"/>
        <v>0</v>
      </c>
    </row>
    <row r="154" spans="1:17" s="37" customFormat="1" x14ac:dyDescent="0.25">
      <c r="A154" s="10"/>
      <c r="B154" s="18"/>
      <c r="C154" s="101" t="str">
        <f>Payroll!B22</f>
        <v>Worker's Compensation</v>
      </c>
      <c r="D154" s="101"/>
      <c r="E154" s="11">
        <f>Payroll!P22</f>
        <v>0</v>
      </c>
      <c r="F154" s="11">
        <f>Payroll!Q22</f>
        <v>0</v>
      </c>
      <c r="G154" s="11">
        <f>Payroll!R22</f>
        <v>0</v>
      </c>
      <c r="H154" s="11">
        <f>Payroll!S22</f>
        <v>0</v>
      </c>
      <c r="I154" s="11">
        <f>Payroll!T22</f>
        <v>0</v>
      </c>
      <c r="J154" s="11">
        <f>Payroll!U22</f>
        <v>0</v>
      </c>
      <c r="K154" s="11">
        <f>Payroll!V22</f>
        <v>0</v>
      </c>
      <c r="L154" s="11">
        <f>Payroll!W22</f>
        <v>0</v>
      </c>
      <c r="M154" s="11">
        <f>Payroll!X22</f>
        <v>0</v>
      </c>
      <c r="N154" s="11">
        <f>Payroll!Y22</f>
        <v>0</v>
      </c>
      <c r="O154" s="11">
        <f>Payroll!Z22</f>
        <v>0</v>
      </c>
      <c r="P154" s="11">
        <f>Payroll!AA22</f>
        <v>0</v>
      </c>
      <c r="Q154" s="8">
        <f t="shared" si="0"/>
        <v>0</v>
      </c>
    </row>
    <row r="155" spans="1:17" s="37" customFormat="1" x14ac:dyDescent="0.25">
      <c r="A155" s="10"/>
      <c r="B155" s="98" t="s">
        <v>120</v>
      </c>
      <c r="C155" s="98"/>
      <c r="D155" s="98"/>
      <c r="E155" s="12">
        <f>SUM(E149:E154)</f>
        <v>356.55124999999998</v>
      </c>
      <c r="F155" s="12">
        <f t="shared" ref="F155:P155" si="18">SUM(F149:F154)</f>
        <v>356.55124999999998</v>
      </c>
      <c r="G155" s="12">
        <f t="shared" si="18"/>
        <v>356.55124999999998</v>
      </c>
      <c r="H155" s="12">
        <f t="shared" si="18"/>
        <v>3856.55125</v>
      </c>
      <c r="I155" s="12">
        <f t="shared" si="18"/>
        <v>3856.55125</v>
      </c>
      <c r="J155" s="12">
        <f t="shared" si="18"/>
        <v>3856.55125</v>
      </c>
      <c r="K155" s="12">
        <f t="shared" si="18"/>
        <v>3856.55125</v>
      </c>
      <c r="L155" s="12">
        <f t="shared" si="18"/>
        <v>5106.5512500000004</v>
      </c>
      <c r="M155" s="12">
        <f t="shared" si="18"/>
        <v>5106.5512500000004</v>
      </c>
      <c r="N155" s="12">
        <f t="shared" si="18"/>
        <v>5106.5512500000004</v>
      </c>
      <c r="O155" s="12">
        <f t="shared" si="18"/>
        <v>5106.5512500000004</v>
      </c>
      <c r="P155" s="12">
        <f t="shared" si="18"/>
        <v>5106.5512500000004</v>
      </c>
      <c r="Q155" s="12">
        <f t="shared" si="0"/>
        <v>42028.615000000005</v>
      </c>
    </row>
    <row r="156" spans="1:17" x14ac:dyDescent="0.25">
      <c r="A156" s="10"/>
      <c r="B156" s="101" t="s">
        <v>60</v>
      </c>
      <c r="C156" s="101"/>
      <c r="D156" s="101"/>
      <c r="E156" s="11">
        <f>General!K67</f>
        <v>0</v>
      </c>
      <c r="F156" s="11">
        <f>General!L67</f>
        <v>0</v>
      </c>
      <c r="G156" s="11">
        <f>General!M67</f>
        <v>0</v>
      </c>
      <c r="H156" s="11">
        <f>General!N67</f>
        <v>0</v>
      </c>
      <c r="I156" s="11">
        <f>General!O67</f>
        <v>0</v>
      </c>
      <c r="J156" s="11">
        <f>General!P67</f>
        <v>0</v>
      </c>
      <c r="K156" s="11">
        <f>General!Q67</f>
        <v>0</v>
      </c>
      <c r="L156" s="11">
        <f>General!R67</f>
        <v>0</v>
      </c>
      <c r="M156" s="11">
        <f>General!S67</f>
        <v>0</v>
      </c>
      <c r="N156" s="11">
        <f>General!T67</f>
        <v>0</v>
      </c>
      <c r="O156" s="11">
        <f>General!U67</f>
        <v>0</v>
      </c>
      <c r="P156" s="11">
        <f>General!V67</f>
        <v>0</v>
      </c>
      <c r="Q156" s="8">
        <f t="shared" si="0"/>
        <v>0</v>
      </c>
    </row>
    <row r="157" spans="1:17" x14ac:dyDescent="0.25">
      <c r="A157" s="10"/>
      <c r="B157" s="101" t="s">
        <v>98</v>
      </c>
      <c r="C157" s="101"/>
      <c r="D157" s="101"/>
    </row>
    <row r="158" spans="1:17" x14ac:dyDescent="0.25">
      <c r="A158" s="10"/>
      <c r="B158" s="18"/>
      <c r="C158" s="101" t="str">
        <f>'Special Events (Fundraising)'!C21</f>
        <v>Event 1</v>
      </c>
      <c r="D158" s="101"/>
      <c r="E158" s="11">
        <f>'Special Events (Fundraising)'!I21</f>
        <v>666.66666666666663</v>
      </c>
      <c r="F158" s="11" t="str">
        <f>'Special Events (Fundraising)'!J21</f>
        <v/>
      </c>
      <c r="G158" s="11" t="str">
        <f>'Special Events (Fundraising)'!K21</f>
        <v/>
      </c>
      <c r="H158" s="11" t="str">
        <f>'Special Events (Fundraising)'!L21</f>
        <v/>
      </c>
      <c r="I158" s="11" t="str">
        <f>'Special Events (Fundraising)'!M21</f>
        <v/>
      </c>
      <c r="J158" s="11" t="str">
        <f>'Special Events (Fundraising)'!N21</f>
        <v/>
      </c>
      <c r="K158" s="11" t="str">
        <f>'Special Events (Fundraising)'!O21</f>
        <v/>
      </c>
      <c r="L158" s="11" t="str">
        <f>'Special Events (Fundraising)'!P21</f>
        <v/>
      </c>
      <c r="M158" s="11" t="str">
        <f>'Special Events (Fundraising)'!Q21</f>
        <v/>
      </c>
      <c r="N158" s="11" t="str">
        <f>'Special Events (Fundraising)'!R21</f>
        <v/>
      </c>
      <c r="O158" s="11">
        <f>'Special Events (Fundraising)'!S21</f>
        <v>666.66666666666663</v>
      </c>
      <c r="P158" s="11">
        <f>'Special Events (Fundraising)'!T21</f>
        <v>666.66666666666663</v>
      </c>
      <c r="Q158" s="8">
        <f t="shared" si="0"/>
        <v>2000</v>
      </c>
    </row>
    <row r="159" spans="1:17" x14ac:dyDescent="0.25">
      <c r="A159" s="10"/>
      <c r="B159" s="18"/>
      <c r="C159" s="101" t="str">
        <f>'Special Events (Fundraising)'!C22</f>
        <v>Event 2</v>
      </c>
      <c r="D159" s="101"/>
      <c r="E159" s="11">
        <f>'Special Events (Fundraising)'!I22</f>
        <v>666.66666666666663</v>
      </c>
      <c r="F159" s="11">
        <f>'Special Events (Fundraising)'!J22</f>
        <v>666.66666666666663</v>
      </c>
      <c r="G159" s="11" t="str">
        <f>'Special Events (Fundraising)'!K22</f>
        <v/>
      </c>
      <c r="H159" s="11" t="str">
        <f>'Special Events (Fundraising)'!L22</f>
        <v/>
      </c>
      <c r="I159" s="11" t="str">
        <f>'Special Events (Fundraising)'!M22</f>
        <v/>
      </c>
      <c r="J159" s="11" t="str">
        <f>'Special Events (Fundraising)'!N22</f>
        <v/>
      </c>
      <c r="K159" s="11" t="str">
        <f>'Special Events (Fundraising)'!O22</f>
        <v/>
      </c>
      <c r="L159" s="11" t="str">
        <f>'Special Events (Fundraising)'!P22</f>
        <v/>
      </c>
      <c r="M159" s="11" t="str">
        <f>'Special Events (Fundraising)'!Q22</f>
        <v/>
      </c>
      <c r="N159" s="11" t="str">
        <f>'Special Events (Fundraising)'!R22</f>
        <v/>
      </c>
      <c r="O159" s="11" t="str">
        <f>'Special Events (Fundraising)'!S22</f>
        <v/>
      </c>
      <c r="P159" s="11">
        <f>'Special Events (Fundraising)'!T22</f>
        <v>666.66666666666663</v>
      </c>
      <c r="Q159" s="8">
        <f t="shared" si="0"/>
        <v>2000</v>
      </c>
    </row>
    <row r="160" spans="1:17" x14ac:dyDescent="0.25">
      <c r="A160" s="10"/>
      <c r="B160" s="18"/>
      <c r="C160" s="101" t="str">
        <f>'Special Events (Fundraising)'!C23</f>
        <v>Event 3</v>
      </c>
      <c r="D160" s="101"/>
      <c r="E160" s="11">
        <f>'Special Events (Fundraising)'!I23</f>
        <v>666.66666666666663</v>
      </c>
      <c r="F160" s="11">
        <f>'Special Events (Fundraising)'!J23</f>
        <v>666.66666666666663</v>
      </c>
      <c r="G160" s="11">
        <f>'Special Events (Fundraising)'!K23</f>
        <v>666.66666666666663</v>
      </c>
      <c r="H160" s="11" t="str">
        <f>'Special Events (Fundraising)'!L23</f>
        <v/>
      </c>
      <c r="I160" s="11" t="str">
        <f>'Special Events (Fundraising)'!M23</f>
        <v/>
      </c>
      <c r="J160" s="11" t="str">
        <f>'Special Events (Fundraising)'!N23</f>
        <v/>
      </c>
      <c r="K160" s="11" t="str">
        <f>'Special Events (Fundraising)'!O23</f>
        <v/>
      </c>
      <c r="L160" s="11" t="str">
        <f>'Special Events (Fundraising)'!P23</f>
        <v/>
      </c>
      <c r="M160" s="11" t="str">
        <f>'Special Events (Fundraising)'!Q23</f>
        <v/>
      </c>
      <c r="N160" s="11" t="str">
        <f>'Special Events (Fundraising)'!R23</f>
        <v/>
      </c>
      <c r="O160" s="11" t="str">
        <f>'Special Events (Fundraising)'!S23</f>
        <v/>
      </c>
      <c r="P160" s="11" t="str">
        <f>'Special Events (Fundraising)'!T23</f>
        <v/>
      </c>
      <c r="Q160" s="8">
        <f t="shared" si="0"/>
        <v>2000</v>
      </c>
    </row>
    <row r="161" spans="1:17" x14ac:dyDescent="0.25">
      <c r="A161" s="10"/>
      <c r="B161" s="18"/>
      <c r="C161" s="101" t="str">
        <f>'Special Events (Fundraising)'!C24</f>
        <v>Event 4</v>
      </c>
      <c r="D161" s="101"/>
      <c r="E161" s="11" t="str">
        <f>'Special Events (Fundraising)'!I24</f>
        <v/>
      </c>
      <c r="F161" s="11">
        <f>'Special Events (Fundraising)'!J24</f>
        <v>333.33333333333331</v>
      </c>
      <c r="G161" s="11">
        <f>'Special Events (Fundraising)'!K24</f>
        <v>333.33333333333331</v>
      </c>
      <c r="H161" s="11">
        <f>'Special Events (Fundraising)'!L24</f>
        <v>333.33333333333331</v>
      </c>
      <c r="I161" s="11" t="str">
        <f>'Special Events (Fundraising)'!M24</f>
        <v/>
      </c>
      <c r="J161" s="11" t="str">
        <f>'Special Events (Fundraising)'!N24</f>
        <v/>
      </c>
      <c r="K161" s="11" t="str">
        <f>'Special Events (Fundraising)'!O24</f>
        <v/>
      </c>
      <c r="L161" s="11" t="str">
        <f>'Special Events (Fundraising)'!P24</f>
        <v/>
      </c>
      <c r="M161" s="11" t="str">
        <f>'Special Events (Fundraising)'!Q24</f>
        <v/>
      </c>
      <c r="N161" s="11" t="str">
        <f>'Special Events (Fundraising)'!R24</f>
        <v/>
      </c>
      <c r="O161" s="11" t="str">
        <f>'Special Events (Fundraising)'!S24</f>
        <v/>
      </c>
      <c r="P161" s="11" t="str">
        <f>'Special Events (Fundraising)'!T24</f>
        <v/>
      </c>
      <c r="Q161" s="8">
        <f t="shared" si="0"/>
        <v>1000</v>
      </c>
    </row>
    <row r="162" spans="1:17" x14ac:dyDescent="0.25">
      <c r="A162" s="10"/>
      <c r="B162" s="18"/>
      <c r="C162" s="101" t="str">
        <f>'Special Events (Fundraising)'!C25</f>
        <v>Event 5</v>
      </c>
      <c r="D162" s="101"/>
      <c r="E162" s="11" t="str">
        <f>'Special Events (Fundraising)'!I25</f>
        <v/>
      </c>
      <c r="F162" s="11" t="str">
        <f>'Special Events (Fundraising)'!J25</f>
        <v/>
      </c>
      <c r="G162" s="11">
        <f>'Special Events (Fundraising)'!K25</f>
        <v>666.66666666666663</v>
      </c>
      <c r="H162" s="11">
        <f>'Special Events (Fundraising)'!L25</f>
        <v>666.66666666666663</v>
      </c>
      <c r="I162" s="11">
        <f>'Special Events (Fundraising)'!M25</f>
        <v>666.66666666666663</v>
      </c>
      <c r="J162" s="11" t="str">
        <f>'Special Events (Fundraising)'!N25</f>
        <v/>
      </c>
      <c r="K162" s="11" t="str">
        <f>'Special Events (Fundraising)'!O25</f>
        <v/>
      </c>
      <c r="L162" s="11" t="str">
        <f>'Special Events (Fundraising)'!P25</f>
        <v/>
      </c>
      <c r="M162" s="11" t="str">
        <f>'Special Events (Fundraising)'!Q25</f>
        <v/>
      </c>
      <c r="N162" s="11" t="str">
        <f>'Special Events (Fundraising)'!R25</f>
        <v/>
      </c>
      <c r="O162" s="11" t="str">
        <f>'Special Events (Fundraising)'!S25</f>
        <v/>
      </c>
      <c r="P162" s="11" t="str">
        <f>'Special Events (Fundraising)'!T25</f>
        <v/>
      </c>
      <c r="Q162" s="8">
        <f t="shared" si="0"/>
        <v>2000</v>
      </c>
    </row>
    <row r="163" spans="1:17" s="45" customFormat="1" x14ac:dyDescent="0.25">
      <c r="A163" s="10"/>
      <c r="B163" s="62"/>
      <c r="C163" s="101" t="str">
        <f>'Special Events (Fundraising)'!C26</f>
        <v>Event 6</v>
      </c>
      <c r="D163" s="101"/>
      <c r="E163" s="11" t="str">
        <f>'Special Events (Fundraising)'!I26</f>
        <v/>
      </c>
      <c r="F163" s="11" t="str">
        <f>'Special Events (Fundraising)'!J26</f>
        <v/>
      </c>
      <c r="G163" s="11" t="str">
        <f>'Special Events (Fundraising)'!K26</f>
        <v/>
      </c>
      <c r="H163" s="11" t="str">
        <f>'Special Events (Fundraising)'!L26</f>
        <v/>
      </c>
      <c r="I163" s="11" t="str">
        <f>'Special Events (Fundraising)'!M26</f>
        <v/>
      </c>
      <c r="J163" s="11">
        <f>'Special Events (Fundraising)'!N26</f>
        <v>666.66666666666663</v>
      </c>
      <c r="K163" s="11">
        <f>'Special Events (Fundraising)'!O26</f>
        <v>666.66666666666663</v>
      </c>
      <c r="L163" s="11">
        <f>'Special Events (Fundraising)'!P26</f>
        <v>666.66666666666663</v>
      </c>
      <c r="M163" s="11" t="str">
        <f>'Special Events (Fundraising)'!Q26</f>
        <v/>
      </c>
      <c r="N163" s="11" t="str">
        <f>'Special Events (Fundraising)'!R26</f>
        <v/>
      </c>
      <c r="O163" s="11" t="str">
        <f>'Special Events (Fundraising)'!S26</f>
        <v/>
      </c>
      <c r="P163" s="11" t="str">
        <f>'Special Events (Fundraising)'!T26</f>
        <v/>
      </c>
      <c r="Q163" s="8">
        <f t="shared" si="0"/>
        <v>2000</v>
      </c>
    </row>
    <row r="164" spans="1:17" s="45" customFormat="1" x14ac:dyDescent="0.25">
      <c r="A164" s="10"/>
      <c r="B164" s="62"/>
      <c r="C164" s="101" t="str">
        <f>'Special Events (Fundraising)'!C30</f>
        <v>Event 10</v>
      </c>
      <c r="D164" s="101"/>
      <c r="E164" s="11" t="str">
        <f>'Special Events (Fundraising)'!I30</f>
        <v/>
      </c>
      <c r="F164" s="11" t="str">
        <f>'Special Events (Fundraising)'!J30</f>
        <v/>
      </c>
      <c r="G164" s="11" t="str">
        <f>'Special Events (Fundraising)'!K30</f>
        <v/>
      </c>
      <c r="H164" s="11" t="str">
        <f>'Special Events (Fundraising)'!L30</f>
        <v/>
      </c>
      <c r="I164" s="11" t="str">
        <f>'Special Events (Fundraising)'!M30</f>
        <v/>
      </c>
      <c r="J164" s="11" t="str">
        <f>'Special Events (Fundraising)'!N30</f>
        <v/>
      </c>
      <c r="K164" s="11" t="str">
        <f>'Special Events (Fundraising)'!O30</f>
        <v/>
      </c>
      <c r="L164" s="11" t="str">
        <f>'Special Events (Fundraising)'!P30</f>
        <v/>
      </c>
      <c r="M164" s="11" t="str">
        <f>'Special Events (Fundraising)'!Q30</f>
        <v/>
      </c>
      <c r="N164" s="11">
        <f>'Special Events (Fundraising)'!R30</f>
        <v>666.66666666666663</v>
      </c>
      <c r="O164" s="11">
        <f>'Special Events (Fundraising)'!S30</f>
        <v>666.66666666666663</v>
      </c>
      <c r="P164" s="11">
        <f>'Special Events (Fundraising)'!T30</f>
        <v>666.66666666666663</v>
      </c>
      <c r="Q164" s="8">
        <f t="shared" si="0"/>
        <v>2000</v>
      </c>
    </row>
    <row r="165" spans="1:17" s="13" customFormat="1" ht="12.75" x14ac:dyDescent="0.2">
      <c r="A165" s="10"/>
      <c r="B165" s="98" t="s">
        <v>104</v>
      </c>
      <c r="C165" s="98"/>
      <c r="D165" s="98"/>
      <c r="E165" s="12">
        <f>SUM(E158:E164)</f>
        <v>2000</v>
      </c>
      <c r="F165" s="12">
        <f t="shared" ref="F165:P165" si="19">SUM(F158:F164)</f>
        <v>1666.6666666666665</v>
      </c>
      <c r="G165" s="12">
        <f t="shared" si="19"/>
        <v>1666.6666666666665</v>
      </c>
      <c r="H165" s="12">
        <f t="shared" si="19"/>
        <v>1000</v>
      </c>
      <c r="I165" s="12">
        <f t="shared" si="19"/>
        <v>666.66666666666663</v>
      </c>
      <c r="J165" s="12">
        <f t="shared" si="19"/>
        <v>666.66666666666663</v>
      </c>
      <c r="K165" s="12">
        <f t="shared" si="19"/>
        <v>666.66666666666663</v>
      </c>
      <c r="L165" s="12">
        <f t="shared" si="19"/>
        <v>666.66666666666663</v>
      </c>
      <c r="M165" s="12">
        <f t="shared" si="19"/>
        <v>0</v>
      </c>
      <c r="N165" s="12">
        <f t="shared" si="19"/>
        <v>666.66666666666663</v>
      </c>
      <c r="O165" s="12">
        <f t="shared" si="19"/>
        <v>1333.3333333333333</v>
      </c>
      <c r="P165" s="12">
        <f t="shared" si="19"/>
        <v>2000</v>
      </c>
      <c r="Q165" s="12">
        <f>SUM(E165:P165)</f>
        <v>13000</v>
      </c>
    </row>
    <row r="166" spans="1:17" x14ac:dyDescent="0.25">
      <c r="A166" s="10"/>
      <c r="B166" s="101" t="s">
        <v>99</v>
      </c>
      <c r="C166" s="101"/>
      <c r="D166" s="101"/>
      <c r="E166" s="11">
        <f>General!K68</f>
        <v>0</v>
      </c>
      <c r="F166" s="11">
        <f>General!L68</f>
        <v>0</v>
      </c>
      <c r="G166" s="11">
        <f>General!M68</f>
        <v>0</v>
      </c>
      <c r="H166" s="11">
        <f>General!N68</f>
        <v>0</v>
      </c>
      <c r="I166" s="11">
        <f>General!O68</f>
        <v>0</v>
      </c>
      <c r="J166" s="11">
        <f>General!P68</f>
        <v>0</v>
      </c>
      <c r="K166" s="11">
        <f>General!Q68</f>
        <v>0</v>
      </c>
      <c r="L166" s="11">
        <f>General!R68</f>
        <v>0</v>
      </c>
      <c r="M166" s="11">
        <f>General!S68</f>
        <v>0</v>
      </c>
      <c r="N166" s="11">
        <f>General!T68</f>
        <v>0</v>
      </c>
      <c r="O166" s="11">
        <f>General!U68</f>
        <v>0</v>
      </c>
      <c r="P166" s="11">
        <f>General!V68</f>
        <v>0</v>
      </c>
      <c r="Q166" s="8">
        <f t="shared" si="0"/>
        <v>0</v>
      </c>
    </row>
    <row r="167" spans="1:17" x14ac:dyDescent="0.25">
      <c r="A167" s="10"/>
      <c r="B167" s="101" t="s">
        <v>68</v>
      </c>
      <c r="C167" s="101"/>
      <c r="D167" s="101"/>
      <c r="E167" s="11">
        <f>General!K69</f>
        <v>0</v>
      </c>
      <c r="F167" s="11">
        <f>General!L69</f>
        <v>0</v>
      </c>
      <c r="G167" s="11">
        <f>General!M69</f>
        <v>0</v>
      </c>
      <c r="H167" s="11">
        <f>General!N69</f>
        <v>0</v>
      </c>
      <c r="I167" s="11">
        <f>General!O69</f>
        <v>0</v>
      </c>
      <c r="J167" s="11">
        <f>General!P69</f>
        <v>0</v>
      </c>
      <c r="K167" s="11">
        <f>General!Q69</f>
        <v>0</v>
      </c>
      <c r="L167" s="11">
        <f>General!R69</f>
        <v>0</v>
      </c>
      <c r="M167" s="11">
        <f>General!S69</f>
        <v>0</v>
      </c>
      <c r="N167" s="11">
        <f>General!T69</f>
        <v>0</v>
      </c>
      <c r="O167" s="11">
        <f>General!U69</f>
        <v>0</v>
      </c>
      <c r="P167" s="11">
        <f>General!V69</f>
        <v>0</v>
      </c>
      <c r="Q167" s="8">
        <f t="shared" si="0"/>
        <v>0</v>
      </c>
    </row>
    <row r="168" spans="1:17" x14ac:dyDescent="0.25">
      <c r="A168" s="10"/>
      <c r="B168" s="101" t="s">
        <v>100</v>
      </c>
      <c r="C168" s="101"/>
      <c r="D168" s="101"/>
    </row>
    <row r="169" spans="1:17" x14ac:dyDescent="0.25">
      <c r="A169" s="10"/>
      <c r="B169" s="10"/>
      <c r="C169" s="101" t="s">
        <v>34</v>
      </c>
      <c r="D169" s="101"/>
      <c r="E169" s="11">
        <f>General!K71</f>
        <v>0</v>
      </c>
      <c r="F169" s="11">
        <f>General!L71</f>
        <v>0</v>
      </c>
      <c r="G169" s="11">
        <f>General!M71</f>
        <v>0</v>
      </c>
      <c r="H169" s="11">
        <f>General!N71</f>
        <v>0</v>
      </c>
      <c r="I169" s="11">
        <f>General!O71</f>
        <v>0</v>
      </c>
      <c r="J169" s="11">
        <f>General!P71</f>
        <v>0</v>
      </c>
      <c r="K169" s="11">
        <f>General!Q71</f>
        <v>0</v>
      </c>
      <c r="L169" s="11">
        <f>General!R71</f>
        <v>0</v>
      </c>
      <c r="M169" s="11">
        <f>General!S71</f>
        <v>0</v>
      </c>
      <c r="N169" s="11">
        <f>General!T71</f>
        <v>0</v>
      </c>
      <c r="O169" s="11">
        <f>General!U71</f>
        <v>0</v>
      </c>
      <c r="P169" s="11">
        <f>General!V71</f>
        <v>0</v>
      </c>
      <c r="Q169" s="8">
        <f t="shared" si="0"/>
        <v>0</v>
      </c>
    </row>
    <row r="170" spans="1:17" x14ac:dyDescent="0.25">
      <c r="A170" s="10"/>
      <c r="B170" s="10"/>
      <c r="C170" s="101" t="s">
        <v>35</v>
      </c>
      <c r="D170" s="101"/>
      <c r="E170" s="11">
        <f>General!K72</f>
        <v>0</v>
      </c>
      <c r="F170" s="11">
        <f>General!L72</f>
        <v>0</v>
      </c>
      <c r="G170" s="11">
        <f>General!M72</f>
        <v>0</v>
      </c>
      <c r="H170" s="11">
        <f>General!N72</f>
        <v>0</v>
      </c>
      <c r="I170" s="11">
        <f>General!O72</f>
        <v>0</v>
      </c>
      <c r="J170" s="11">
        <f>General!P72</f>
        <v>0</v>
      </c>
      <c r="K170" s="11">
        <f>General!Q72</f>
        <v>0</v>
      </c>
      <c r="L170" s="11">
        <f>General!R72</f>
        <v>0</v>
      </c>
      <c r="M170" s="11">
        <f>General!S72</f>
        <v>0</v>
      </c>
      <c r="N170" s="11">
        <f>General!T72</f>
        <v>0</v>
      </c>
      <c r="O170" s="11">
        <f>General!U72</f>
        <v>0</v>
      </c>
      <c r="P170" s="11">
        <f>General!V72</f>
        <v>0</v>
      </c>
      <c r="Q170" s="8">
        <f t="shared" si="0"/>
        <v>0</v>
      </c>
    </row>
    <row r="171" spans="1:17" s="13" customFormat="1" ht="12.75" x14ac:dyDescent="0.2">
      <c r="A171" s="10"/>
      <c r="B171" s="98" t="s">
        <v>118</v>
      </c>
      <c r="C171" s="98"/>
      <c r="D171" s="98"/>
      <c r="E171" s="12">
        <f>SUM(E168:E170)</f>
        <v>0</v>
      </c>
      <c r="F171" s="12">
        <f t="shared" ref="F171:P171" si="20">SUM(F168:F170)</f>
        <v>0</v>
      </c>
      <c r="G171" s="12">
        <f t="shared" si="20"/>
        <v>0</v>
      </c>
      <c r="H171" s="12">
        <f t="shared" si="20"/>
        <v>0</v>
      </c>
      <c r="I171" s="12">
        <f t="shared" si="20"/>
        <v>0</v>
      </c>
      <c r="J171" s="12">
        <f t="shared" si="20"/>
        <v>0</v>
      </c>
      <c r="K171" s="12">
        <f t="shared" si="20"/>
        <v>0</v>
      </c>
      <c r="L171" s="12">
        <f t="shared" si="20"/>
        <v>0</v>
      </c>
      <c r="M171" s="12">
        <f t="shared" si="20"/>
        <v>0</v>
      </c>
      <c r="N171" s="12">
        <f t="shared" si="20"/>
        <v>0</v>
      </c>
      <c r="O171" s="12">
        <f t="shared" si="20"/>
        <v>0</v>
      </c>
      <c r="P171" s="12">
        <f t="shared" si="20"/>
        <v>0</v>
      </c>
      <c r="Q171" s="12">
        <f t="shared" si="0"/>
        <v>0</v>
      </c>
    </row>
    <row r="172" spans="1:17" x14ac:dyDescent="0.25">
      <c r="A172" s="10"/>
      <c r="B172" s="101" t="s">
        <v>101</v>
      </c>
      <c r="C172" s="101"/>
      <c r="D172" s="101"/>
      <c r="E172" s="11">
        <f>General!K73</f>
        <v>0</v>
      </c>
      <c r="F172" s="11">
        <f>General!L73</f>
        <v>0</v>
      </c>
      <c r="G172" s="11">
        <f>General!M73</f>
        <v>0</v>
      </c>
      <c r="H172" s="11">
        <f>General!N73</f>
        <v>0</v>
      </c>
      <c r="I172" s="11">
        <f>General!O73</f>
        <v>0</v>
      </c>
      <c r="J172" s="11">
        <f>General!P73</f>
        <v>0</v>
      </c>
      <c r="K172" s="11">
        <f>General!Q73</f>
        <v>0</v>
      </c>
      <c r="L172" s="11">
        <f>General!R73</f>
        <v>0</v>
      </c>
      <c r="M172" s="11">
        <f>General!S73</f>
        <v>0</v>
      </c>
      <c r="N172" s="11">
        <f>General!T73</f>
        <v>0</v>
      </c>
      <c r="O172" s="11">
        <f>General!U73</f>
        <v>0</v>
      </c>
      <c r="P172" s="11">
        <f>General!V73</f>
        <v>0</v>
      </c>
      <c r="Q172" s="8">
        <f t="shared" si="0"/>
        <v>0</v>
      </c>
    </row>
    <row r="173" spans="1:17" x14ac:dyDescent="0.25">
      <c r="A173" s="10"/>
      <c r="B173" s="101" t="s">
        <v>102</v>
      </c>
      <c r="C173" s="101"/>
      <c r="D173" s="101"/>
      <c r="E173" s="11">
        <f>General!K74</f>
        <v>250</v>
      </c>
      <c r="F173" s="11" t="str">
        <f>General!L74</f>
        <v/>
      </c>
      <c r="G173" s="11" t="str">
        <f>General!M74</f>
        <v/>
      </c>
      <c r="H173" s="11">
        <f>General!N74</f>
        <v>250</v>
      </c>
      <c r="I173" s="11" t="str">
        <f>General!O74</f>
        <v/>
      </c>
      <c r="J173" s="11" t="str">
        <f>General!P74</f>
        <v/>
      </c>
      <c r="K173" s="11">
        <f>General!Q74</f>
        <v>250</v>
      </c>
      <c r="L173" s="11" t="str">
        <f>General!R74</f>
        <v/>
      </c>
      <c r="M173" s="11" t="str">
        <f>General!S74</f>
        <v/>
      </c>
      <c r="N173" s="11">
        <f>General!T74</f>
        <v>250</v>
      </c>
      <c r="O173" s="11" t="str">
        <f>General!U74</f>
        <v/>
      </c>
      <c r="P173" s="11" t="str">
        <f>General!V74</f>
        <v/>
      </c>
      <c r="Q173" s="8">
        <f t="shared" si="0"/>
        <v>1000</v>
      </c>
    </row>
    <row r="174" spans="1:17" x14ac:dyDescent="0.25">
      <c r="A174" s="10"/>
      <c r="B174" s="101" t="s">
        <v>103</v>
      </c>
      <c r="C174" s="101"/>
      <c r="D174" s="101"/>
      <c r="E174" s="11">
        <f>General!K75</f>
        <v>0</v>
      </c>
      <c r="F174" s="11">
        <f>General!L75</f>
        <v>0</v>
      </c>
      <c r="G174" s="11">
        <f>General!M75</f>
        <v>0</v>
      </c>
      <c r="H174" s="11">
        <f>General!N75</f>
        <v>0</v>
      </c>
      <c r="I174" s="11">
        <f>General!O75</f>
        <v>0</v>
      </c>
      <c r="J174" s="11">
        <f>General!P75</f>
        <v>0</v>
      </c>
      <c r="K174" s="11">
        <f>General!Q75</f>
        <v>0</v>
      </c>
      <c r="L174" s="11">
        <f>General!R75</f>
        <v>0</v>
      </c>
      <c r="M174" s="11">
        <f>General!S75</f>
        <v>0</v>
      </c>
      <c r="N174" s="11">
        <f>General!T75</f>
        <v>0</v>
      </c>
      <c r="O174" s="11">
        <f>General!U75</f>
        <v>0</v>
      </c>
      <c r="P174" s="11">
        <f>General!V75</f>
        <v>0</v>
      </c>
      <c r="Q174" s="8">
        <f t="shared" si="0"/>
        <v>0</v>
      </c>
    </row>
    <row r="175" spans="1:17" x14ac:dyDescent="0.25">
      <c r="A175" s="98" t="s">
        <v>7</v>
      </c>
      <c r="B175" s="98"/>
      <c r="C175" s="98"/>
      <c r="D175" s="98"/>
      <c r="E175" s="12" t="e">
        <f t="shared" ref="E175:P175" si="21">SUM(E84,E103:E117,E128:E129,E146:E147,E155:E156,E165:E167,E171:E174)</f>
        <v>#VALUE!</v>
      </c>
      <c r="F175" s="12" t="e">
        <f t="shared" si="21"/>
        <v>#VALUE!</v>
      </c>
      <c r="G175" s="12" t="e">
        <f t="shared" si="21"/>
        <v>#VALUE!</v>
      </c>
      <c r="H175" s="12" t="e">
        <f t="shared" si="21"/>
        <v>#VALUE!</v>
      </c>
      <c r="I175" s="12" t="e">
        <f t="shared" si="21"/>
        <v>#VALUE!</v>
      </c>
      <c r="J175" s="12" t="e">
        <f t="shared" si="21"/>
        <v>#VALUE!</v>
      </c>
      <c r="K175" s="12" t="e">
        <f t="shared" si="21"/>
        <v>#VALUE!</v>
      </c>
      <c r="L175" s="12" t="e">
        <f t="shared" si="21"/>
        <v>#VALUE!</v>
      </c>
      <c r="M175" s="12" t="e">
        <f t="shared" si="21"/>
        <v>#VALUE!</v>
      </c>
      <c r="N175" s="12" t="e">
        <f t="shared" si="21"/>
        <v>#VALUE!</v>
      </c>
      <c r="O175" s="12" t="e">
        <f t="shared" si="21"/>
        <v>#VALUE!</v>
      </c>
      <c r="P175" s="12" t="e">
        <f t="shared" si="21"/>
        <v>#VALUE!</v>
      </c>
      <c r="Q175" s="12" t="e">
        <f>SUM(E175:P175)</f>
        <v>#VALUE!</v>
      </c>
    </row>
    <row r="176" spans="1:17" x14ac:dyDescent="0.25">
      <c r="A176" s="98" t="s">
        <v>8</v>
      </c>
      <c r="B176" s="98"/>
      <c r="C176" s="98"/>
      <c r="D176" s="98"/>
      <c r="E176" s="14" t="e">
        <f t="shared" ref="E176:P176" si="22">E67-E175</f>
        <v>#VALUE!</v>
      </c>
      <c r="F176" s="14" t="e">
        <f t="shared" si="22"/>
        <v>#VALUE!</v>
      </c>
      <c r="G176" s="14" t="e">
        <f t="shared" si="22"/>
        <v>#VALUE!</v>
      </c>
      <c r="H176" s="14" t="e">
        <f t="shared" si="22"/>
        <v>#VALUE!</v>
      </c>
      <c r="I176" s="14" t="e">
        <f t="shared" si="22"/>
        <v>#VALUE!</v>
      </c>
      <c r="J176" s="14" t="e">
        <f t="shared" si="22"/>
        <v>#VALUE!</v>
      </c>
      <c r="K176" s="14" t="e">
        <f t="shared" si="22"/>
        <v>#VALUE!</v>
      </c>
      <c r="L176" s="14" t="e">
        <f t="shared" si="22"/>
        <v>#VALUE!</v>
      </c>
      <c r="M176" s="14" t="e">
        <f t="shared" si="22"/>
        <v>#VALUE!</v>
      </c>
      <c r="N176" s="14" t="e">
        <f t="shared" si="22"/>
        <v>#VALUE!</v>
      </c>
      <c r="O176" s="14" t="e">
        <f t="shared" si="22"/>
        <v>#VALUE!</v>
      </c>
      <c r="P176" s="14" t="e">
        <f t="shared" si="22"/>
        <v>#VALUE!</v>
      </c>
      <c r="Q176" s="12" t="e">
        <f t="shared" si="0"/>
        <v>#VALUE!</v>
      </c>
    </row>
    <row r="177" spans="1:17" x14ac:dyDescent="0.25">
      <c r="A177" s="98" t="s">
        <v>9</v>
      </c>
      <c r="B177" s="98"/>
      <c r="C177" s="98"/>
      <c r="D177" s="98"/>
      <c r="E177" s="14" t="e">
        <f>E176</f>
        <v>#VALUE!</v>
      </c>
      <c r="F177" s="14" t="e">
        <f t="shared" ref="F177:P177" si="23">F176</f>
        <v>#VALUE!</v>
      </c>
      <c r="G177" s="14" t="e">
        <f t="shared" si="23"/>
        <v>#VALUE!</v>
      </c>
      <c r="H177" s="14" t="e">
        <f t="shared" si="23"/>
        <v>#VALUE!</v>
      </c>
      <c r="I177" s="14" t="e">
        <f t="shared" si="23"/>
        <v>#VALUE!</v>
      </c>
      <c r="J177" s="14" t="e">
        <f t="shared" si="23"/>
        <v>#VALUE!</v>
      </c>
      <c r="K177" s="14" t="e">
        <f t="shared" si="23"/>
        <v>#VALUE!</v>
      </c>
      <c r="L177" s="14" t="e">
        <f t="shared" si="23"/>
        <v>#VALUE!</v>
      </c>
      <c r="M177" s="14" t="e">
        <f t="shared" si="23"/>
        <v>#VALUE!</v>
      </c>
      <c r="N177" s="14" t="e">
        <f t="shared" si="23"/>
        <v>#VALUE!</v>
      </c>
      <c r="O177" s="14" t="e">
        <f t="shared" si="23"/>
        <v>#VALUE!</v>
      </c>
      <c r="P177" s="14" t="e">
        <f t="shared" si="23"/>
        <v>#VALUE!</v>
      </c>
      <c r="Q177" s="12" t="e">
        <f t="shared" si="0"/>
        <v>#VALUE!</v>
      </c>
    </row>
    <row r="178" spans="1:17" x14ac:dyDescent="0.25">
      <c r="Q178" s="11" t="e">
        <f>Q177-(Summary!C10-Summary!C19)</f>
        <v>#VALUE!</v>
      </c>
    </row>
  </sheetData>
  <mergeCells count="144">
    <mergeCell ref="C11:D11"/>
    <mergeCell ref="B10:D10"/>
    <mergeCell ref="A2:Q2"/>
    <mergeCell ref="A1:Q1"/>
    <mergeCell ref="C12:D12"/>
    <mergeCell ref="C13:D13"/>
    <mergeCell ref="C14:D14"/>
    <mergeCell ref="B9:D9"/>
    <mergeCell ref="B8:D8"/>
    <mergeCell ref="C7:D7"/>
    <mergeCell ref="B6:D6"/>
    <mergeCell ref="A5:D5"/>
    <mergeCell ref="C94:D94"/>
    <mergeCell ref="C95:D95"/>
    <mergeCell ref="C86:D86"/>
    <mergeCell ref="C87:D87"/>
    <mergeCell ref="C88:D88"/>
    <mergeCell ref="C89:D89"/>
    <mergeCell ref="C90:D90"/>
    <mergeCell ref="C15:D15"/>
    <mergeCell ref="C16:D16"/>
    <mergeCell ref="C17:D17"/>
    <mergeCell ref="A66:D66"/>
    <mergeCell ref="B65:D65"/>
    <mergeCell ref="B56:D56"/>
    <mergeCell ref="B57:D57"/>
    <mergeCell ref="C55:D55"/>
    <mergeCell ref="C83:D83"/>
    <mergeCell ref="C70:D70"/>
    <mergeCell ref="B69:D69"/>
    <mergeCell ref="A68:D68"/>
    <mergeCell ref="A67:D67"/>
    <mergeCell ref="C20:D20"/>
    <mergeCell ref="B19:D19"/>
    <mergeCell ref="C46:D46"/>
    <mergeCell ref="C47:D47"/>
    <mergeCell ref="C101:D101"/>
    <mergeCell ref="C102:D102"/>
    <mergeCell ref="B85:D85"/>
    <mergeCell ref="B84:D84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96:D96"/>
    <mergeCell ref="C97:D97"/>
    <mergeCell ref="C98:D98"/>
    <mergeCell ref="C99:D99"/>
    <mergeCell ref="C100:D100"/>
    <mergeCell ref="C91:D91"/>
    <mergeCell ref="C92:D92"/>
    <mergeCell ref="C93:D93"/>
    <mergeCell ref="C38:D38"/>
    <mergeCell ref="B34:D34"/>
    <mergeCell ref="B35:D35"/>
    <mergeCell ref="B36:D36"/>
    <mergeCell ref="B37:D37"/>
    <mergeCell ref="C160:D160"/>
    <mergeCell ref="C161:D161"/>
    <mergeCell ref="C162:D162"/>
    <mergeCell ref="C163:D163"/>
    <mergeCell ref="C150:D150"/>
    <mergeCell ref="C151:D151"/>
    <mergeCell ref="C152:D152"/>
    <mergeCell ref="C153:D153"/>
    <mergeCell ref="C154:D154"/>
    <mergeCell ref="C123:D123"/>
    <mergeCell ref="C144:D144"/>
    <mergeCell ref="C145:D145"/>
    <mergeCell ref="B128:D128"/>
    <mergeCell ref="B129:D129"/>
    <mergeCell ref="B130:D130"/>
    <mergeCell ref="B146:D146"/>
    <mergeCell ref="B147:D147"/>
    <mergeCell ref="B148:D148"/>
    <mergeCell ref="C131:D131"/>
    <mergeCell ref="C164:D164"/>
    <mergeCell ref="B18:D18"/>
    <mergeCell ref="A175:D175"/>
    <mergeCell ref="A176:D176"/>
    <mergeCell ref="A177:D177"/>
    <mergeCell ref="B171:D171"/>
    <mergeCell ref="B172:D172"/>
    <mergeCell ref="B173:D173"/>
    <mergeCell ref="B174:D174"/>
    <mergeCell ref="C169:D169"/>
    <mergeCell ref="C170:D170"/>
    <mergeCell ref="B165:D165"/>
    <mergeCell ref="B166:D166"/>
    <mergeCell ref="B167:D167"/>
    <mergeCell ref="B168:D168"/>
    <mergeCell ref="C158:D158"/>
    <mergeCell ref="C159:D159"/>
    <mergeCell ref="C33:D33"/>
    <mergeCell ref="C26:D26"/>
    <mergeCell ref="C27:D27"/>
    <mergeCell ref="B155:D155"/>
    <mergeCell ref="B156:D156"/>
    <mergeCell ref="B157:D157"/>
    <mergeCell ref="C149:D149"/>
    <mergeCell ref="B103:D103"/>
    <mergeCell ref="C124:D124"/>
    <mergeCell ref="C125:D125"/>
    <mergeCell ref="C126:D126"/>
    <mergeCell ref="C127:D127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C119:D119"/>
    <mergeCell ref="C120:D120"/>
    <mergeCell ref="C121:D121"/>
    <mergeCell ref="C122:D122"/>
    <mergeCell ref="C141:D141"/>
    <mergeCell ref="C142:D142"/>
    <mergeCell ref="C143:D143"/>
    <mergeCell ref="B116:D116"/>
    <mergeCell ref="B117:D117"/>
    <mergeCell ref="B118:D118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</mergeCells>
  <printOptions horizontalCentered="1" gridLines="1"/>
  <pageMargins left="0.25" right="0.25" top="1.5" bottom="0.25" header="0.3" footer="0.3"/>
  <pageSetup paperSize="5" scale="94" fitToHeight="0" orientation="landscape" horizontalDpi="0" verticalDpi="0" r:id="rId1"/>
  <headerFooter alignWithMargins="0">
    <oddHeader>&amp;L                                      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Summary</vt:lpstr>
      <vt:lpstr>Love Box</vt:lpstr>
      <vt:lpstr>Dare to Dream</vt:lpstr>
      <vt:lpstr>General</vt:lpstr>
      <vt:lpstr>Special Events (Fundraising)</vt:lpstr>
      <vt:lpstr>Payroll</vt:lpstr>
      <vt:lpstr>Marketing</vt:lpstr>
      <vt:lpstr>Proposed Annual Budget</vt:lpstr>
      <vt:lpstr>Proposed Monthly Budget</vt:lpstr>
      <vt:lpstr>'Dare to Dream'!Print_Area</vt:lpstr>
      <vt:lpstr>General!Print_Area</vt:lpstr>
      <vt:lpstr>'Love Box'!Print_Area</vt:lpstr>
      <vt:lpstr>Marketing!Print_Area</vt:lpstr>
      <vt:lpstr>Payroll!Print_Area</vt:lpstr>
      <vt:lpstr>'Proposed Annual Budget'!Print_Area</vt:lpstr>
      <vt:lpstr>'Proposed Monthly Budget'!Print_Area</vt:lpstr>
      <vt:lpstr>'Special Events (Fundraising)'!Print_Area</vt:lpstr>
      <vt:lpstr>Summary!Print_Area</vt:lpstr>
      <vt:lpstr>General!Print_Titles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 Barnes</cp:lastModifiedBy>
  <cp:lastPrinted>2019-09-18T18:25:29Z</cp:lastPrinted>
  <dcterms:created xsi:type="dcterms:W3CDTF">2019-08-21T17:02:32Z</dcterms:created>
  <dcterms:modified xsi:type="dcterms:W3CDTF">2020-11-17T22:57:39Z</dcterms:modified>
</cp:coreProperties>
</file>