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60" yWindow="-80" windowWidth="21600" windowHeight="13860" tabRatio="500"/>
  </bookViews>
  <sheets>
    <sheet name="Budget Information" sheetId="1" r:id="rId1"/>
    <sheet name="Community Foundation Grants" sheetId="2" r:id="rId2"/>
  </sheets>
  <calcPr calcId="130407"/>
  <extLst xmlns:mx="http://schemas.microsoft.com/office/mac/excel/2008/main">
    <ext uri="GoogleSheetsCustomDataVersion1">
      <go:sheetsCustomData xmlns:go="http://customooxmlschemas.google.com/" r:id="" roundtripDataSignature="AMtx7mjg+hE31f0a0NqahfAAUi8RSsJEYg==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1" i="1"/>
  <c r="H43"/>
  <c r="H48"/>
  <c r="H51"/>
  <c r="H52"/>
  <c r="G3"/>
  <c r="G11"/>
  <c r="G39"/>
  <c r="G43"/>
  <c r="G48"/>
  <c r="G51"/>
  <c r="G52"/>
  <c r="F3"/>
  <c r="F11"/>
  <c r="F13"/>
  <c r="F27"/>
  <c r="F43"/>
  <c r="F48"/>
  <c r="F51"/>
  <c r="F52"/>
  <c r="E11"/>
  <c r="E48"/>
  <c r="E27"/>
  <c r="E43"/>
  <c r="E51"/>
  <c r="E52"/>
  <c r="D11"/>
  <c r="D48"/>
  <c r="D43"/>
  <c r="D51"/>
  <c r="D52"/>
  <c r="C11"/>
  <c r="C48"/>
  <c r="C43"/>
  <c r="C51"/>
  <c r="C52"/>
  <c r="C4" i="2"/>
  <c r="D4"/>
  <c r="E4"/>
  <c r="F4"/>
  <c r="G4"/>
  <c r="H4"/>
  <c r="H5"/>
  <c r="H6"/>
  <c r="H11"/>
  <c r="H15"/>
  <c r="G11"/>
  <c r="F11"/>
  <c r="E11"/>
  <c r="D11"/>
  <c r="C11"/>
</calcChain>
</file>

<file path=xl/sharedStrings.xml><?xml version="1.0" encoding="utf-8"?>
<sst xmlns="http://schemas.openxmlformats.org/spreadsheetml/2006/main" count="69" uniqueCount="69">
  <si>
    <t>2023 (projected)</t>
  </si>
  <si>
    <t>(Calendar Year)</t>
  </si>
  <si>
    <t>Dues</t>
  </si>
  <si>
    <t>Lunch with LDEI</t>
  </si>
  <si>
    <t>Marquee Fundraiser</t>
  </si>
  <si>
    <t>Additional Events</t>
  </si>
  <si>
    <t>online fundraising</t>
  </si>
  <si>
    <t>Sponsorships</t>
  </si>
  <si>
    <t>$</t>
  </si>
  <si>
    <t>Grant Funds</t>
  </si>
  <si>
    <t>Total Income</t>
  </si>
  <si>
    <t>Fixed</t>
  </si>
  <si>
    <t>Annual Dues to International*</t>
  </si>
  <si>
    <t>Insurance</t>
  </si>
  <si>
    <t>Annual Meeting</t>
  </si>
  <si>
    <t>New Member event</t>
  </si>
  <si>
    <t>Holiday event</t>
  </si>
  <si>
    <t>Scholarship Event</t>
  </si>
  <si>
    <t>Conference for President</t>
  </si>
  <si>
    <t>PO Box</t>
  </si>
  <si>
    <t>Travel</t>
  </si>
  <si>
    <t>Airfare</t>
  </si>
  <si>
    <t xml:space="preserve">     Lodging</t>
  </si>
  <si>
    <t>Administrative</t>
  </si>
  <si>
    <t xml:space="preserve">     Software</t>
  </si>
  <si>
    <t xml:space="preserve">     WebHosting</t>
  </si>
  <si>
    <t xml:space="preserve">     Web Design Services</t>
  </si>
  <si>
    <t xml:space="preserve">     Domaine Name</t>
  </si>
  <si>
    <t>Professional Services</t>
  </si>
  <si>
    <t xml:space="preserve">      Accounting</t>
  </si>
  <si>
    <t xml:space="preserve">      Legal</t>
  </si>
  <si>
    <t xml:space="preserve">     Public Relations</t>
  </si>
  <si>
    <t xml:space="preserve">     Video</t>
  </si>
  <si>
    <t>Supplies</t>
  </si>
  <si>
    <t xml:space="preserve">     Printing</t>
  </si>
  <si>
    <t xml:space="preserve">    postage</t>
  </si>
  <si>
    <t xml:space="preserve">     Envelopes</t>
  </si>
  <si>
    <t>Membership</t>
  </si>
  <si>
    <t xml:space="preserve">     Pins</t>
  </si>
  <si>
    <t xml:space="preserve">    Lanyards + name tag</t>
  </si>
  <si>
    <t xml:space="preserve">     Hospitality </t>
  </si>
  <si>
    <t xml:space="preserve">Brock Circle </t>
  </si>
  <si>
    <t>Total Fixed</t>
  </si>
  <si>
    <t>Variable</t>
  </si>
  <si>
    <t>Donor Relations</t>
  </si>
  <si>
    <t>Speaker Fees</t>
  </si>
  <si>
    <t>Audio Visual</t>
  </si>
  <si>
    <t>Conference Patrons</t>
  </si>
  <si>
    <t>Total Variable</t>
  </si>
  <si>
    <t>Conference Expenses</t>
  </si>
  <si>
    <t>Total Expenses</t>
  </si>
  <si>
    <t>Net Operating Costs</t>
  </si>
  <si>
    <t>Categories</t>
  </si>
  <si>
    <t>March</t>
  </si>
  <si>
    <t>May</t>
  </si>
  <si>
    <t>June</t>
  </si>
  <si>
    <t>August</t>
  </si>
  <si>
    <t>October</t>
  </si>
  <si>
    <t>Grand Total</t>
  </si>
  <si>
    <t>Speaker Dues ($200)</t>
  </si>
  <si>
    <t>Moderator ($300)</t>
  </si>
  <si>
    <t>Take Away Materials ($100)</t>
  </si>
  <si>
    <t>PR ($2000)</t>
  </si>
  <si>
    <t>Total</t>
  </si>
  <si>
    <t>Grant</t>
  </si>
  <si>
    <t>Final:</t>
  </si>
  <si>
    <t>DEI SYMPOSIUM</t>
    <phoneticPr fontId="10" type="noConversion"/>
  </si>
  <si>
    <t>ACTUAL INCOME</t>
    <phoneticPr fontId="10" type="noConversion"/>
  </si>
  <si>
    <t>ACTUAL EXPENSES</t>
    <phoneticPr fontId="10" type="noConversion"/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</si>
</sst>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2">
    <font>
      <sz val="11"/>
      <color theme="1"/>
      <name val="Arial"/>
      <scheme val="minor"/>
    </font>
    <font>
      <b/>
      <sz val="11"/>
      <color theme="1"/>
      <name val="Arial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scheme val="minor"/>
    </font>
    <font>
      <sz val="9"/>
      <color theme="1"/>
      <name val="Arial"/>
      <scheme val="minor"/>
    </font>
    <font>
      <sz val="9"/>
      <color indexed="8"/>
      <name val="Calibri"/>
      <family val="2"/>
    </font>
    <font>
      <b/>
      <sz val="11"/>
      <color theme="1"/>
      <name val="Arial"/>
      <scheme val="minor"/>
    </font>
    <font>
      <b/>
      <sz val="11"/>
      <color indexed="8"/>
      <name val="Calibri"/>
      <family val="2"/>
    </font>
    <font>
      <sz val="8"/>
      <name val="Verdana"/>
    </font>
    <font>
      <sz val="11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/>
    <xf numFmtId="0" fontId="1" fillId="5" borderId="2" xfId="0" applyFont="1" applyFill="1" applyBorder="1" applyAlignment="1"/>
    <xf numFmtId="0" fontId="1" fillId="6" borderId="2" xfId="0" applyFont="1" applyFill="1" applyBorder="1" applyAlignment="1"/>
    <xf numFmtId="0" fontId="1" fillId="2" borderId="2" xfId="0" applyFont="1" applyFill="1" applyBorder="1"/>
    <xf numFmtId="0" fontId="2" fillId="0" borderId="0" xfId="0" applyFont="1"/>
    <xf numFmtId="0" fontId="3" fillId="7" borderId="3" xfId="0" applyFont="1" applyFill="1" applyBorder="1"/>
    <xf numFmtId="164" fontId="4" fillId="2" borderId="1" xfId="0" applyNumberFormat="1" applyFont="1" applyFill="1" applyBorder="1"/>
    <xf numFmtId="164" fontId="4" fillId="3" borderId="1" xfId="0" applyNumberFormat="1" applyFont="1" applyFill="1" applyBorder="1"/>
    <xf numFmtId="0" fontId="4" fillId="4" borderId="1" xfId="0" applyFont="1" applyFill="1" applyBorder="1"/>
    <xf numFmtId="0" fontId="0" fillId="5" borderId="1" xfId="0" applyFont="1" applyFill="1" applyBorder="1"/>
    <xf numFmtId="0" fontId="5" fillId="6" borderId="1" xfId="0" applyFont="1" applyFill="1" applyBorder="1"/>
    <xf numFmtId="0" fontId="5" fillId="2" borderId="1" xfId="0" applyFont="1" applyFill="1" applyBorder="1"/>
    <xf numFmtId="164" fontId="3" fillId="2" borderId="4" xfId="0" applyNumberFormat="1" applyFont="1" applyFill="1" applyBorder="1"/>
    <xf numFmtId="164" fontId="3" fillId="3" borderId="4" xfId="0" applyNumberFormat="1" applyFont="1" applyFill="1" applyBorder="1"/>
    <xf numFmtId="164" fontId="1" fillId="4" borderId="4" xfId="0" applyNumberFormat="1" applyFont="1" applyFill="1" applyBorder="1"/>
    <xf numFmtId="164" fontId="3" fillId="5" borderId="5" xfId="0" applyNumberFormat="1" applyFont="1" applyFill="1" applyBorder="1"/>
    <xf numFmtId="164" fontId="4" fillId="6" borderId="5" xfId="0" applyNumberFormat="1" applyFont="1" applyFill="1" applyBorder="1"/>
    <xf numFmtId="164" fontId="4" fillId="2" borderId="5" xfId="0" applyNumberFormat="1" applyFont="1" applyFill="1" applyBorder="1"/>
    <xf numFmtId="164" fontId="0" fillId="5" borderId="4" xfId="0" applyNumberFormat="1" applyFont="1" applyFill="1" applyBorder="1" applyAlignment="1"/>
    <xf numFmtId="164" fontId="0" fillId="6" borderId="4" xfId="0" applyNumberFormat="1" applyFont="1" applyFill="1" applyBorder="1"/>
    <xf numFmtId="164" fontId="0" fillId="2" borderId="4" xfId="0" applyNumberFormat="1" applyFont="1" applyFill="1" applyBorder="1"/>
    <xf numFmtId="165" fontId="3" fillId="2" borderId="4" xfId="0" applyNumberFormat="1" applyFont="1" applyFill="1" applyBorder="1"/>
    <xf numFmtId="164" fontId="4" fillId="4" borderId="4" xfId="0" applyNumberFormat="1" applyFont="1" applyFill="1" applyBorder="1"/>
    <xf numFmtId="164" fontId="0" fillId="6" borderId="4" xfId="0" applyNumberFormat="1" applyFont="1" applyFill="1" applyBorder="1" applyAlignment="1"/>
    <xf numFmtId="164" fontId="4" fillId="2" borderId="4" xfId="0" applyNumberFormat="1" applyFont="1" applyFill="1" applyBorder="1"/>
    <xf numFmtId="164" fontId="4" fillId="3" borderId="4" xfId="0" applyNumberFormat="1" applyFont="1" applyFill="1" applyBorder="1"/>
    <xf numFmtId="164" fontId="0" fillId="5" borderId="4" xfId="0" applyNumberFormat="1" applyFont="1" applyFill="1" applyBorder="1"/>
    <xf numFmtId="164" fontId="4" fillId="2" borderId="6" xfId="0" applyNumberFormat="1" applyFont="1" applyFill="1" applyBorder="1"/>
    <xf numFmtId="164" fontId="1" fillId="3" borderId="4" xfId="0" applyNumberFormat="1" applyFont="1" applyFill="1" applyBorder="1"/>
    <xf numFmtId="0" fontId="2" fillId="0" borderId="0" xfId="0" applyFont="1" applyAlignment="1"/>
    <xf numFmtId="164" fontId="4" fillId="2" borderId="7" xfId="0" applyNumberFormat="1" applyFont="1" applyFill="1" applyBorder="1"/>
    <xf numFmtId="164" fontId="4" fillId="3" borderId="7" xfId="0" applyNumberFormat="1" applyFont="1" applyFill="1" applyBorder="1"/>
    <xf numFmtId="164" fontId="4" fillId="4" borderId="7" xfId="0" applyNumberFormat="1" applyFont="1" applyFill="1" applyBorder="1"/>
    <xf numFmtId="164" fontId="4" fillId="5" borderId="7" xfId="0" applyNumberFormat="1" applyFont="1" applyFill="1" applyBorder="1" applyAlignment="1"/>
    <xf numFmtId="164" fontId="4" fillId="6" borderId="7" xfId="0" applyNumberFormat="1" applyFont="1" applyFill="1" applyBorder="1" applyAlignment="1"/>
    <xf numFmtId="0" fontId="3" fillId="8" borderId="1" xfId="0" applyFont="1" applyFill="1" applyBorder="1"/>
    <xf numFmtId="164" fontId="4" fillId="2" borderId="8" xfId="0" applyNumberFormat="1" applyFont="1" applyFill="1" applyBorder="1"/>
    <xf numFmtId="164" fontId="4" fillId="4" borderId="1" xfId="0" applyNumberFormat="1" applyFont="1" applyFill="1" applyBorder="1"/>
    <xf numFmtId="164" fontId="4" fillId="5" borderId="1" xfId="0" applyNumberFormat="1" applyFont="1" applyFill="1" applyBorder="1"/>
    <xf numFmtId="164" fontId="4" fillId="6" borderId="1" xfId="0" applyNumberFormat="1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164" fontId="4" fillId="2" borderId="11" xfId="0" applyNumberFormat="1" applyFont="1" applyFill="1" applyBorder="1"/>
    <xf numFmtId="164" fontId="4" fillId="3" borderId="11" xfId="0" applyNumberFormat="1" applyFont="1" applyFill="1" applyBorder="1"/>
    <xf numFmtId="164" fontId="4" fillId="4" borderId="12" xfId="0" applyNumberFormat="1" applyFont="1" applyFill="1" applyBorder="1"/>
    <xf numFmtId="164" fontId="0" fillId="5" borderId="1" xfId="0" applyNumberFormat="1" applyFont="1" applyFill="1" applyBorder="1"/>
    <xf numFmtId="164" fontId="0" fillId="6" borderId="1" xfId="0" applyNumberFormat="1" applyFont="1" applyFill="1" applyBorder="1"/>
    <xf numFmtId="164" fontId="0" fillId="2" borderId="1" xfId="0" applyNumberFormat="1" applyFont="1" applyFill="1" applyBorder="1"/>
    <xf numFmtId="0" fontId="3" fillId="0" borderId="0" xfId="0" applyFont="1"/>
    <xf numFmtId="164" fontId="4" fillId="5" borderId="4" xfId="0" applyNumberFormat="1" applyFont="1" applyFill="1" applyBorder="1"/>
    <xf numFmtId="164" fontId="4" fillId="6" borderId="4" xfId="0" applyNumberFormat="1" applyFont="1" applyFill="1" applyBorder="1"/>
    <xf numFmtId="164" fontId="4" fillId="6" borderId="4" xfId="0" applyNumberFormat="1" applyFont="1" applyFill="1" applyBorder="1" applyAlignment="1"/>
    <xf numFmtId="164" fontId="0" fillId="4" borderId="4" xfId="0" applyNumberFormat="1" applyFont="1" applyFill="1" applyBorder="1"/>
    <xf numFmtId="164" fontId="1" fillId="5" borderId="4" xfId="0" applyNumberFormat="1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164" fontId="3" fillId="4" borderId="4" xfId="0" applyNumberFormat="1" applyFont="1" applyFill="1" applyBorder="1"/>
    <xf numFmtId="0" fontId="4" fillId="0" borderId="0" xfId="0" applyFont="1"/>
    <xf numFmtId="164" fontId="3" fillId="3" borderId="6" xfId="0" applyNumberFormat="1" applyFont="1" applyFill="1" applyBorder="1"/>
    <xf numFmtId="0" fontId="4" fillId="9" borderId="1" xfId="0" applyFont="1" applyFill="1" applyBorder="1"/>
    <xf numFmtId="0" fontId="3" fillId="9" borderId="1" xfId="0" applyFont="1" applyFill="1" applyBorder="1"/>
    <xf numFmtId="164" fontId="3" fillId="4" borderId="1" xfId="0" applyNumberFormat="1" applyFont="1" applyFill="1" applyBorder="1"/>
    <xf numFmtId="164" fontId="0" fillId="3" borderId="6" xfId="0" applyNumberFormat="1" applyFont="1" applyFill="1" applyBorder="1"/>
    <xf numFmtId="0" fontId="5" fillId="0" borderId="0" xfId="0" applyFont="1"/>
    <xf numFmtId="0" fontId="8" fillId="10" borderId="0" xfId="0" applyFont="1" applyFill="1"/>
    <xf numFmtId="0" fontId="8" fillId="11" borderId="0" xfId="0" applyFont="1" applyFill="1"/>
    <xf numFmtId="0" fontId="8" fillId="5" borderId="0" xfId="0" applyFont="1" applyFill="1"/>
    <xf numFmtId="164" fontId="2" fillId="0" borderId="0" xfId="0" applyNumberFormat="1" applyFont="1"/>
    <xf numFmtId="164" fontId="5" fillId="0" borderId="0" xfId="0" applyNumberFormat="1" applyFont="1"/>
    <xf numFmtId="0" fontId="8" fillId="0" borderId="0" xfId="0" applyFont="1"/>
    <xf numFmtId="164" fontId="9" fillId="0" borderId="0" xfId="0" applyNumberFormat="1" applyFont="1"/>
    <xf numFmtId="164" fontId="9" fillId="5" borderId="0" xfId="0" applyNumberFormat="1" applyFont="1" applyFill="1"/>
    <xf numFmtId="165" fontId="8" fillId="0" borderId="0" xfId="0" applyNumberFormat="1" applyFont="1"/>
    <xf numFmtId="165" fontId="2" fillId="0" borderId="0" xfId="0" applyNumberFormat="1" applyFo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0"/>
  <sheetViews>
    <sheetView tabSelected="1" topLeftCell="A13" workbookViewId="0">
      <selection activeCell="J52" sqref="J52"/>
    </sheetView>
  </sheetViews>
  <sheetFormatPr baseColWidth="10" defaultColWidth="12.5703125" defaultRowHeight="15" customHeight="1"/>
  <cols>
    <col min="1" max="1" width="15.140625" customWidth="1"/>
    <col min="2" max="2" width="27.28515625" customWidth="1"/>
    <col min="3" max="3" width="9.140625" hidden="1" customWidth="1"/>
    <col min="4" max="4" width="9.7109375" hidden="1" customWidth="1"/>
    <col min="5" max="5" width="12.140625" hidden="1" customWidth="1"/>
    <col min="6" max="6" width="14.28515625" customWidth="1"/>
    <col min="7" max="7" width="17" customWidth="1"/>
    <col min="8" max="8" width="19.42578125" hidden="1" customWidth="1"/>
    <col min="9" max="26" width="7.7109375" customWidth="1"/>
  </cols>
  <sheetData>
    <row r="1" spans="1:9">
      <c r="C1" s="1">
        <v>2018</v>
      </c>
      <c r="D1" s="2">
        <v>2019</v>
      </c>
      <c r="E1" s="3">
        <v>2020</v>
      </c>
      <c r="F1" s="4">
        <v>2021</v>
      </c>
      <c r="G1" s="5">
        <v>2022</v>
      </c>
      <c r="H1" s="6" t="s">
        <v>0</v>
      </c>
      <c r="I1" s="7" t="s">
        <v>1</v>
      </c>
    </row>
    <row r="2" spans="1:9">
      <c r="A2" s="8" t="s">
        <v>67</v>
      </c>
      <c r="B2" s="8"/>
      <c r="C2" s="9"/>
      <c r="D2" s="10"/>
      <c r="E2" s="11"/>
      <c r="F2" s="12"/>
      <c r="G2" s="13"/>
      <c r="H2" s="14"/>
    </row>
    <row r="3" spans="1:9">
      <c r="B3" s="7" t="s">
        <v>2</v>
      </c>
      <c r="C3" s="15">
        <v>7250</v>
      </c>
      <c r="D3" s="16">
        <v>13200</v>
      </c>
      <c r="E3" s="17">
        <v>11250</v>
      </c>
      <c r="F3" s="18">
        <f>150*90</f>
        <v>13500</v>
      </c>
      <c r="G3" s="19">
        <f>G56*150</f>
        <v>17400</v>
      </c>
      <c r="H3" s="20"/>
    </row>
    <row r="4" spans="1:9">
      <c r="B4" s="7" t="s">
        <v>3</v>
      </c>
      <c r="C4" s="15">
        <v>3862</v>
      </c>
      <c r="D4" s="16">
        <v>3038.98</v>
      </c>
      <c r="E4" s="17">
        <v>2500</v>
      </c>
      <c r="F4" s="21">
        <v>2500</v>
      </c>
      <c r="G4" s="22">
        <v>3273</v>
      </c>
      <c r="H4" s="23"/>
    </row>
    <row r="5" spans="1:9">
      <c r="B5" s="7" t="s">
        <v>4</v>
      </c>
      <c r="C5" s="24">
        <v>36086</v>
      </c>
      <c r="D5" s="16">
        <v>23898.63</v>
      </c>
      <c r="E5" s="25"/>
      <c r="F5" s="21">
        <v>0</v>
      </c>
      <c r="G5" s="26">
        <v>5000</v>
      </c>
      <c r="H5" s="23"/>
    </row>
    <row r="6" spans="1:9">
      <c r="B6" s="7" t="s">
        <v>5</v>
      </c>
      <c r="C6" s="27"/>
      <c r="D6" s="16">
        <v>285.52</v>
      </c>
      <c r="E6" s="25"/>
      <c r="F6" s="21">
        <v>1200</v>
      </c>
      <c r="G6" s="26">
        <v>1500</v>
      </c>
      <c r="H6" s="23"/>
    </row>
    <row r="7" spans="1:9">
      <c r="B7" s="7" t="s">
        <v>6</v>
      </c>
      <c r="C7" s="15">
        <v>1000</v>
      </c>
      <c r="D7" s="16">
        <v>2000</v>
      </c>
      <c r="E7" s="17">
        <v>8000</v>
      </c>
      <c r="F7" s="21">
        <v>4200</v>
      </c>
      <c r="G7" s="26">
        <v>3000</v>
      </c>
      <c r="H7" s="23"/>
    </row>
    <row r="8" spans="1:9">
      <c r="B8" s="7" t="s">
        <v>7</v>
      </c>
      <c r="C8" s="27"/>
      <c r="D8" s="28">
        <v>0</v>
      </c>
      <c r="E8" s="25" t="s">
        <v>8</v>
      </c>
      <c r="F8" s="29"/>
      <c r="G8" s="26">
        <v>500</v>
      </c>
      <c r="H8" s="23"/>
    </row>
    <row r="9" spans="1:9">
      <c r="B9" s="7" t="s">
        <v>66</v>
      </c>
      <c r="C9" s="30">
        <v>0</v>
      </c>
      <c r="D9" s="31">
        <v>9054.34</v>
      </c>
      <c r="E9" s="25">
        <v>0</v>
      </c>
      <c r="F9" s="21">
        <v>0</v>
      </c>
      <c r="G9" s="26">
        <v>15259</v>
      </c>
      <c r="H9" s="23"/>
    </row>
    <row r="10" spans="1:9">
      <c r="B10" s="32" t="s">
        <v>9</v>
      </c>
      <c r="C10" s="33"/>
      <c r="D10" s="34"/>
      <c r="E10" s="35"/>
      <c r="F10" s="36">
        <v>3000</v>
      </c>
      <c r="G10" s="37">
        <v>2000</v>
      </c>
      <c r="H10" s="33"/>
    </row>
    <row r="11" spans="1:9">
      <c r="A11" s="38"/>
      <c r="B11" s="38" t="s">
        <v>10</v>
      </c>
      <c r="C11" s="39">
        <f t="shared" ref="C11:E11" si="0">SUM(C3:C9)</f>
        <v>48198</v>
      </c>
      <c r="D11" s="10">
        <f t="shared" si="0"/>
        <v>51477.47</v>
      </c>
      <c r="E11" s="40">
        <f t="shared" si="0"/>
        <v>21750</v>
      </c>
      <c r="F11" s="41">
        <f t="shared" ref="F11:G11" si="1">SUM(F3:F10)</f>
        <v>24400</v>
      </c>
      <c r="G11" s="42">
        <f t="shared" si="1"/>
        <v>47932</v>
      </c>
      <c r="H11" s="9">
        <f>SUM(H3:H9)</f>
        <v>0</v>
      </c>
    </row>
    <row r="12" spans="1:9">
      <c r="A12" s="43" t="s">
        <v>68</v>
      </c>
      <c r="B12" s="44"/>
      <c r="C12" s="45"/>
      <c r="D12" s="46"/>
      <c r="E12" s="47"/>
      <c r="F12" s="48"/>
      <c r="G12" s="49"/>
      <c r="H12" s="50"/>
    </row>
    <row r="13" spans="1:9">
      <c r="A13" s="51" t="s">
        <v>11</v>
      </c>
      <c r="B13" s="7" t="s">
        <v>12</v>
      </c>
      <c r="C13" s="15">
        <v>4930</v>
      </c>
      <c r="D13" s="16">
        <v>8600</v>
      </c>
      <c r="E13" s="17">
        <v>6375</v>
      </c>
      <c r="F13" s="52">
        <f>100*90</f>
        <v>9000</v>
      </c>
      <c r="G13" s="53">
        <v>11600</v>
      </c>
      <c r="H13" s="27"/>
    </row>
    <row r="14" spans="1:9">
      <c r="A14" s="51"/>
      <c r="B14" s="7" t="s">
        <v>13</v>
      </c>
      <c r="C14" s="15">
        <v>1200</v>
      </c>
      <c r="D14" s="16">
        <v>1500</v>
      </c>
      <c r="E14" s="17">
        <v>955</v>
      </c>
      <c r="F14" s="29">
        <v>1440</v>
      </c>
      <c r="G14" s="54">
        <v>1101</v>
      </c>
      <c r="H14" s="27"/>
      <c r="I14" s="7"/>
    </row>
    <row r="15" spans="1:9">
      <c r="B15" s="7" t="s">
        <v>14</v>
      </c>
      <c r="C15" s="27">
        <v>500</v>
      </c>
      <c r="D15" s="16">
        <v>2996.6</v>
      </c>
      <c r="E15" s="55"/>
      <c r="F15" s="56">
        <v>250</v>
      </c>
      <c r="G15" s="22">
        <v>1500</v>
      </c>
      <c r="H15" s="23"/>
    </row>
    <row r="16" spans="1:9">
      <c r="B16" s="7" t="s">
        <v>15</v>
      </c>
      <c r="C16" s="27"/>
      <c r="D16" s="16">
        <v>1000</v>
      </c>
      <c r="E16" s="25"/>
      <c r="F16" s="56">
        <v>1000</v>
      </c>
      <c r="G16" s="22">
        <v>1000</v>
      </c>
      <c r="H16" s="23"/>
    </row>
    <row r="17" spans="2:8">
      <c r="B17" s="7" t="s">
        <v>16</v>
      </c>
      <c r="C17" s="27"/>
      <c r="D17" s="16">
        <v>1233</v>
      </c>
      <c r="E17" s="55"/>
      <c r="F17" s="21">
        <v>200</v>
      </c>
      <c r="G17" s="22">
        <v>1000</v>
      </c>
      <c r="H17" s="23"/>
    </row>
    <row r="18" spans="2:8">
      <c r="B18" s="7" t="s">
        <v>17</v>
      </c>
      <c r="C18" s="27"/>
      <c r="D18" s="28">
        <v>1000</v>
      </c>
      <c r="E18" s="25"/>
      <c r="F18" s="21">
        <v>0</v>
      </c>
      <c r="G18" s="26">
        <v>0</v>
      </c>
      <c r="H18" s="23"/>
    </row>
    <row r="19" spans="2:8">
      <c r="B19" s="7" t="s">
        <v>18</v>
      </c>
      <c r="C19" s="27"/>
      <c r="D19" s="16">
        <v>1171.5</v>
      </c>
      <c r="E19" s="25"/>
      <c r="F19" s="29">
        <v>2500</v>
      </c>
      <c r="G19" s="26">
        <v>2500</v>
      </c>
      <c r="H19" s="23"/>
    </row>
    <row r="20" spans="2:8">
      <c r="B20" s="7" t="s">
        <v>19</v>
      </c>
      <c r="C20" s="15">
        <v>65</v>
      </c>
      <c r="D20" s="16">
        <v>134</v>
      </c>
      <c r="E20" s="17">
        <v>148</v>
      </c>
      <c r="F20" s="21">
        <v>188</v>
      </c>
      <c r="G20" s="26">
        <v>188</v>
      </c>
      <c r="H20" s="23"/>
    </row>
    <row r="21" spans="2:8">
      <c r="B21" s="7" t="s">
        <v>20</v>
      </c>
      <c r="C21" s="27">
        <v>250</v>
      </c>
      <c r="D21" s="28">
        <v>250</v>
      </c>
      <c r="E21" s="55"/>
      <c r="F21" s="29"/>
      <c r="G21" s="22"/>
      <c r="H21" s="23"/>
    </row>
    <row r="22" spans="2:8" ht="12" customHeight="1">
      <c r="B22" s="57" t="s">
        <v>21</v>
      </c>
      <c r="C22" s="27"/>
      <c r="D22" s="28"/>
      <c r="E22" s="25"/>
      <c r="F22" s="29"/>
      <c r="G22" s="22">
        <v>300</v>
      </c>
      <c r="H22" s="23"/>
    </row>
    <row r="23" spans="2:8" ht="12" customHeight="1">
      <c r="B23" s="58" t="s">
        <v>22</v>
      </c>
      <c r="C23" s="27"/>
      <c r="D23" s="28"/>
      <c r="E23" s="25"/>
      <c r="F23" s="29"/>
      <c r="G23" s="22">
        <v>500</v>
      </c>
      <c r="H23" s="23"/>
    </row>
    <row r="24" spans="2:8" ht="15.75" customHeight="1">
      <c r="B24" s="7" t="s">
        <v>23</v>
      </c>
      <c r="C24" s="27"/>
      <c r="D24" s="28"/>
      <c r="E24" s="25"/>
      <c r="F24" s="29"/>
      <c r="G24" s="22"/>
      <c r="H24" s="23"/>
    </row>
    <row r="25" spans="2:8" ht="12" customHeight="1">
      <c r="B25" s="58" t="s">
        <v>24</v>
      </c>
      <c r="C25" s="27"/>
      <c r="D25" s="28"/>
      <c r="E25" s="25"/>
      <c r="F25" s="21">
        <v>500</v>
      </c>
      <c r="G25" s="26">
        <v>500</v>
      </c>
      <c r="H25" s="23"/>
    </row>
    <row r="26" spans="2:8" ht="12" customHeight="1">
      <c r="B26" s="58" t="s">
        <v>25</v>
      </c>
      <c r="C26" s="15">
        <v>380</v>
      </c>
      <c r="D26" s="16">
        <v>63.51</v>
      </c>
      <c r="E26" s="25"/>
      <c r="F26" s="29">
        <v>300</v>
      </c>
      <c r="G26" s="22">
        <v>300</v>
      </c>
      <c r="H26" s="23"/>
    </row>
    <row r="27" spans="2:8" ht="12" customHeight="1">
      <c r="B27" s="58" t="s">
        <v>26</v>
      </c>
      <c r="C27" s="27"/>
      <c r="D27" s="16">
        <v>1825</v>
      </c>
      <c r="E27" s="59">
        <f>1050</f>
        <v>1050</v>
      </c>
      <c r="F27" s="52">
        <f>900</f>
        <v>900</v>
      </c>
      <c r="G27" s="22">
        <v>250</v>
      </c>
      <c r="H27" s="23"/>
    </row>
    <row r="28" spans="2:8" ht="12" customHeight="1">
      <c r="B28" s="58" t="s">
        <v>27</v>
      </c>
      <c r="C28" s="27"/>
      <c r="D28" s="28"/>
      <c r="E28" s="25"/>
      <c r="F28" s="29"/>
      <c r="G28" s="22"/>
      <c r="H28" s="23"/>
    </row>
    <row r="29" spans="2:8" ht="15.75" customHeight="1">
      <c r="B29" s="7" t="s">
        <v>28</v>
      </c>
      <c r="C29" s="27">
        <v>1500</v>
      </c>
      <c r="D29" s="28">
        <v>1000</v>
      </c>
      <c r="E29" s="17">
        <v>500</v>
      </c>
      <c r="F29" s="29">
        <v>1000</v>
      </c>
      <c r="G29" s="22">
        <v>1000</v>
      </c>
      <c r="H29" s="23"/>
    </row>
    <row r="30" spans="2:8" ht="12" customHeight="1">
      <c r="B30" s="58" t="s">
        <v>29</v>
      </c>
      <c r="C30" s="27"/>
      <c r="D30" s="28"/>
      <c r="E30" s="25"/>
      <c r="F30" s="29"/>
      <c r="G30" s="22"/>
      <c r="H30" s="23"/>
    </row>
    <row r="31" spans="2:8" ht="12" customHeight="1">
      <c r="B31" s="58" t="s">
        <v>30</v>
      </c>
      <c r="C31" s="27"/>
      <c r="D31" s="28"/>
      <c r="E31" s="25"/>
      <c r="F31" s="29"/>
      <c r="G31" s="22"/>
      <c r="H31" s="23"/>
    </row>
    <row r="32" spans="2:8" ht="12" customHeight="1">
      <c r="B32" s="58" t="s">
        <v>31</v>
      </c>
      <c r="C32" s="27"/>
      <c r="D32" s="28"/>
      <c r="E32" s="25"/>
      <c r="F32" s="21">
        <v>0</v>
      </c>
      <c r="G32" s="26">
        <v>2000</v>
      </c>
      <c r="H32" s="23"/>
    </row>
    <row r="33" spans="1:8" ht="12" customHeight="1">
      <c r="B33" s="58" t="s">
        <v>32</v>
      </c>
      <c r="C33" s="27"/>
      <c r="D33" s="16">
        <v>1500</v>
      </c>
      <c r="E33" s="25"/>
      <c r="F33" s="21">
        <v>0</v>
      </c>
      <c r="G33" s="26">
        <v>1800</v>
      </c>
      <c r="H33" s="23"/>
    </row>
    <row r="34" spans="1:8" ht="15.75" customHeight="1">
      <c r="B34" s="7" t="s">
        <v>33</v>
      </c>
      <c r="C34" s="27">
        <v>100</v>
      </c>
      <c r="D34" s="28"/>
      <c r="E34" s="55"/>
      <c r="F34" s="29">
        <v>250</v>
      </c>
      <c r="G34" s="22">
        <v>250</v>
      </c>
      <c r="H34" s="23"/>
    </row>
    <row r="35" spans="1:8" ht="12" customHeight="1">
      <c r="B35" s="58" t="s">
        <v>34</v>
      </c>
      <c r="C35" s="27"/>
      <c r="D35" s="28"/>
      <c r="E35" s="25"/>
      <c r="F35" s="29"/>
      <c r="G35" s="22"/>
      <c r="H35" s="23"/>
    </row>
    <row r="36" spans="1:8" ht="12" customHeight="1">
      <c r="B36" s="58" t="s">
        <v>35</v>
      </c>
      <c r="C36" s="27"/>
      <c r="D36" s="16">
        <v>40</v>
      </c>
      <c r="E36" s="17"/>
      <c r="F36" s="29"/>
      <c r="G36" s="22"/>
      <c r="H36" s="23"/>
    </row>
    <row r="37" spans="1:8" ht="12" customHeight="1">
      <c r="B37" s="58" t="s">
        <v>36</v>
      </c>
      <c r="C37" s="27"/>
      <c r="D37" s="16">
        <v>125</v>
      </c>
      <c r="E37" s="25"/>
      <c r="F37" s="29"/>
      <c r="G37" s="22"/>
      <c r="H37" s="23"/>
    </row>
    <row r="38" spans="1:8" ht="15.75" customHeight="1">
      <c r="B38" s="7" t="s">
        <v>37</v>
      </c>
      <c r="C38" s="15"/>
      <c r="D38" s="28"/>
      <c r="E38" s="25"/>
      <c r="F38" s="29"/>
      <c r="G38" s="22"/>
      <c r="H38" s="23"/>
    </row>
    <row r="39" spans="1:8" ht="12" customHeight="1">
      <c r="B39" s="58" t="s">
        <v>38</v>
      </c>
      <c r="C39" s="15">
        <v>75</v>
      </c>
      <c r="D39" s="28"/>
      <c r="E39" s="25"/>
      <c r="F39" s="21">
        <v>0</v>
      </c>
      <c r="G39" s="53">
        <f>10*20</f>
        <v>200</v>
      </c>
      <c r="H39" s="27"/>
    </row>
    <row r="40" spans="1:8" ht="12" customHeight="1">
      <c r="B40" s="58" t="s">
        <v>39</v>
      </c>
      <c r="C40" s="27"/>
      <c r="D40" s="28"/>
      <c r="E40" s="25"/>
      <c r="F40" s="29"/>
      <c r="G40" s="22"/>
      <c r="H40" s="23"/>
    </row>
    <row r="41" spans="1:8" ht="12" customHeight="1">
      <c r="B41" s="58" t="s">
        <v>40</v>
      </c>
      <c r="C41" s="27"/>
      <c r="D41" s="16">
        <v>240</v>
      </c>
      <c r="E41" s="25"/>
      <c r="F41" s="29"/>
      <c r="G41" s="22"/>
      <c r="H41" s="23"/>
    </row>
    <row r="42" spans="1:8" ht="12" customHeight="1">
      <c r="B42" s="60" t="s">
        <v>41</v>
      </c>
      <c r="C42" s="30"/>
      <c r="D42" s="61">
        <v>1000</v>
      </c>
      <c r="E42" s="17">
        <v>1000</v>
      </c>
      <c r="F42" s="56">
        <v>1000</v>
      </c>
      <c r="G42" s="22">
        <v>1000</v>
      </c>
      <c r="H42" s="23"/>
    </row>
    <row r="43" spans="1:8" ht="15.75" customHeight="1">
      <c r="A43" s="62"/>
      <c r="B43" s="63" t="s">
        <v>42</v>
      </c>
      <c r="C43" s="9">
        <f>SUM(C13:C42)</f>
        <v>9000</v>
      </c>
      <c r="D43" s="10">
        <f t="shared" ref="D43:E43" si="2">SUM(D12:D42)</f>
        <v>23678.609999999997</v>
      </c>
      <c r="E43" s="64">
        <f t="shared" si="2"/>
        <v>10028</v>
      </c>
      <c r="F43" s="41">
        <f t="shared" ref="F43:G43" si="3">SUM(F13:F42)</f>
        <v>18528</v>
      </c>
      <c r="G43" s="42">
        <f t="shared" si="3"/>
        <v>26989</v>
      </c>
      <c r="H43" s="9">
        <f>SUM(H13:H42)</f>
        <v>0</v>
      </c>
    </row>
    <row r="44" spans="1:8" ht="15.75" customHeight="1">
      <c r="A44" s="51" t="s">
        <v>43</v>
      </c>
      <c r="B44" s="7" t="s">
        <v>44</v>
      </c>
      <c r="C44" s="27">
        <v>250</v>
      </c>
      <c r="D44" s="28">
        <v>250</v>
      </c>
      <c r="E44" s="25"/>
      <c r="F44" s="21">
        <v>0</v>
      </c>
      <c r="G44" s="26">
        <v>0</v>
      </c>
      <c r="H44" s="23"/>
    </row>
    <row r="45" spans="1:8" ht="15.75" customHeight="1">
      <c r="B45" s="7" t="s">
        <v>45</v>
      </c>
      <c r="C45" s="27">
        <v>100</v>
      </c>
      <c r="D45" s="28">
        <v>100</v>
      </c>
      <c r="E45" s="25"/>
      <c r="F45" s="29"/>
      <c r="G45" s="26">
        <v>600</v>
      </c>
      <c r="H45" s="23"/>
    </row>
    <row r="46" spans="1:8" ht="15.75" customHeight="1">
      <c r="B46" s="7" t="s">
        <v>46</v>
      </c>
      <c r="C46" s="27"/>
      <c r="D46" s="28">
        <v>3000</v>
      </c>
      <c r="E46" s="55"/>
      <c r="F46" s="21">
        <v>0</v>
      </c>
      <c r="G46" s="26">
        <v>0</v>
      </c>
      <c r="H46" s="23"/>
    </row>
    <row r="47" spans="1:8" ht="15.75" customHeight="1">
      <c r="B47" s="7" t="s">
        <v>47</v>
      </c>
      <c r="C47" s="30"/>
      <c r="D47" s="65">
        <v>1000</v>
      </c>
      <c r="E47" s="55"/>
      <c r="F47" s="29"/>
      <c r="G47" s="26">
        <v>500</v>
      </c>
      <c r="H47" s="23"/>
    </row>
    <row r="48" spans="1:8" ht="15.75" customHeight="1">
      <c r="A48" s="62"/>
      <c r="B48" s="63" t="s">
        <v>48</v>
      </c>
      <c r="C48" s="9">
        <f t="shared" ref="C48:G48" si="4">SUM(C44:C47)</f>
        <v>350</v>
      </c>
      <c r="D48" s="10">
        <f t="shared" si="4"/>
        <v>4350</v>
      </c>
      <c r="E48" s="40">
        <f t="shared" si="4"/>
        <v>0</v>
      </c>
      <c r="F48" s="41">
        <f t="shared" si="4"/>
        <v>0</v>
      </c>
      <c r="G48" s="42">
        <f t="shared" si="4"/>
        <v>1100</v>
      </c>
      <c r="H48" s="9">
        <f>SUM(H44:H47)</f>
        <v>0</v>
      </c>
    </row>
    <row r="49" spans="1:8" ht="15.75" customHeight="1">
      <c r="A49" s="51" t="s">
        <v>49</v>
      </c>
      <c r="B49" s="60"/>
      <c r="C49" s="9"/>
      <c r="D49" s="10">
        <v>5000</v>
      </c>
      <c r="E49" s="40">
        <v>0</v>
      </c>
      <c r="F49" s="48"/>
      <c r="G49" s="49"/>
      <c r="H49" s="50"/>
    </row>
    <row r="50" spans="1:8" ht="15.75" customHeight="1">
      <c r="B50" s="60"/>
      <c r="C50" s="27"/>
      <c r="D50" s="28"/>
      <c r="E50" s="25"/>
      <c r="F50" s="29"/>
      <c r="G50" s="22"/>
      <c r="H50" s="23"/>
    </row>
    <row r="51" spans="1:8" ht="15.75" customHeight="1">
      <c r="A51" s="62"/>
      <c r="B51" s="63" t="s">
        <v>50</v>
      </c>
      <c r="C51" s="9">
        <f>C48+C43</f>
        <v>9350</v>
      </c>
      <c r="D51" s="10">
        <f t="shared" ref="D51:E51" si="5">D49+D48+D43</f>
        <v>33028.61</v>
      </c>
      <c r="E51" s="40">
        <f t="shared" si="5"/>
        <v>10028</v>
      </c>
      <c r="F51" s="41">
        <f t="shared" ref="F51:H51" si="6">F43+F48</f>
        <v>18528</v>
      </c>
      <c r="G51" s="42">
        <f t="shared" si="6"/>
        <v>28089</v>
      </c>
      <c r="H51" s="9">
        <f t="shared" si="6"/>
        <v>0</v>
      </c>
    </row>
    <row r="52" spans="1:8" ht="15.75" customHeight="1">
      <c r="A52" s="62"/>
      <c r="B52" s="62" t="s">
        <v>51</v>
      </c>
      <c r="C52" s="9">
        <f t="shared" ref="C52:H52" si="7">C11-C51</f>
        <v>38848</v>
      </c>
      <c r="D52" s="10">
        <f t="shared" si="7"/>
        <v>18448.86</v>
      </c>
      <c r="E52" s="40">
        <f t="shared" si="7"/>
        <v>11722</v>
      </c>
      <c r="F52" s="41">
        <f t="shared" si="7"/>
        <v>5872</v>
      </c>
      <c r="G52" s="42">
        <f t="shared" si="7"/>
        <v>19843</v>
      </c>
      <c r="H52" s="9">
        <f t="shared" si="7"/>
        <v>0</v>
      </c>
    </row>
    <row r="53" spans="1:8" ht="15.75" customHeight="1"/>
    <row r="54" spans="1:8" ht="15.75" customHeight="1"/>
    <row r="55" spans="1:8" ht="15.75" customHeight="1">
      <c r="B55" s="7"/>
    </row>
    <row r="56" spans="1:8" ht="15.75" customHeight="1">
      <c r="C56" s="7">
        <v>73</v>
      </c>
      <c r="D56" s="7">
        <v>80</v>
      </c>
      <c r="E56" s="66">
        <v>76</v>
      </c>
      <c r="F56" s="66">
        <v>90</v>
      </c>
      <c r="G56" s="77">
        <v>116</v>
      </c>
    </row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CalcPr fullCalcOnLoad="1"/>
  <phoneticPr fontId="10" type="noConversion"/>
  <pageMargins left="0.7" right="0.7" top="0.75" bottom="0.7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B2:H15"/>
  <sheetViews>
    <sheetView workbookViewId="0"/>
  </sheetViews>
  <sheetFormatPr baseColWidth="10" defaultColWidth="12.5703125" defaultRowHeight="15" customHeight="1"/>
  <cols>
    <col min="2" max="2" width="34.7109375" customWidth="1"/>
  </cols>
  <sheetData>
    <row r="2" spans="2:8" ht="13">
      <c r="B2" s="67" t="s">
        <v>52</v>
      </c>
      <c r="C2" s="68" t="s">
        <v>53</v>
      </c>
      <c r="D2" s="68" t="s">
        <v>54</v>
      </c>
      <c r="E2" s="68" t="s">
        <v>55</v>
      </c>
      <c r="F2" s="68" t="s">
        <v>56</v>
      </c>
      <c r="G2" s="68" t="s">
        <v>57</v>
      </c>
      <c r="H2" s="69" t="s">
        <v>58</v>
      </c>
    </row>
    <row r="4" spans="2:8" ht="15" customHeight="1">
      <c r="B4" s="66" t="s">
        <v>59</v>
      </c>
      <c r="C4" s="70">
        <f>2*200</f>
        <v>400</v>
      </c>
      <c r="D4" s="70">
        <f t="shared" ref="D4:G4" si="0">3*200</f>
        <v>600</v>
      </c>
      <c r="E4" s="70">
        <f t="shared" si="0"/>
        <v>600</v>
      </c>
      <c r="F4" s="70">
        <f t="shared" si="0"/>
        <v>600</v>
      </c>
      <c r="G4" s="70">
        <f t="shared" si="0"/>
        <v>600</v>
      </c>
      <c r="H4" s="70">
        <f t="shared" ref="H4:H6" si="1">SUM(C4:G4)</f>
        <v>2800</v>
      </c>
    </row>
    <row r="5" spans="2:8">
      <c r="B5" s="66" t="s">
        <v>60</v>
      </c>
      <c r="C5" s="71">
        <v>300</v>
      </c>
      <c r="D5" s="71">
        <v>300</v>
      </c>
      <c r="E5" s="71">
        <v>300</v>
      </c>
      <c r="F5" s="71">
        <v>300</v>
      </c>
      <c r="G5" s="71">
        <v>300</v>
      </c>
      <c r="H5" s="70">
        <f t="shared" si="1"/>
        <v>1500</v>
      </c>
    </row>
    <row r="6" spans="2:8">
      <c r="B6" s="7" t="s">
        <v>61</v>
      </c>
      <c r="C6" s="71">
        <v>100</v>
      </c>
      <c r="D6" s="71">
        <v>100</v>
      </c>
      <c r="E6" s="71">
        <v>100</v>
      </c>
      <c r="F6" s="71">
        <v>100</v>
      </c>
      <c r="G6" s="71">
        <v>100</v>
      </c>
      <c r="H6" s="70">
        <f t="shared" si="1"/>
        <v>500</v>
      </c>
    </row>
    <row r="7" spans="2:8">
      <c r="B7" s="66" t="s">
        <v>62</v>
      </c>
      <c r="C7" s="70"/>
      <c r="D7" s="70"/>
      <c r="E7" s="70"/>
      <c r="F7" s="70"/>
      <c r="G7" s="70"/>
      <c r="H7" s="71">
        <v>2000</v>
      </c>
    </row>
    <row r="8" spans="2:8">
      <c r="C8" s="70"/>
      <c r="D8" s="70"/>
      <c r="E8" s="70"/>
      <c r="F8" s="70"/>
      <c r="G8" s="70"/>
      <c r="H8" s="70"/>
    </row>
    <row r="9" spans="2:8">
      <c r="C9" s="70"/>
      <c r="D9" s="70"/>
      <c r="E9" s="70"/>
      <c r="F9" s="70"/>
      <c r="G9" s="70"/>
      <c r="H9" s="70"/>
    </row>
    <row r="10" spans="2:8">
      <c r="C10" s="70"/>
      <c r="D10" s="70"/>
      <c r="E10" s="70"/>
      <c r="F10" s="70"/>
      <c r="G10" s="70"/>
      <c r="H10" s="70"/>
    </row>
    <row r="11" spans="2:8">
      <c r="B11" s="72" t="s">
        <v>63</v>
      </c>
      <c r="C11" s="73">
        <f t="shared" ref="C11:H11" si="2">SUM(C4:C10)</f>
        <v>800</v>
      </c>
      <c r="D11" s="73">
        <f t="shared" si="2"/>
        <v>1000</v>
      </c>
      <c r="E11" s="73">
        <f t="shared" si="2"/>
        <v>1000</v>
      </c>
      <c r="F11" s="73">
        <f t="shared" si="2"/>
        <v>1000</v>
      </c>
      <c r="G11" s="73">
        <f t="shared" si="2"/>
        <v>1000</v>
      </c>
      <c r="H11" s="74">
        <f t="shared" si="2"/>
        <v>6800</v>
      </c>
    </row>
    <row r="12" spans="2:8">
      <c r="C12" s="70"/>
      <c r="D12" s="70"/>
      <c r="E12" s="70"/>
      <c r="F12" s="70"/>
      <c r="G12" s="70"/>
    </row>
    <row r="13" spans="2:8" ht="13">
      <c r="B13" s="72" t="s">
        <v>64</v>
      </c>
      <c r="H13" s="75">
        <v>3000</v>
      </c>
    </row>
    <row r="15" spans="2:8">
      <c r="B15" s="7" t="s">
        <v>65</v>
      </c>
      <c r="H15" s="76">
        <f>H13-H11</f>
        <v>-3800</v>
      </c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Information</vt:lpstr>
      <vt:lpstr>Community Foundation Grants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Tate</dc:creator>
  <cp:lastModifiedBy>Nancy Short</cp:lastModifiedBy>
  <dcterms:created xsi:type="dcterms:W3CDTF">2018-11-05T00:40:58Z</dcterms:created>
  <dcterms:modified xsi:type="dcterms:W3CDTF">2023-07-17T22:15:14Z</dcterms:modified>
</cp:coreProperties>
</file>