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paulette\Documents\"/>
    </mc:Choice>
  </mc:AlternateContent>
  <xr:revisionPtr revIDLastSave="0" documentId="13_ncr:1_{38B54739-1D7F-4B11-A5AF-57E856738FA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Y20 Budget" sheetId="14" r:id="rId1"/>
  </sheets>
  <definedNames>
    <definedName name="_xlnm.Print_Area" localSheetId="0">'FY20 Budget'!$B$1:$AG$57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43" i="14" l="1"/>
  <c r="AG40" i="14"/>
  <c r="AG37" i="14"/>
  <c r="AG27" i="14"/>
  <c r="AG35" i="14"/>
  <c r="AG36" i="14"/>
  <c r="AG38" i="14"/>
  <c r="AG39" i="14"/>
  <c r="AG41" i="14"/>
  <c r="AG42" i="14"/>
  <c r="AG44" i="14"/>
  <c r="AG45" i="14"/>
  <c r="AG46" i="14"/>
  <c r="AG47" i="14"/>
  <c r="AG48" i="14"/>
  <c r="AG49" i="14"/>
  <c r="AG50" i="14"/>
  <c r="AG51" i="14"/>
  <c r="AG52" i="14"/>
  <c r="AG53" i="14"/>
  <c r="AG54" i="14"/>
  <c r="AG34" i="14"/>
  <c r="AG26" i="14"/>
  <c r="AG28" i="14"/>
  <c r="AG29" i="14"/>
  <c r="AG30" i="14"/>
  <c r="AG31" i="14"/>
  <c r="AG25" i="14"/>
  <c r="AG17" i="14"/>
  <c r="AG18" i="14"/>
  <c r="AG19" i="14"/>
  <c r="AG20" i="14"/>
  <c r="AG21" i="14"/>
  <c r="AG22" i="14"/>
  <c r="AG16" i="14"/>
  <c r="AG6" i="14"/>
  <c r="AG7" i="14"/>
  <c r="AG8" i="14"/>
  <c r="AG9" i="14"/>
  <c r="AG10" i="14"/>
  <c r="AG11" i="14"/>
  <c r="AG12" i="14"/>
  <c r="AG5" i="14"/>
  <c r="AE55" i="14"/>
  <c r="AE32" i="14"/>
  <c r="AE23" i="14"/>
  <c r="AE13" i="14"/>
  <c r="AE56" i="14" l="1"/>
  <c r="AE57" i="14" l="1"/>
  <c r="AD35" i="14" l="1"/>
  <c r="AC55" i="14"/>
  <c r="AB55" i="14"/>
  <c r="AA55" i="14"/>
  <c r="Z55" i="14"/>
  <c r="X55" i="14"/>
  <c r="W55" i="14"/>
  <c r="V55" i="14"/>
  <c r="U55" i="14"/>
  <c r="T55" i="14"/>
  <c r="S55" i="14"/>
  <c r="R55" i="14"/>
  <c r="P55" i="14"/>
  <c r="O55" i="14"/>
  <c r="M55" i="14"/>
  <c r="L55" i="14"/>
  <c r="J55" i="14"/>
  <c r="H55" i="14"/>
  <c r="G55" i="14"/>
  <c r="E55" i="14"/>
  <c r="AD54" i="14"/>
  <c r="AD53" i="14"/>
  <c r="AD52" i="14"/>
  <c r="AD51" i="14"/>
  <c r="AD50" i="14"/>
  <c r="AD49" i="14"/>
  <c r="AD47" i="14"/>
  <c r="AD46" i="14"/>
  <c r="AD45" i="14"/>
  <c r="AD44" i="14"/>
  <c r="AD42" i="14"/>
  <c r="AD41" i="14"/>
  <c r="AD39" i="14"/>
  <c r="AD38" i="14"/>
  <c r="AD36" i="14"/>
  <c r="AD34" i="14"/>
  <c r="AF32" i="14"/>
  <c r="AG32" i="14" s="1"/>
  <c r="AC32" i="14"/>
  <c r="AB32" i="14"/>
  <c r="AA32" i="14"/>
  <c r="Z32" i="14"/>
  <c r="Y32" i="14"/>
  <c r="X32" i="14"/>
  <c r="W32" i="14"/>
  <c r="V32" i="14"/>
  <c r="U32" i="14"/>
  <c r="T32" i="14"/>
  <c r="S32" i="14"/>
  <c r="R32" i="14"/>
  <c r="P32" i="14"/>
  <c r="O32" i="14"/>
  <c r="M32" i="14"/>
  <c r="L32" i="14"/>
  <c r="J32" i="14"/>
  <c r="H32" i="14"/>
  <c r="G32" i="14"/>
  <c r="E32" i="14"/>
  <c r="AD31" i="14"/>
  <c r="AD30" i="14"/>
  <c r="AD29" i="14"/>
  <c r="AD28" i="14"/>
  <c r="AD26" i="14"/>
  <c r="AD25" i="14"/>
  <c r="AF23" i="14"/>
  <c r="AG23" i="14" s="1"/>
  <c r="AC23" i="14"/>
  <c r="AB23" i="14"/>
  <c r="AA23" i="14"/>
  <c r="Z23" i="14"/>
  <c r="Y23" i="14"/>
  <c r="X23" i="14"/>
  <c r="P23" i="14"/>
  <c r="O23" i="14"/>
  <c r="M23" i="14"/>
  <c r="L23" i="14"/>
  <c r="J23" i="14"/>
  <c r="H23" i="14"/>
  <c r="G23" i="14"/>
  <c r="E23" i="14"/>
  <c r="AD22" i="14"/>
  <c r="AD21" i="14"/>
  <c r="AD20" i="14"/>
  <c r="AD19" i="14"/>
  <c r="AD18" i="14"/>
  <c r="AD17" i="14"/>
  <c r="W23" i="14"/>
  <c r="V23" i="14"/>
  <c r="U23" i="14"/>
  <c r="T23" i="14"/>
  <c r="S23" i="14"/>
  <c r="AD16" i="14"/>
  <c r="AF13" i="14"/>
  <c r="AG13" i="14" s="1"/>
  <c r="AC13" i="14"/>
  <c r="AB13" i="14"/>
  <c r="AA13" i="14"/>
  <c r="Z13" i="14"/>
  <c r="Y13" i="14"/>
  <c r="X13" i="14"/>
  <c r="W13" i="14"/>
  <c r="V13" i="14"/>
  <c r="T13" i="14"/>
  <c r="S13" i="14"/>
  <c r="R13" i="14"/>
  <c r="P13" i="14"/>
  <c r="M13" i="14"/>
  <c r="J13" i="14"/>
  <c r="H13" i="14"/>
  <c r="G13" i="14"/>
  <c r="E13" i="14"/>
  <c r="AD12" i="14"/>
  <c r="AD11" i="14"/>
  <c r="AD10" i="14"/>
  <c r="AD9" i="14"/>
  <c r="AD8" i="14"/>
  <c r="AD7" i="14"/>
  <c r="AD6" i="14"/>
  <c r="AD5" i="14"/>
  <c r="O5" i="14"/>
  <c r="O13" i="14" s="1"/>
  <c r="L5" i="14"/>
  <c r="L13" i="14" s="1"/>
  <c r="R23" i="14"/>
  <c r="AF55" i="14"/>
  <c r="AG55" i="14" s="1"/>
  <c r="Y55" i="14"/>
  <c r="U13" i="14"/>
  <c r="G56" i="14" l="1"/>
  <c r="G57" i="14" s="1"/>
  <c r="M56" i="14"/>
  <c r="M57" i="14" s="1"/>
  <c r="P56" i="14"/>
  <c r="P57" i="14" s="1"/>
  <c r="L56" i="14"/>
  <c r="L57" i="14" s="1"/>
  <c r="E56" i="14"/>
  <c r="E57" i="14" s="1"/>
  <c r="W56" i="14"/>
  <c r="W57" i="14" s="1"/>
  <c r="U56" i="14"/>
  <c r="U57" i="14"/>
  <c r="Y56" i="14"/>
  <c r="Y57" i="14" s="1"/>
  <c r="V56" i="14"/>
  <c r="V57" i="14" s="1"/>
  <c r="J56" i="14"/>
  <c r="J57" i="14" s="1"/>
  <c r="O56" i="14"/>
  <c r="O57" i="14" s="1"/>
  <c r="H56" i="14"/>
  <c r="H57" i="14" s="1"/>
  <c r="AC56" i="14"/>
  <c r="AC57" i="14" s="1"/>
  <c r="Z56" i="14"/>
  <c r="Z57" i="14" s="1"/>
  <c r="T56" i="14"/>
  <c r="T57" i="14" s="1"/>
  <c r="AD13" i="14"/>
  <c r="AD32" i="14"/>
  <c r="AA56" i="14"/>
  <c r="AA57" i="14" s="1"/>
  <c r="S56" i="14"/>
  <c r="S57" i="14" s="1"/>
  <c r="AF56" i="14"/>
  <c r="R56" i="14"/>
  <c r="R57" i="14" s="1"/>
  <c r="AD55" i="14"/>
  <c r="AB56" i="14"/>
  <c r="AB57" i="14" s="1"/>
  <c r="X56" i="14"/>
  <c r="X57" i="14" s="1"/>
  <c r="AD23" i="14"/>
  <c r="AF57" i="14" l="1"/>
  <c r="AG57" i="14" s="1"/>
  <c r="AG56" i="14"/>
  <c r="AD56" i="14"/>
  <c r="AD57" i="14" s="1"/>
</calcChain>
</file>

<file path=xl/sharedStrings.xml><?xml version="1.0" encoding="utf-8"?>
<sst xmlns="http://schemas.openxmlformats.org/spreadsheetml/2006/main" count="94" uniqueCount="79">
  <si>
    <t>Income</t>
  </si>
  <si>
    <t>Interest Income</t>
  </si>
  <si>
    <t>Total Income</t>
  </si>
  <si>
    <t>Email Communications</t>
  </si>
  <si>
    <t>Evening of Encouragement</t>
  </si>
  <si>
    <t>Postage and Delivery</t>
  </si>
  <si>
    <t>Printing and Reproduction</t>
  </si>
  <si>
    <t>Merchant Fees</t>
  </si>
  <si>
    <t>Dues and Subscriptions</t>
  </si>
  <si>
    <t>Liability Insurance</t>
  </si>
  <si>
    <t>Licenses and Permits</t>
  </si>
  <si>
    <t>Professional Fees</t>
  </si>
  <si>
    <t>Supplies</t>
  </si>
  <si>
    <t>Telephone</t>
  </si>
  <si>
    <t>Net Income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</si>
  <si>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</si>
  <si>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</si>
  <si>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</si>
  <si>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</si>
  <si>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</si>
  <si>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</si>
  <si>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</si>
  <si>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</si>
  <si>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</si>
  <si>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</si>
  <si>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</si>
  <si>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</si>
  <si>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FY16 Actual</t>
  </si>
  <si>
    <t>FY15 Actual</t>
  </si>
  <si>
    <t>FY15 Budget</t>
  </si>
  <si>
    <t>FY14 Actual</t>
  </si>
  <si>
    <t>Contributions-Unrestricted</t>
  </si>
  <si>
    <t>Pat Ward Fund-Unrestricted</t>
  </si>
  <si>
    <t>Auto Fund</t>
  </si>
  <si>
    <t>In-Kind Contributions</t>
  </si>
  <si>
    <t>Grant Income</t>
  </si>
  <si>
    <t>Rental Income</t>
  </si>
  <si>
    <t>Gain(Loss) on Sale of Securities</t>
  </si>
  <si>
    <t>Expenses</t>
  </si>
  <si>
    <t>Payroll Tax-Visitation</t>
  </si>
  <si>
    <t>Retirement Plan Match</t>
  </si>
  <si>
    <t>Auto Expense</t>
  </si>
  <si>
    <t>Auto Insurance</t>
  </si>
  <si>
    <t>Total Program Service Expenses</t>
  </si>
  <si>
    <t>Meals and Entertainment</t>
  </si>
  <si>
    <t>Misc Fundraising Expense</t>
  </si>
  <si>
    <t>Total Fundraising Expenses</t>
  </si>
  <si>
    <t>Payroll Tax-Support</t>
  </si>
  <si>
    <t>Misc Expense</t>
  </si>
  <si>
    <t>Rent Expense</t>
  </si>
  <si>
    <t>Amortization</t>
  </si>
  <si>
    <t>Depreciation</t>
  </si>
  <si>
    <t>Depreciation-Auto</t>
  </si>
  <si>
    <t>Total Management and General Exp</t>
  </si>
  <si>
    <t>Total Expenses</t>
  </si>
  <si>
    <t>FY17 Actual</t>
  </si>
  <si>
    <t>FY17 Budget</t>
  </si>
  <si>
    <t>FY18 Budget</t>
  </si>
  <si>
    <t>Comments</t>
  </si>
  <si>
    <t>FY18 Actual</t>
  </si>
  <si>
    <t>Staff lunches</t>
  </si>
  <si>
    <t>IT Services</t>
  </si>
  <si>
    <t>Mission-related meals (Wayne Reed, etc)</t>
  </si>
  <si>
    <t>FY20 Budget Calc</t>
  </si>
  <si>
    <t>Russ-Exempt</t>
  </si>
  <si>
    <t>Pat-Exempt</t>
  </si>
  <si>
    <t>Paulette-Exempt</t>
  </si>
  <si>
    <t>Amanda-Non-Exempt</t>
  </si>
  <si>
    <t xml:space="preserve"> </t>
  </si>
  <si>
    <t>Accounting $600/quarter, Compilation &amp; 990 $2000</t>
  </si>
  <si>
    <t>4 hours at $30/hour consulting</t>
  </si>
  <si>
    <t>Payroll Expenses</t>
  </si>
  <si>
    <t>Budget to previous FY Variance</t>
  </si>
  <si>
    <t>EM  Updated 8/23/20</t>
  </si>
  <si>
    <t>FY20-21 Budget</t>
  </si>
  <si>
    <t>FY21 Budget</t>
  </si>
  <si>
    <t>FY20 Actual</t>
  </si>
  <si>
    <t>Logo and Website Design</t>
  </si>
  <si>
    <t>Bank Service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</si>
</sst>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164" fontId="2" fillId="0" borderId="0" xfId="1" applyNumberFormat="1" applyFont="1"/>
    <xf numFmtId="41" fontId="2" fillId="0" borderId="0" xfId="0" applyNumberFormat="1" applyFont="1"/>
    <xf numFmtId="164" fontId="3" fillId="0" borderId="0" xfId="1" applyNumberFormat="1" applyFont="1" applyAlignment="1">
      <alignment horizontal="center"/>
    </xf>
    <xf numFmtId="4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2" fillId="0" borderId="0" xfId="1" applyNumberFormat="1" applyFont="1" applyFill="1"/>
    <xf numFmtId="41" fontId="2" fillId="0" borderId="0" xfId="0" applyNumberFormat="1" applyFont="1" applyFill="1"/>
    <xf numFmtId="0" fontId="2" fillId="0" borderId="0" xfId="0" applyFont="1" applyFill="1"/>
    <xf numFmtId="0" fontId="2" fillId="2" borderId="0" xfId="0" applyFont="1" applyFill="1"/>
    <xf numFmtId="41" fontId="2" fillId="0" borderId="0" xfId="0" applyNumberFormat="1" applyFont="1" applyBorder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164" fontId="2" fillId="0" borderId="2" xfId="1" applyNumberFormat="1" applyFont="1" applyBorder="1"/>
    <xf numFmtId="41" fontId="2" fillId="0" borderId="0" xfId="1" applyNumberFormat="1" applyFont="1" applyFill="1"/>
    <xf numFmtId="164" fontId="2" fillId="4" borderId="0" xfId="1" applyNumberFormat="1" applyFont="1" applyFill="1"/>
    <xf numFmtId="41" fontId="2" fillId="0" borderId="0" xfId="0" applyNumberFormat="1" applyFont="1" applyFill="1" applyBorder="1"/>
    <xf numFmtId="41" fontId="2" fillId="3" borderId="0" xfId="0" applyNumberFormat="1" applyFont="1" applyFill="1" applyBorder="1"/>
    <xf numFmtId="41" fontId="2" fillId="0" borderId="1" xfId="0" applyNumberFormat="1" applyFont="1" applyBorder="1"/>
    <xf numFmtId="41" fontId="2" fillId="0" borderId="1" xfId="0" applyNumberFormat="1" applyFont="1" applyFill="1" applyBorder="1"/>
    <xf numFmtId="41" fontId="2" fillId="0" borderId="0" xfId="1" applyNumberFormat="1" applyFont="1"/>
    <xf numFmtId="41" fontId="2" fillId="0" borderId="2" xfId="1" applyNumberFormat="1" applyFont="1" applyFill="1" applyBorder="1"/>
    <xf numFmtId="164" fontId="3" fillId="5" borderId="0" xfId="1" applyNumberFormat="1" applyFont="1" applyFill="1" applyAlignment="1">
      <alignment horizontal="center" wrapText="1"/>
    </xf>
    <xf numFmtId="41" fontId="3" fillId="5" borderId="0" xfId="0" applyNumberFormat="1" applyFont="1" applyFill="1" applyAlignment="1">
      <alignment horizontal="center" wrapText="1"/>
    </xf>
    <xf numFmtId="41" fontId="3" fillId="6" borderId="0" xfId="0" applyNumberFormat="1" applyFont="1" applyFill="1" applyAlignment="1">
      <alignment horizontal="center" wrapText="1"/>
    </xf>
    <xf numFmtId="164" fontId="2" fillId="7" borderId="0" xfId="1" applyNumberFormat="1" applyFont="1" applyFill="1" applyBorder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quotePrefix="1" applyFont="1" applyFill="1" applyAlignment="1">
      <alignment vertical="center"/>
    </xf>
    <xf numFmtId="0" fontId="6" fillId="0" borderId="0" xfId="0" quotePrefix="1" applyFont="1" applyAlignment="1">
      <alignment vertical="center"/>
    </xf>
    <xf numFmtId="164" fontId="2" fillId="4" borderId="0" xfId="1" applyNumberFormat="1" applyFont="1" applyFill="1" applyBorder="1"/>
    <xf numFmtId="164" fontId="2" fillId="4" borderId="1" xfId="1" applyNumberFormat="1" applyFont="1" applyFill="1" applyBorder="1"/>
    <xf numFmtId="164" fontId="2" fillId="8" borderId="0" xfId="1" applyNumberFormat="1" applyFont="1" applyFill="1"/>
    <xf numFmtId="164" fontId="2" fillId="8" borderId="1" xfId="1" applyNumberFormat="1" applyFont="1" applyFill="1" applyBorder="1"/>
    <xf numFmtId="164" fontId="2" fillId="0" borderId="3" xfId="1" applyNumberFormat="1" applyFont="1" applyFill="1" applyBorder="1"/>
    <xf numFmtId="165" fontId="2" fillId="0" borderId="2" xfId="12" applyNumberFormat="1" applyFont="1" applyFill="1" applyBorder="1"/>
    <xf numFmtId="165" fontId="2" fillId="0" borderId="0" xfId="12" applyNumberFormat="1" applyFont="1" applyFill="1"/>
    <xf numFmtId="0" fontId="2" fillId="0" borderId="0" xfId="0" applyFont="1" applyFill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3">
    <cellStyle name="Comma" xfId="1" builtinId="3"/>
    <cellStyle name="Currency" xfId="12" builtinId="4"/>
    <cellStyle name="Followed Hyperlink" xfId="11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60"/>
  <sheetViews>
    <sheetView tabSelected="1" zoomScale="125" zoomScaleNormal="125" workbookViewId="0">
      <pane xSplit="17" ySplit="3" topLeftCell="R4" activePane="bottomRight" state="frozen"/>
      <selection pane="topRight" activeCell="O1" sqref="O1"/>
      <selection pane="bottomLeft" activeCell="A7" sqref="A7"/>
      <selection pane="bottomRight" activeCell="AK4" sqref="AK4"/>
    </sheetView>
  </sheetViews>
  <sheetFormatPr defaultColWidth="8.85546875" defaultRowHeight="15" x14ac:dyDescent="0.25"/>
  <cols>
    <col min="1" max="3" width="1.85546875" style="1" customWidth="1"/>
    <col min="4" max="4" width="29.85546875" style="1" customWidth="1"/>
    <col min="5" max="5" width="8.5703125" style="3" hidden="1" customWidth="1"/>
    <col min="6" max="6" width="1.85546875" style="1" hidden="1" customWidth="1"/>
    <col min="7" max="8" width="8.5703125" style="3" hidden="1" customWidth="1"/>
    <col min="9" max="9" width="1.85546875" style="3" hidden="1" customWidth="1"/>
    <col min="10" max="10" width="8.5703125" style="3" hidden="1" customWidth="1"/>
    <col min="11" max="11" width="1.85546875" style="3" hidden="1" customWidth="1"/>
    <col min="12" max="13" width="8.5703125" style="3" hidden="1" customWidth="1"/>
    <col min="14" max="14" width="1.85546875" style="3" hidden="1" customWidth="1"/>
    <col min="15" max="16" width="8.5703125" style="3" hidden="1" customWidth="1"/>
    <col min="17" max="17" width="1.85546875" style="3" hidden="1" customWidth="1"/>
    <col min="18" max="29" width="8.5703125" style="2" hidden="1" customWidth="1"/>
    <col min="30" max="30" width="9.7109375" style="2" hidden="1" customWidth="1"/>
    <col min="31" max="31" width="12.5703125" style="2" customWidth="1"/>
    <col min="32" max="32" width="12.7109375" style="2" customWidth="1"/>
    <col min="33" max="33" width="15.42578125" style="2" customWidth="1"/>
    <col min="34" max="34" width="1.85546875" style="3" customWidth="1"/>
    <col min="35" max="35" width="37.5703125" style="1" hidden="1" customWidth="1"/>
    <col min="36" max="16384" width="8.85546875" style="1"/>
  </cols>
  <sheetData>
    <row r="1" spans="1:35" ht="15.75" x14ac:dyDescent="0.25">
      <c r="A1" s="42" t="s">
        <v>73</v>
      </c>
      <c r="B1" s="42"/>
      <c r="C1" s="42"/>
      <c r="D1" s="42"/>
    </row>
    <row r="2" spans="1:35" ht="15.75" x14ac:dyDescent="0.25">
      <c r="A2" s="42" t="s">
        <v>74</v>
      </c>
      <c r="B2" s="42"/>
      <c r="C2" s="42"/>
      <c r="D2" s="42"/>
    </row>
    <row r="3" spans="1:35" ht="51.75" x14ac:dyDescent="0.4">
      <c r="A3" s="41"/>
      <c r="B3" s="41"/>
      <c r="C3" s="41"/>
      <c r="D3" s="41"/>
      <c r="E3" s="26" t="s">
        <v>30</v>
      </c>
      <c r="F3" s="6"/>
      <c r="G3" s="26" t="s">
        <v>28</v>
      </c>
      <c r="H3" s="25" t="s">
        <v>29</v>
      </c>
      <c r="I3" s="5"/>
      <c r="J3" s="26" t="s">
        <v>27</v>
      </c>
      <c r="K3" s="5"/>
      <c r="L3" s="26" t="s">
        <v>55</v>
      </c>
      <c r="M3" s="25" t="s">
        <v>56</v>
      </c>
      <c r="N3" s="5"/>
      <c r="O3" s="26" t="s">
        <v>59</v>
      </c>
      <c r="P3" s="25" t="s">
        <v>57</v>
      </c>
      <c r="Q3" s="5"/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4" t="s">
        <v>22</v>
      </c>
      <c r="Z3" s="4" t="s">
        <v>23</v>
      </c>
      <c r="AA3" s="4" t="s">
        <v>24</v>
      </c>
      <c r="AB3" s="4" t="s">
        <v>25</v>
      </c>
      <c r="AC3" s="4" t="s">
        <v>26</v>
      </c>
      <c r="AD3" s="24" t="s">
        <v>63</v>
      </c>
      <c r="AE3" s="24" t="s">
        <v>75</v>
      </c>
      <c r="AF3" s="24" t="s">
        <v>76</v>
      </c>
      <c r="AG3" s="24" t="s">
        <v>72</v>
      </c>
      <c r="AH3" s="5"/>
      <c r="AI3" s="7" t="s">
        <v>58</v>
      </c>
    </row>
    <row r="4" spans="1:35" x14ac:dyDescent="0.25">
      <c r="A4" s="1" t="s">
        <v>0</v>
      </c>
      <c r="J4" s="9"/>
      <c r="L4" s="9"/>
      <c r="N4" s="9"/>
      <c r="O4" s="9"/>
      <c r="Q4" s="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28"/>
    </row>
    <row r="5" spans="1:35" x14ac:dyDescent="0.25">
      <c r="A5" s="10"/>
      <c r="B5" s="10" t="s">
        <v>31</v>
      </c>
      <c r="C5" s="10"/>
      <c r="D5" s="10"/>
      <c r="E5" s="3">
        <v>168876</v>
      </c>
      <c r="G5" s="3">
        <v>215776</v>
      </c>
      <c r="H5" s="3">
        <v>160000</v>
      </c>
      <c r="J5" s="3">
        <v>183464</v>
      </c>
      <c r="L5" s="3">
        <f>208240+13750</f>
        <v>221990</v>
      </c>
      <c r="M5" s="3">
        <v>172500</v>
      </c>
      <c r="O5" s="3">
        <f>8175+190276</f>
        <v>198451</v>
      </c>
      <c r="P5" s="8">
        <v>205000</v>
      </c>
      <c r="R5" s="8">
        <v>6666.92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8">
        <f>SUM(R5:AC5)</f>
        <v>6666.92</v>
      </c>
      <c r="AE5" s="38">
        <v>180000</v>
      </c>
      <c r="AF5" s="38">
        <v>182363</v>
      </c>
      <c r="AG5" s="38">
        <f>+AE5-AF5</f>
        <v>-2363</v>
      </c>
      <c r="AI5" s="29"/>
    </row>
    <row r="6" spans="1:35" hidden="1" x14ac:dyDescent="0.25">
      <c r="A6" s="10"/>
      <c r="B6" s="11" t="s">
        <v>32</v>
      </c>
      <c r="C6" s="11"/>
      <c r="D6" s="11"/>
      <c r="E6" s="19"/>
      <c r="G6" s="19"/>
      <c r="H6" s="19"/>
      <c r="I6" s="12"/>
      <c r="J6" s="19"/>
      <c r="K6" s="12"/>
      <c r="L6" s="19"/>
      <c r="M6" s="19">
        <v>0</v>
      </c>
      <c r="N6" s="12"/>
      <c r="O6" s="19"/>
      <c r="P6" s="13"/>
      <c r="Q6" s="1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8">
        <f>SUM(R6:AC6)</f>
        <v>0</v>
      </c>
      <c r="AE6" s="27"/>
      <c r="AF6" s="27"/>
      <c r="AG6" s="8">
        <f t="shared" ref="AG6:AG13" si="0">+AE6-AF6</f>
        <v>0</v>
      </c>
      <c r="AH6" s="12"/>
      <c r="AI6" s="29"/>
    </row>
    <row r="7" spans="1:35" hidden="1" x14ac:dyDescent="0.25">
      <c r="A7" s="10"/>
      <c r="B7" s="10" t="s">
        <v>33</v>
      </c>
      <c r="C7" s="10"/>
      <c r="D7" s="10"/>
      <c r="E7" s="18">
        <v>21881</v>
      </c>
      <c r="G7" s="19"/>
      <c r="H7" s="19"/>
      <c r="I7" s="12"/>
      <c r="J7" s="19"/>
      <c r="K7" s="12"/>
      <c r="L7" s="19"/>
      <c r="M7" s="19"/>
      <c r="N7" s="12"/>
      <c r="O7" s="19"/>
      <c r="P7" s="13">
        <v>0</v>
      </c>
      <c r="Q7" s="1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8">
        <f t="shared" ref="AD7:AD12" si="1">SUM(R7:AC7)</f>
        <v>0</v>
      </c>
      <c r="AE7" s="27"/>
      <c r="AF7" s="27"/>
      <c r="AG7" s="8">
        <f t="shared" si="0"/>
        <v>0</v>
      </c>
      <c r="AH7" s="12"/>
      <c r="AI7" s="28"/>
    </row>
    <row r="8" spans="1:35" x14ac:dyDescent="0.25">
      <c r="A8" s="10"/>
      <c r="B8" s="10" t="s">
        <v>34</v>
      </c>
      <c r="C8" s="10"/>
      <c r="D8" s="10"/>
      <c r="E8" s="12">
        <v>12001</v>
      </c>
      <c r="G8" s="12">
        <v>8984</v>
      </c>
      <c r="H8" s="12">
        <v>12000</v>
      </c>
      <c r="I8" s="12"/>
      <c r="J8" s="12">
        <v>11914</v>
      </c>
      <c r="K8" s="12"/>
      <c r="L8" s="12">
        <v>10355</v>
      </c>
      <c r="M8" s="12">
        <v>10200</v>
      </c>
      <c r="N8" s="12"/>
      <c r="O8" s="12">
        <v>5151</v>
      </c>
      <c r="P8" s="13">
        <v>10500</v>
      </c>
      <c r="Q8" s="12"/>
      <c r="R8" s="13">
        <v>0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8">
        <f t="shared" si="1"/>
        <v>0</v>
      </c>
      <c r="AE8" s="13">
        <v>0</v>
      </c>
      <c r="AF8" s="13">
        <v>0</v>
      </c>
      <c r="AG8" s="8">
        <f t="shared" si="0"/>
        <v>0</v>
      </c>
      <c r="AH8" s="12"/>
      <c r="AI8" s="29"/>
    </row>
    <row r="9" spans="1:35" x14ac:dyDescent="0.25">
      <c r="A9" s="10"/>
      <c r="B9" s="10" t="s">
        <v>35</v>
      </c>
      <c r="C9" s="10"/>
      <c r="D9" s="10"/>
      <c r="E9" s="12">
        <v>15000</v>
      </c>
      <c r="G9" s="12">
        <v>0</v>
      </c>
      <c r="H9" s="12">
        <v>0</v>
      </c>
      <c r="I9" s="12"/>
      <c r="J9" s="12">
        <v>0</v>
      </c>
      <c r="K9" s="12"/>
      <c r="L9" s="12">
        <v>0</v>
      </c>
      <c r="M9" s="12">
        <v>0</v>
      </c>
      <c r="N9" s="12"/>
      <c r="O9" s="12">
        <v>0</v>
      </c>
      <c r="P9" s="13">
        <v>0</v>
      </c>
      <c r="Q9" s="12"/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8">
        <f t="shared" si="1"/>
        <v>0</v>
      </c>
      <c r="AE9" s="13">
        <v>0</v>
      </c>
      <c r="AF9" s="13">
        <v>1900</v>
      </c>
      <c r="AG9" s="8">
        <f t="shared" si="0"/>
        <v>-1900</v>
      </c>
      <c r="AH9" s="12"/>
      <c r="AI9" s="29"/>
    </row>
    <row r="10" spans="1:35" x14ac:dyDescent="0.25">
      <c r="A10" s="10"/>
      <c r="B10" s="10" t="s">
        <v>1</v>
      </c>
      <c r="C10" s="10"/>
      <c r="D10" s="10"/>
      <c r="E10" s="12">
        <v>12</v>
      </c>
      <c r="G10" s="12">
        <v>17</v>
      </c>
      <c r="H10" s="12">
        <v>12</v>
      </c>
      <c r="I10" s="12"/>
      <c r="J10" s="12">
        <v>21</v>
      </c>
      <c r="K10" s="12"/>
      <c r="L10" s="12">
        <v>25</v>
      </c>
      <c r="M10" s="18">
        <v>24</v>
      </c>
      <c r="N10" s="12"/>
      <c r="O10" s="12">
        <v>26</v>
      </c>
      <c r="P10" s="13">
        <v>25</v>
      </c>
      <c r="Q10" s="12"/>
      <c r="R10" s="13">
        <v>2</v>
      </c>
      <c r="S10" s="13">
        <v>2</v>
      </c>
      <c r="T10" s="13">
        <v>2</v>
      </c>
      <c r="U10" s="13">
        <v>2</v>
      </c>
      <c r="V10" s="13">
        <v>2</v>
      </c>
      <c r="W10" s="13">
        <v>2</v>
      </c>
      <c r="X10" s="13">
        <v>2</v>
      </c>
      <c r="Y10" s="13">
        <v>2</v>
      </c>
      <c r="Z10" s="13">
        <v>2</v>
      </c>
      <c r="AA10" s="13">
        <v>2</v>
      </c>
      <c r="AB10" s="13">
        <v>2</v>
      </c>
      <c r="AC10" s="13">
        <v>2</v>
      </c>
      <c r="AD10" s="8">
        <f t="shared" si="1"/>
        <v>24</v>
      </c>
      <c r="AE10" s="13">
        <v>200</v>
      </c>
      <c r="AF10" s="13">
        <v>225</v>
      </c>
      <c r="AG10" s="8">
        <f t="shared" si="0"/>
        <v>-25</v>
      </c>
      <c r="AH10" s="12"/>
      <c r="AI10" s="28"/>
    </row>
    <row r="11" spans="1:35" x14ac:dyDescent="0.25">
      <c r="A11" s="10"/>
      <c r="B11" s="10" t="s">
        <v>36</v>
      </c>
      <c r="C11" s="10"/>
      <c r="D11" s="10"/>
      <c r="E11" s="12">
        <v>0</v>
      </c>
      <c r="G11" s="12">
        <v>675</v>
      </c>
      <c r="H11" s="12">
        <v>0</v>
      </c>
      <c r="I11" s="12"/>
      <c r="J11" s="18">
        <v>2025</v>
      </c>
      <c r="K11" s="12"/>
      <c r="L11" s="18">
        <v>0</v>
      </c>
      <c r="M11" s="18">
        <v>0</v>
      </c>
      <c r="N11" s="12"/>
      <c r="O11" s="18">
        <v>0</v>
      </c>
      <c r="P11" s="13">
        <v>0</v>
      </c>
      <c r="Q11" s="12"/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f t="shared" si="1"/>
        <v>0</v>
      </c>
      <c r="AE11" s="13">
        <v>0</v>
      </c>
      <c r="AF11" s="13">
        <v>0</v>
      </c>
      <c r="AG11" s="8">
        <f t="shared" si="0"/>
        <v>0</v>
      </c>
      <c r="AH11" s="12"/>
      <c r="AI11" s="28"/>
    </row>
    <row r="12" spans="1:35" x14ac:dyDescent="0.25">
      <c r="A12" s="10"/>
      <c r="B12" s="10" t="s">
        <v>37</v>
      </c>
      <c r="C12" s="10"/>
      <c r="D12" s="10"/>
      <c r="E12" s="12">
        <v>0</v>
      </c>
      <c r="G12" s="12">
        <v>0</v>
      </c>
      <c r="H12" s="12">
        <v>0</v>
      </c>
      <c r="I12" s="12"/>
      <c r="J12" s="18">
        <v>1094</v>
      </c>
      <c r="K12" s="12"/>
      <c r="L12" s="18">
        <v>-180</v>
      </c>
      <c r="M12" s="18">
        <v>0</v>
      </c>
      <c r="N12" s="12"/>
      <c r="O12" s="18">
        <v>-125</v>
      </c>
      <c r="P12" s="13">
        <v>0</v>
      </c>
      <c r="Q12" s="12"/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f t="shared" si="1"/>
        <v>0</v>
      </c>
      <c r="AE12" s="14">
        <v>0</v>
      </c>
      <c r="AF12" s="14">
        <v>0</v>
      </c>
      <c r="AG12" s="14">
        <f t="shared" si="0"/>
        <v>0</v>
      </c>
      <c r="AH12" s="12"/>
      <c r="AI12" s="28"/>
    </row>
    <row r="13" spans="1:35" x14ac:dyDescent="0.25">
      <c r="D13" s="1" t="s">
        <v>2</v>
      </c>
      <c r="E13" s="16">
        <f>SUM(E5:E12)</f>
        <v>217770</v>
      </c>
      <c r="G13" s="16">
        <f>SUM(G5:G12)</f>
        <v>225452</v>
      </c>
      <c r="H13" s="16">
        <f>SUM(H5:H12)</f>
        <v>172012</v>
      </c>
      <c r="J13" s="16">
        <f>SUM(J5:J12)</f>
        <v>198518</v>
      </c>
      <c r="L13" s="16">
        <f>SUM(L5:L12)</f>
        <v>232190</v>
      </c>
      <c r="M13" s="16">
        <f>SUM(M5:M12)</f>
        <v>182724</v>
      </c>
      <c r="O13" s="16">
        <f>SUM(O5:O12)</f>
        <v>203503</v>
      </c>
      <c r="P13" s="16">
        <f>SUM(P5:P12)</f>
        <v>215525</v>
      </c>
      <c r="R13" s="8">
        <f t="shared" ref="R13:AF13" si="2">SUM(R5:R12)</f>
        <v>6668.92</v>
      </c>
      <c r="S13" s="8">
        <f t="shared" si="2"/>
        <v>2</v>
      </c>
      <c r="T13" s="8">
        <f t="shared" si="2"/>
        <v>2</v>
      </c>
      <c r="U13" s="8">
        <f t="shared" si="2"/>
        <v>2</v>
      </c>
      <c r="V13" s="8">
        <f t="shared" si="2"/>
        <v>2</v>
      </c>
      <c r="W13" s="8">
        <f t="shared" si="2"/>
        <v>2</v>
      </c>
      <c r="X13" s="8">
        <f t="shared" si="2"/>
        <v>2</v>
      </c>
      <c r="Y13" s="8">
        <f t="shared" si="2"/>
        <v>2</v>
      </c>
      <c r="Z13" s="8">
        <f t="shared" si="2"/>
        <v>2</v>
      </c>
      <c r="AA13" s="8">
        <f t="shared" si="2"/>
        <v>2</v>
      </c>
      <c r="AB13" s="8">
        <f t="shared" si="2"/>
        <v>2</v>
      </c>
      <c r="AC13" s="8">
        <f t="shared" si="2"/>
        <v>2</v>
      </c>
      <c r="AD13" s="8">
        <f t="shared" si="2"/>
        <v>6690.92</v>
      </c>
      <c r="AE13" s="8">
        <f t="shared" si="2"/>
        <v>180200</v>
      </c>
      <c r="AF13" s="8">
        <f t="shared" si="2"/>
        <v>184488</v>
      </c>
      <c r="AG13" s="8">
        <f t="shared" si="0"/>
        <v>-4288</v>
      </c>
      <c r="AI13" s="28"/>
    </row>
    <row r="14" spans="1:35" x14ac:dyDescent="0.25">
      <c r="G14" s="9"/>
      <c r="H14" s="9"/>
      <c r="J14" s="9"/>
      <c r="L14" s="9"/>
      <c r="M14" s="9"/>
      <c r="O14" s="9"/>
      <c r="P14" s="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I14" s="28"/>
    </row>
    <row r="15" spans="1:35" x14ac:dyDescent="0.25">
      <c r="A15" s="1" t="s">
        <v>38</v>
      </c>
      <c r="G15" s="9"/>
      <c r="H15" s="9"/>
      <c r="J15" s="9"/>
      <c r="L15" s="9"/>
      <c r="M15" s="9"/>
      <c r="O15" s="9"/>
      <c r="P15" s="9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I15" s="28"/>
    </row>
    <row r="16" spans="1:35" x14ac:dyDescent="0.25">
      <c r="B16" s="10" t="s">
        <v>64</v>
      </c>
      <c r="C16" s="10"/>
      <c r="D16" s="10"/>
      <c r="E16" s="3">
        <v>93505</v>
      </c>
      <c r="G16" s="9">
        <v>93675</v>
      </c>
      <c r="H16" s="9">
        <v>93558</v>
      </c>
      <c r="J16" s="9">
        <v>92880</v>
      </c>
      <c r="L16" s="9">
        <v>95385</v>
      </c>
      <c r="M16" s="9">
        <v>96560.039999999979</v>
      </c>
      <c r="N16" s="9"/>
      <c r="O16" s="9">
        <v>57898</v>
      </c>
      <c r="P16" s="9">
        <v>56002</v>
      </c>
      <c r="Q16" s="9"/>
      <c r="R16" s="8">
        <v>4445.92</v>
      </c>
      <c r="S16" s="8">
        <v>4445.92</v>
      </c>
      <c r="T16" s="8">
        <v>4445.92</v>
      </c>
      <c r="U16" s="8">
        <v>4445.92</v>
      </c>
      <c r="V16" s="8">
        <v>4445.92</v>
      </c>
      <c r="W16" s="8">
        <v>4445.92</v>
      </c>
      <c r="X16" s="8">
        <v>4445.92</v>
      </c>
      <c r="Y16" s="8">
        <v>4445.92</v>
      </c>
      <c r="Z16" s="8">
        <v>4445.92</v>
      </c>
      <c r="AA16" s="8">
        <v>4445.92</v>
      </c>
      <c r="AB16" s="8">
        <v>4445.92</v>
      </c>
      <c r="AC16" s="8">
        <v>4445.92</v>
      </c>
      <c r="AD16" s="8">
        <f t="shared" ref="AD16:AD22" si="3">SUM(R16:AC16)</f>
        <v>53351.039999999986</v>
      </c>
      <c r="AE16" s="8">
        <v>53351</v>
      </c>
      <c r="AF16" s="8">
        <v>53351</v>
      </c>
      <c r="AG16" s="8">
        <f t="shared" ref="AG16:AG57" si="4">+AE16-AF16</f>
        <v>0</v>
      </c>
      <c r="AH16" s="9"/>
      <c r="AI16" s="30"/>
    </row>
    <row r="17" spans="2:35" x14ac:dyDescent="0.25">
      <c r="B17" s="10" t="s">
        <v>65</v>
      </c>
      <c r="C17" s="10"/>
      <c r="D17" s="10"/>
      <c r="E17" s="3">
        <v>14248</v>
      </c>
      <c r="G17" s="9">
        <v>14772</v>
      </c>
      <c r="H17" s="9">
        <v>13293</v>
      </c>
      <c r="J17" s="9">
        <v>15026</v>
      </c>
      <c r="L17" s="9">
        <v>11838</v>
      </c>
      <c r="M17" s="9">
        <v>15835.160000000003</v>
      </c>
      <c r="O17" s="9">
        <v>85919</v>
      </c>
      <c r="P17" s="9">
        <v>82392</v>
      </c>
      <c r="R17" s="13">
        <v>7284.14</v>
      </c>
      <c r="S17" s="13">
        <v>7284.14</v>
      </c>
      <c r="T17" s="13">
        <v>7284.14</v>
      </c>
      <c r="U17" s="13">
        <v>7284.14</v>
      </c>
      <c r="V17" s="13">
        <v>7284.14</v>
      </c>
      <c r="W17" s="13">
        <v>7284.14</v>
      </c>
      <c r="X17" s="13">
        <v>7284.14</v>
      </c>
      <c r="Y17" s="13">
        <v>7284.14</v>
      </c>
      <c r="Z17" s="13">
        <v>7284.14</v>
      </c>
      <c r="AA17" s="13">
        <v>7284.14</v>
      </c>
      <c r="AB17" s="13">
        <v>7284.14</v>
      </c>
      <c r="AC17" s="13">
        <v>7284.14</v>
      </c>
      <c r="AD17" s="8">
        <f t="shared" si="3"/>
        <v>87409.680000000008</v>
      </c>
      <c r="AE17" s="8">
        <v>87410</v>
      </c>
      <c r="AF17" s="8">
        <v>87410</v>
      </c>
      <c r="AG17" s="8">
        <f t="shared" si="4"/>
        <v>0</v>
      </c>
      <c r="AI17" s="30"/>
    </row>
    <row r="18" spans="2:35" x14ac:dyDescent="0.25">
      <c r="B18" s="10" t="s">
        <v>39</v>
      </c>
      <c r="C18" s="10"/>
      <c r="D18" s="10"/>
      <c r="E18" s="3">
        <v>7923</v>
      </c>
      <c r="G18" s="9">
        <v>8125</v>
      </c>
      <c r="H18" s="9">
        <v>7807</v>
      </c>
      <c r="J18" s="9">
        <v>8255</v>
      </c>
      <c r="L18" s="9">
        <v>8165</v>
      </c>
      <c r="M18" s="9">
        <v>8598.2328000000016</v>
      </c>
      <c r="O18" s="9">
        <v>11002</v>
      </c>
      <c r="P18" s="9">
        <v>10584</v>
      </c>
      <c r="R18" s="13">
        <v>897.35</v>
      </c>
      <c r="S18" s="13">
        <v>897.35</v>
      </c>
      <c r="T18" s="13">
        <v>897.35</v>
      </c>
      <c r="U18" s="13">
        <v>897.35</v>
      </c>
      <c r="V18" s="13">
        <v>897.35</v>
      </c>
      <c r="W18" s="13">
        <v>897.35</v>
      </c>
      <c r="X18" s="13">
        <v>897.35</v>
      </c>
      <c r="Y18" s="13">
        <v>897.35</v>
      </c>
      <c r="Z18" s="13">
        <v>897.35</v>
      </c>
      <c r="AA18" s="13">
        <v>897.35</v>
      </c>
      <c r="AB18" s="13">
        <v>897.35</v>
      </c>
      <c r="AC18" s="13">
        <v>897.35</v>
      </c>
      <c r="AD18" s="8">
        <f t="shared" si="3"/>
        <v>10768.200000000003</v>
      </c>
      <c r="AE18" s="8">
        <v>10768.2</v>
      </c>
      <c r="AF18" s="8">
        <v>10768</v>
      </c>
      <c r="AG18" s="8">
        <f t="shared" si="4"/>
        <v>0.2000000000007276</v>
      </c>
      <c r="AI18" s="28"/>
    </row>
    <row r="19" spans="2:35" x14ac:dyDescent="0.25">
      <c r="B19" s="10" t="s">
        <v>40</v>
      </c>
      <c r="C19" s="10"/>
      <c r="D19" s="10"/>
      <c r="E19" s="3">
        <v>3415</v>
      </c>
      <c r="G19" s="9">
        <v>3431</v>
      </c>
      <c r="H19" s="9">
        <v>3408</v>
      </c>
      <c r="J19" s="9">
        <v>3467</v>
      </c>
      <c r="L19" s="9">
        <v>3650</v>
      </c>
      <c r="M19" s="9">
        <v>3610.3560000000002</v>
      </c>
      <c r="O19" s="9">
        <v>4305</v>
      </c>
      <c r="P19" s="9">
        <v>4560</v>
      </c>
      <c r="R19" s="34">
        <v>213.82</v>
      </c>
      <c r="S19" s="8">
        <v>351.9</v>
      </c>
      <c r="T19" s="8">
        <v>351.9</v>
      </c>
      <c r="U19" s="8">
        <v>351.9</v>
      </c>
      <c r="V19" s="8">
        <v>351.9</v>
      </c>
      <c r="W19" s="8">
        <v>351.9</v>
      </c>
      <c r="X19" s="8">
        <v>351.9</v>
      </c>
      <c r="Y19" s="8">
        <v>351.9</v>
      </c>
      <c r="Z19" s="8">
        <v>351.9</v>
      </c>
      <c r="AA19" s="8">
        <v>351.9</v>
      </c>
      <c r="AB19" s="8">
        <v>351.9</v>
      </c>
      <c r="AC19" s="8">
        <v>351.9</v>
      </c>
      <c r="AD19" s="8">
        <f t="shared" si="3"/>
        <v>4084.7200000000007</v>
      </c>
      <c r="AE19" s="8">
        <v>4223</v>
      </c>
      <c r="AF19" s="8">
        <v>4493</v>
      </c>
      <c r="AG19" s="8">
        <f t="shared" si="4"/>
        <v>-270</v>
      </c>
      <c r="AI19" s="29"/>
    </row>
    <row r="20" spans="2:35" x14ac:dyDescent="0.25">
      <c r="B20" s="10" t="s">
        <v>41</v>
      </c>
      <c r="C20" s="10"/>
      <c r="D20" s="10"/>
      <c r="E20" s="3">
        <v>3408</v>
      </c>
      <c r="G20" s="9">
        <v>2211</v>
      </c>
      <c r="H20" s="9">
        <v>3000</v>
      </c>
      <c r="J20" s="9">
        <v>3087</v>
      </c>
      <c r="L20" s="9">
        <v>1868</v>
      </c>
      <c r="M20" s="9">
        <v>3084</v>
      </c>
      <c r="O20" s="9">
        <v>5480</v>
      </c>
      <c r="P20" s="9">
        <v>8000</v>
      </c>
      <c r="R20" s="34">
        <v>-227.14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8">
        <f t="shared" si="3"/>
        <v>-227.14</v>
      </c>
      <c r="AE20" s="8">
        <v>4000</v>
      </c>
      <c r="AF20" s="8">
        <v>3724</v>
      </c>
      <c r="AG20" s="8">
        <f t="shared" si="4"/>
        <v>276</v>
      </c>
      <c r="AI20" s="28"/>
    </row>
    <row r="21" spans="2:35" x14ac:dyDescent="0.25">
      <c r="B21" s="10" t="s">
        <v>42</v>
      </c>
      <c r="C21" s="10"/>
      <c r="D21" s="10"/>
      <c r="E21" s="12">
        <v>1096</v>
      </c>
      <c r="G21" s="18">
        <v>1223</v>
      </c>
      <c r="H21" s="18">
        <v>1120</v>
      </c>
      <c r="I21" s="12"/>
      <c r="J21" s="18">
        <v>772</v>
      </c>
      <c r="K21" s="12"/>
      <c r="L21" s="18">
        <v>1062</v>
      </c>
      <c r="M21" s="18">
        <v>1006</v>
      </c>
      <c r="N21" s="12"/>
      <c r="O21" s="18">
        <v>1102</v>
      </c>
      <c r="P21" s="18">
        <v>1188</v>
      </c>
      <c r="Q21" s="12"/>
      <c r="R21" s="13">
        <v>0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8">
        <f t="shared" si="3"/>
        <v>0</v>
      </c>
      <c r="AE21" s="8">
        <v>1000</v>
      </c>
      <c r="AF21" s="8">
        <v>952</v>
      </c>
      <c r="AG21" s="8">
        <f t="shared" si="4"/>
        <v>48</v>
      </c>
      <c r="AH21" s="18"/>
      <c r="AI21" s="28"/>
    </row>
    <row r="22" spans="2:35" x14ac:dyDescent="0.25">
      <c r="B22" s="10" t="s">
        <v>44</v>
      </c>
      <c r="C22" s="10"/>
      <c r="D22" s="10"/>
      <c r="E22" s="3">
        <v>0</v>
      </c>
      <c r="G22" s="9">
        <v>0</v>
      </c>
      <c r="H22" s="9">
        <v>0</v>
      </c>
      <c r="J22" s="9">
        <v>0</v>
      </c>
      <c r="L22" s="9">
        <v>0</v>
      </c>
      <c r="M22" s="9">
        <v>0</v>
      </c>
      <c r="O22" s="9">
        <v>0</v>
      </c>
      <c r="P22" s="9">
        <v>2000</v>
      </c>
      <c r="R22" s="8">
        <v>105.45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8">
        <f t="shared" si="3"/>
        <v>105.45</v>
      </c>
      <c r="AE22" s="8">
        <v>1000</v>
      </c>
      <c r="AF22" s="8">
        <v>980</v>
      </c>
      <c r="AG22" s="8">
        <f t="shared" si="4"/>
        <v>20</v>
      </c>
      <c r="AI22" s="29" t="s">
        <v>62</v>
      </c>
    </row>
    <row r="23" spans="2:35" x14ac:dyDescent="0.25">
      <c r="B23" s="10"/>
      <c r="C23" s="10" t="s">
        <v>43</v>
      </c>
      <c r="D23" s="10"/>
      <c r="E23" s="16">
        <f>SUM(E16:E22)</f>
        <v>123595</v>
      </c>
      <c r="G23" s="16">
        <f>SUM(G16:G22)</f>
        <v>123437</v>
      </c>
      <c r="H23" s="16">
        <f>SUM(H16:H22)</f>
        <v>122186</v>
      </c>
      <c r="J23" s="16">
        <f>SUM(J16:J22)</f>
        <v>123487</v>
      </c>
      <c r="L23" s="16">
        <f>SUM(L16:L22)</f>
        <v>121968</v>
      </c>
      <c r="M23" s="16">
        <f>SUM(M16:M22)</f>
        <v>128693.78879999998</v>
      </c>
      <c r="O23" s="16">
        <f>SUM(O16:O22)</f>
        <v>165706</v>
      </c>
      <c r="P23" s="16">
        <f>SUM(P16:P22)</f>
        <v>164726</v>
      </c>
      <c r="R23" s="8">
        <f>SUM(R16:R22)</f>
        <v>12719.540000000003</v>
      </c>
      <c r="S23" s="8">
        <f>SUM(S16:S22)</f>
        <v>12979.310000000001</v>
      </c>
      <c r="T23" s="8">
        <f>SUM(T16:T22)</f>
        <v>12979.310000000001</v>
      </c>
      <c r="U23" s="8">
        <f>SUM(U16:U22)</f>
        <v>12979.310000000001</v>
      </c>
      <c r="V23" s="8">
        <f>SUM(V16:V22)</f>
        <v>12979.310000000001</v>
      </c>
      <c r="W23" s="8">
        <f>SUM(W16:W22)</f>
        <v>12979.310000000001</v>
      </c>
      <c r="X23" s="8">
        <f>SUM(X16:X22)</f>
        <v>12979.310000000001</v>
      </c>
      <c r="Y23" s="8">
        <f>SUM(Y16:Y22)</f>
        <v>12979.310000000001</v>
      </c>
      <c r="Z23" s="8">
        <f>SUM(Z16:Z22)</f>
        <v>12979.310000000001</v>
      </c>
      <c r="AA23" s="8">
        <f>SUM(AA16:AA22)</f>
        <v>12979.310000000001</v>
      </c>
      <c r="AB23" s="8">
        <f>SUM(AB16:AB22)</f>
        <v>12979.310000000001</v>
      </c>
      <c r="AC23" s="8">
        <f>SUM(AC16:AC22)</f>
        <v>12979.310000000001</v>
      </c>
      <c r="AD23" s="8">
        <f>SUM(AD16:AD22)</f>
        <v>155491.95000000001</v>
      </c>
      <c r="AE23" s="8">
        <f>SUM(AE16:AE22)</f>
        <v>161752.20000000001</v>
      </c>
      <c r="AF23" s="8">
        <f>SUM(AF16:AF22)</f>
        <v>161678</v>
      </c>
      <c r="AG23" s="8">
        <f t="shared" si="4"/>
        <v>74.200000000011642</v>
      </c>
      <c r="AI23" s="28"/>
    </row>
    <row r="24" spans="2:35" x14ac:dyDescent="0.25">
      <c r="G24" s="9"/>
      <c r="H24" s="9"/>
      <c r="J24" s="9"/>
      <c r="L24" s="9"/>
      <c r="M24" s="9"/>
      <c r="O24" s="9"/>
      <c r="P24" s="9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I24" s="28"/>
    </row>
    <row r="25" spans="2:35" x14ac:dyDescent="0.25">
      <c r="B25" s="10" t="s">
        <v>4</v>
      </c>
      <c r="C25" s="10"/>
      <c r="D25" s="10"/>
      <c r="E25" s="3">
        <v>2619</v>
      </c>
      <c r="G25" s="9">
        <v>4004</v>
      </c>
      <c r="H25" s="9">
        <v>2500</v>
      </c>
      <c r="J25" s="9">
        <v>4178</v>
      </c>
      <c r="L25" s="9">
        <v>10382</v>
      </c>
      <c r="M25" s="9">
        <v>7200</v>
      </c>
      <c r="O25" s="9">
        <v>5155</v>
      </c>
      <c r="P25" s="9">
        <v>6500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8">
        <f t="shared" ref="AD25:AD31" si="5">SUM(R25:AC25)</f>
        <v>0</v>
      </c>
      <c r="AE25" s="8">
        <v>5000</v>
      </c>
      <c r="AF25" s="8">
        <v>5745</v>
      </c>
      <c r="AG25" s="8">
        <f t="shared" si="4"/>
        <v>-745</v>
      </c>
      <c r="AI25" s="31"/>
    </row>
    <row r="26" spans="2:35" x14ac:dyDescent="0.25">
      <c r="B26" s="10" t="s">
        <v>3</v>
      </c>
      <c r="C26" s="10"/>
      <c r="D26" s="10"/>
      <c r="E26" s="3">
        <v>288</v>
      </c>
      <c r="G26" s="9">
        <v>288</v>
      </c>
      <c r="H26" s="9">
        <v>288</v>
      </c>
      <c r="J26" s="9">
        <v>288</v>
      </c>
      <c r="L26" s="9">
        <v>288</v>
      </c>
      <c r="M26" s="9">
        <v>288</v>
      </c>
      <c r="O26" s="9">
        <v>288</v>
      </c>
      <c r="P26" s="9">
        <v>288</v>
      </c>
      <c r="R26" s="34">
        <v>2698.25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8">
        <f t="shared" si="5"/>
        <v>2698.25</v>
      </c>
      <c r="AE26" s="8">
        <v>400</v>
      </c>
      <c r="AF26" s="8">
        <v>672</v>
      </c>
      <c r="AG26" s="8">
        <f t="shared" si="4"/>
        <v>-272</v>
      </c>
      <c r="AI26" s="29"/>
    </row>
    <row r="27" spans="2:35" x14ac:dyDescent="0.25">
      <c r="B27" s="39" t="s">
        <v>77</v>
      </c>
      <c r="C27" s="39"/>
      <c r="D27" s="39"/>
      <c r="G27" s="9"/>
      <c r="H27" s="9"/>
      <c r="J27" s="9"/>
      <c r="L27" s="9"/>
      <c r="M27" s="9"/>
      <c r="O27" s="9"/>
      <c r="P27" s="9"/>
      <c r="R27" s="34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8"/>
      <c r="AE27" s="8">
        <v>0</v>
      </c>
      <c r="AF27" s="8">
        <v>2693</v>
      </c>
      <c r="AG27" s="8">
        <f t="shared" si="4"/>
        <v>-2693</v>
      </c>
      <c r="AI27" s="29"/>
    </row>
    <row r="28" spans="2:35" x14ac:dyDescent="0.25">
      <c r="B28" s="10" t="s">
        <v>44</v>
      </c>
      <c r="C28" s="10"/>
      <c r="D28" s="10"/>
      <c r="E28" s="3">
        <v>185</v>
      </c>
      <c r="G28" s="9">
        <v>32</v>
      </c>
      <c r="H28" s="9">
        <v>0</v>
      </c>
      <c r="J28" s="9">
        <v>0</v>
      </c>
      <c r="L28" s="9">
        <v>408</v>
      </c>
      <c r="M28" s="9">
        <v>2400</v>
      </c>
      <c r="O28" s="9">
        <v>431</v>
      </c>
      <c r="P28" s="9">
        <v>0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8">
        <f t="shared" si="5"/>
        <v>0</v>
      </c>
      <c r="AE28" s="8">
        <v>100</v>
      </c>
      <c r="AF28" s="8">
        <v>75</v>
      </c>
      <c r="AG28" s="8">
        <f t="shared" si="4"/>
        <v>25</v>
      </c>
      <c r="AI28" s="29"/>
    </row>
    <row r="29" spans="2:35" x14ac:dyDescent="0.25">
      <c r="B29" s="10" t="s">
        <v>45</v>
      </c>
      <c r="C29" s="10"/>
      <c r="D29" s="10"/>
      <c r="E29" s="3">
        <v>113</v>
      </c>
      <c r="G29" s="9">
        <v>133</v>
      </c>
      <c r="H29" s="9">
        <v>260</v>
      </c>
      <c r="J29" s="9">
        <v>147</v>
      </c>
      <c r="L29" s="9">
        <v>149</v>
      </c>
      <c r="M29" s="9">
        <v>0</v>
      </c>
      <c r="O29" s="9">
        <v>139</v>
      </c>
      <c r="P29" s="9">
        <v>250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8">
        <f t="shared" si="5"/>
        <v>0</v>
      </c>
      <c r="AE29" s="8">
        <v>100</v>
      </c>
      <c r="AF29" s="8">
        <v>51</v>
      </c>
      <c r="AG29" s="8">
        <f t="shared" si="4"/>
        <v>49</v>
      </c>
      <c r="AI29" s="28"/>
    </row>
    <row r="30" spans="2:35" x14ac:dyDescent="0.25">
      <c r="B30" s="10" t="s">
        <v>5</v>
      </c>
      <c r="C30" s="10"/>
      <c r="D30" s="10"/>
      <c r="E30" s="3">
        <v>2608</v>
      </c>
      <c r="G30" s="9">
        <v>1763</v>
      </c>
      <c r="H30" s="9">
        <v>2000</v>
      </c>
      <c r="J30" s="9">
        <v>2262</v>
      </c>
      <c r="L30" s="9">
        <v>2640</v>
      </c>
      <c r="M30" s="9">
        <v>2640</v>
      </c>
      <c r="O30" s="9">
        <v>1622</v>
      </c>
      <c r="P30" s="9">
        <v>2200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8">
        <f t="shared" si="5"/>
        <v>0</v>
      </c>
      <c r="AE30" s="8">
        <v>1750</v>
      </c>
      <c r="AF30" s="8">
        <v>1334</v>
      </c>
      <c r="AG30" s="8">
        <f t="shared" si="4"/>
        <v>416</v>
      </c>
      <c r="AI30" s="28"/>
    </row>
    <row r="31" spans="2:35" x14ac:dyDescent="0.25">
      <c r="B31" s="10" t="s">
        <v>6</v>
      </c>
      <c r="C31" s="10"/>
      <c r="D31" s="10"/>
      <c r="E31" s="20">
        <v>7263</v>
      </c>
      <c r="G31" s="21">
        <v>7356</v>
      </c>
      <c r="H31" s="21">
        <v>7250</v>
      </c>
      <c r="J31" s="21">
        <v>7712</v>
      </c>
      <c r="L31" s="21">
        <v>9917</v>
      </c>
      <c r="M31" s="21">
        <v>7540</v>
      </c>
      <c r="O31" s="21">
        <v>6428</v>
      </c>
      <c r="P31" s="21">
        <v>8500</v>
      </c>
      <c r="R31" s="35">
        <v>22.38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14">
        <f t="shared" si="5"/>
        <v>22.38</v>
      </c>
      <c r="AE31" s="14">
        <v>6500</v>
      </c>
      <c r="AF31" s="14">
        <v>5522</v>
      </c>
      <c r="AG31" s="14">
        <f t="shared" si="4"/>
        <v>978</v>
      </c>
      <c r="AI31" s="28"/>
    </row>
    <row r="32" spans="2:35" x14ac:dyDescent="0.25">
      <c r="C32" s="1" t="s">
        <v>46</v>
      </c>
      <c r="E32" s="2">
        <f>SUM(E25:E31)</f>
        <v>13076</v>
      </c>
      <c r="G32" s="2">
        <f>SUM(G25:G31)</f>
        <v>13576</v>
      </c>
      <c r="H32" s="2">
        <f>SUM(H25:H31)</f>
        <v>12298</v>
      </c>
      <c r="J32" s="2">
        <f>SUM(J25:J31)</f>
        <v>14587</v>
      </c>
      <c r="L32" s="2">
        <f>SUM(L25:L31)</f>
        <v>23784</v>
      </c>
      <c r="M32" s="2">
        <f>SUM(M25:M31)</f>
        <v>20068</v>
      </c>
      <c r="O32" s="2">
        <f>SUM(O25:O31)</f>
        <v>14063</v>
      </c>
      <c r="P32" s="2">
        <f>SUM(P25:P31)</f>
        <v>17738</v>
      </c>
      <c r="R32" s="8">
        <f t="shared" ref="R32:AF32" si="6">SUM(R25:R31)</f>
        <v>2720.63</v>
      </c>
      <c r="S32" s="8">
        <f t="shared" si="6"/>
        <v>0</v>
      </c>
      <c r="T32" s="8">
        <f t="shared" si="6"/>
        <v>0</v>
      </c>
      <c r="U32" s="8">
        <f t="shared" si="6"/>
        <v>0</v>
      </c>
      <c r="V32" s="8">
        <f t="shared" si="6"/>
        <v>0</v>
      </c>
      <c r="W32" s="8">
        <f t="shared" si="6"/>
        <v>0</v>
      </c>
      <c r="X32" s="8">
        <f t="shared" si="6"/>
        <v>0</v>
      </c>
      <c r="Y32" s="8">
        <f t="shared" si="6"/>
        <v>0</v>
      </c>
      <c r="Z32" s="8">
        <f t="shared" si="6"/>
        <v>0</v>
      </c>
      <c r="AA32" s="8">
        <f t="shared" si="6"/>
        <v>0</v>
      </c>
      <c r="AB32" s="8">
        <f t="shared" si="6"/>
        <v>0</v>
      </c>
      <c r="AC32" s="8">
        <f t="shared" si="6"/>
        <v>0</v>
      </c>
      <c r="AD32" s="8">
        <f t="shared" si="6"/>
        <v>2720.63</v>
      </c>
      <c r="AE32" s="8">
        <f t="shared" si="6"/>
        <v>13850</v>
      </c>
      <c r="AF32" s="8">
        <f t="shared" si="6"/>
        <v>16092</v>
      </c>
      <c r="AG32" s="8">
        <f t="shared" si="4"/>
        <v>-2242</v>
      </c>
      <c r="AI32" s="28"/>
    </row>
    <row r="33" spans="2:42" x14ac:dyDescent="0.25">
      <c r="G33" s="9"/>
      <c r="H33" s="9"/>
      <c r="J33" s="9"/>
      <c r="L33" s="9"/>
      <c r="M33" s="9"/>
      <c r="O33" s="9"/>
      <c r="P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I33" s="28"/>
    </row>
    <row r="34" spans="2:42" x14ac:dyDescent="0.25">
      <c r="B34" s="10" t="s">
        <v>66</v>
      </c>
      <c r="C34" s="10"/>
      <c r="D34" s="10"/>
      <c r="E34" s="3">
        <v>6258</v>
      </c>
      <c r="G34" s="9">
        <v>6322</v>
      </c>
      <c r="H34" s="9">
        <v>6892</v>
      </c>
      <c r="J34" s="9">
        <v>7888</v>
      </c>
      <c r="L34" s="9">
        <v>11752</v>
      </c>
      <c r="M34" s="9">
        <v>7950</v>
      </c>
      <c r="N34" s="9"/>
      <c r="O34" s="9">
        <v>14397</v>
      </c>
      <c r="P34" s="9">
        <v>13728</v>
      </c>
      <c r="Q34" s="9"/>
      <c r="R34" s="34">
        <v>1695</v>
      </c>
      <c r="S34" s="8">
        <v>1500</v>
      </c>
      <c r="T34" s="8">
        <v>1500</v>
      </c>
      <c r="U34" s="8">
        <v>1500</v>
      </c>
      <c r="V34" s="8">
        <v>1500</v>
      </c>
      <c r="W34" s="8">
        <v>1500</v>
      </c>
      <c r="X34" s="8">
        <v>1500</v>
      </c>
      <c r="Y34" s="8">
        <v>1500</v>
      </c>
      <c r="Z34" s="8">
        <v>1500</v>
      </c>
      <c r="AA34" s="8">
        <v>1500</v>
      </c>
      <c r="AB34" s="8">
        <v>1500</v>
      </c>
      <c r="AC34" s="8">
        <v>1500</v>
      </c>
      <c r="AD34" s="8">
        <f t="shared" ref="AD34:AD54" si="7">SUM(R34:AC34)</f>
        <v>18195</v>
      </c>
      <c r="AE34" s="8">
        <v>18000</v>
      </c>
      <c r="AF34" s="8">
        <v>18000</v>
      </c>
      <c r="AG34" s="8">
        <f t="shared" si="4"/>
        <v>0</v>
      </c>
      <c r="AH34" s="9"/>
      <c r="AI34" s="30"/>
      <c r="AP34" s="8"/>
    </row>
    <row r="35" spans="2:42" x14ac:dyDescent="0.25">
      <c r="B35" s="10" t="s">
        <v>67</v>
      </c>
      <c r="C35" s="10"/>
      <c r="D35" s="10"/>
      <c r="E35" s="3">
        <v>6258</v>
      </c>
      <c r="G35" s="9">
        <v>6322</v>
      </c>
      <c r="H35" s="9">
        <v>6892</v>
      </c>
      <c r="J35" s="9">
        <v>7888</v>
      </c>
      <c r="L35" s="9">
        <v>11752</v>
      </c>
      <c r="M35" s="9">
        <v>7950</v>
      </c>
      <c r="N35" s="9"/>
      <c r="O35" s="9">
        <v>14397</v>
      </c>
      <c r="P35" s="9">
        <v>13728</v>
      </c>
      <c r="Q35" s="9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8">
        <f t="shared" ref="AD35" si="8">SUM(R35:AC35)</f>
        <v>0</v>
      </c>
      <c r="AE35" s="8">
        <v>0</v>
      </c>
      <c r="AF35" s="8">
        <v>195</v>
      </c>
      <c r="AG35" s="8">
        <f t="shared" si="4"/>
        <v>-195</v>
      </c>
      <c r="AH35" s="9"/>
      <c r="AI35" s="30" t="s">
        <v>70</v>
      </c>
      <c r="AP35" s="8"/>
    </row>
    <row r="36" spans="2:42" x14ac:dyDescent="0.25">
      <c r="B36" s="10" t="s">
        <v>47</v>
      </c>
      <c r="C36" s="10"/>
      <c r="D36" s="10"/>
      <c r="E36" s="3">
        <v>479</v>
      </c>
      <c r="G36" s="9">
        <v>484</v>
      </c>
      <c r="H36" s="9">
        <v>527</v>
      </c>
      <c r="J36" s="9">
        <v>603</v>
      </c>
      <c r="L36" s="9">
        <v>936</v>
      </c>
      <c r="M36" s="9">
        <v>608.17499999999995</v>
      </c>
      <c r="O36" s="9">
        <v>1101</v>
      </c>
      <c r="P36" s="9">
        <v>1056</v>
      </c>
      <c r="R36" s="34">
        <v>129.66999999999999</v>
      </c>
      <c r="S36" s="8">
        <v>114.75</v>
      </c>
      <c r="T36" s="8">
        <v>114.75</v>
      </c>
      <c r="U36" s="8">
        <v>114.75</v>
      </c>
      <c r="V36" s="8">
        <v>114.75</v>
      </c>
      <c r="W36" s="8">
        <v>114.75</v>
      </c>
      <c r="X36" s="8">
        <v>114.75</v>
      </c>
      <c r="Y36" s="8">
        <v>114.75</v>
      </c>
      <c r="Z36" s="8">
        <v>114.75</v>
      </c>
      <c r="AA36" s="8">
        <v>114.75</v>
      </c>
      <c r="AB36" s="8">
        <v>114.75</v>
      </c>
      <c r="AC36" s="8">
        <v>114.75</v>
      </c>
      <c r="AD36" s="8">
        <f t="shared" si="7"/>
        <v>1391.92</v>
      </c>
      <c r="AE36" s="8">
        <v>1377</v>
      </c>
      <c r="AF36" s="8">
        <v>1392</v>
      </c>
      <c r="AG36" s="8">
        <f t="shared" si="4"/>
        <v>-15</v>
      </c>
      <c r="AI36" s="28"/>
      <c r="AP36" s="8"/>
    </row>
    <row r="37" spans="2:42" x14ac:dyDescent="0.25">
      <c r="B37" s="39" t="s">
        <v>40</v>
      </c>
      <c r="C37" s="39"/>
      <c r="D37" s="39"/>
      <c r="G37" s="9"/>
      <c r="H37" s="9"/>
      <c r="J37" s="9"/>
      <c r="L37" s="9"/>
      <c r="M37" s="9"/>
      <c r="O37" s="9"/>
      <c r="P37" s="9"/>
      <c r="R37" s="34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>
        <v>540</v>
      </c>
      <c r="AF37" s="8">
        <v>0</v>
      </c>
      <c r="AG37" s="8">
        <f t="shared" si="4"/>
        <v>540</v>
      </c>
      <c r="AI37" s="28"/>
      <c r="AP37" s="8"/>
    </row>
    <row r="38" spans="2:42" x14ac:dyDescent="0.25">
      <c r="B38" s="10" t="s">
        <v>8</v>
      </c>
      <c r="C38" s="10"/>
      <c r="D38" s="10"/>
      <c r="E38" s="3">
        <v>225</v>
      </c>
      <c r="G38" s="9">
        <v>150</v>
      </c>
      <c r="H38" s="9">
        <v>150</v>
      </c>
      <c r="J38" s="9">
        <v>175</v>
      </c>
      <c r="L38" s="9">
        <v>175</v>
      </c>
      <c r="M38" s="9">
        <v>150</v>
      </c>
      <c r="O38" s="9">
        <v>760</v>
      </c>
      <c r="P38" s="9">
        <v>200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8">
        <f t="shared" si="7"/>
        <v>0</v>
      </c>
      <c r="AE38" s="8">
        <v>350</v>
      </c>
      <c r="AF38" s="8">
        <v>339</v>
      </c>
      <c r="AG38" s="8">
        <f t="shared" si="4"/>
        <v>11</v>
      </c>
      <c r="AI38" s="28"/>
      <c r="AP38" s="8"/>
    </row>
    <row r="39" spans="2:42" x14ac:dyDescent="0.25">
      <c r="B39" s="10" t="s">
        <v>61</v>
      </c>
      <c r="C39" s="10"/>
      <c r="D39" s="10"/>
      <c r="E39" s="3">
        <v>0</v>
      </c>
      <c r="G39" s="9">
        <v>0</v>
      </c>
      <c r="H39" s="9">
        <v>0</v>
      </c>
      <c r="J39" s="9">
        <v>0</v>
      </c>
      <c r="L39" s="9">
        <v>0</v>
      </c>
      <c r="M39" s="9">
        <v>0</v>
      </c>
      <c r="O39" s="9">
        <v>0</v>
      </c>
      <c r="P39" s="9">
        <v>0</v>
      </c>
      <c r="R39" s="8">
        <v>50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8">
        <f t="shared" si="7"/>
        <v>50</v>
      </c>
      <c r="AE39" s="8">
        <v>200</v>
      </c>
      <c r="AF39" s="8">
        <v>210</v>
      </c>
      <c r="AG39" s="8">
        <f t="shared" si="4"/>
        <v>-10</v>
      </c>
      <c r="AI39" s="28"/>
      <c r="AP39" s="8"/>
    </row>
    <row r="40" spans="2:42" x14ac:dyDescent="0.25">
      <c r="B40" s="39" t="s">
        <v>41</v>
      </c>
      <c r="C40" s="39"/>
      <c r="D40" s="39"/>
      <c r="G40" s="9"/>
      <c r="H40" s="9"/>
      <c r="J40" s="9"/>
      <c r="L40" s="9"/>
      <c r="M40" s="9"/>
      <c r="O40" s="9"/>
      <c r="P40" s="9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8"/>
      <c r="AE40" s="8">
        <v>2000</v>
      </c>
      <c r="AF40" s="8">
        <v>1110</v>
      </c>
      <c r="AG40" s="8">
        <f t="shared" si="4"/>
        <v>890</v>
      </c>
      <c r="AI40" s="28"/>
      <c r="AP40" s="8"/>
    </row>
    <row r="41" spans="2:42" x14ac:dyDescent="0.25">
      <c r="B41" s="10" t="s">
        <v>9</v>
      </c>
      <c r="C41" s="10"/>
      <c r="D41" s="10"/>
      <c r="E41" s="9">
        <v>425</v>
      </c>
      <c r="F41" s="10"/>
      <c r="G41" s="9">
        <v>475</v>
      </c>
      <c r="H41" s="9">
        <v>425</v>
      </c>
      <c r="I41" s="9"/>
      <c r="J41" s="9">
        <v>475</v>
      </c>
      <c r="K41" s="9"/>
      <c r="L41" s="9">
        <v>475</v>
      </c>
      <c r="M41" s="9">
        <v>475</v>
      </c>
      <c r="N41" s="9"/>
      <c r="O41" s="9">
        <v>475</v>
      </c>
      <c r="P41" s="9">
        <v>475</v>
      </c>
      <c r="Q41" s="9"/>
      <c r="R41" s="17" t="s">
        <v>68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8">
        <f t="shared" si="7"/>
        <v>0</v>
      </c>
      <c r="AE41" s="8">
        <v>475</v>
      </c>
      <c r="AF41" s="8">
        <v>457</v>
      </c>
      <c r="AG41" s="8">
        <f t="shared" si="4"/>
        <v>18</v>
      </c>
      <c r="AH41" s="9"/>
      <c r="AI41" s="29"/>
      <c r="AP41" s="8"/>
    </row>
    <row r="42" spans="2:42" x14ac:dyDescent="0.25">
      <c r="B42" s="10" t="s">
        <v>7</v>
      </c>
      <c r="C42" s="10"/>
      <c r="D42" s="10"/>
      <c r="E42" s="3">
        <v>450</v>
      </c>
      <c r="G42" s="9">
        <v>573</v>
      </c>
      <c r="H42" s="9">
        <v>317</v>
      </c>
      <c r="J42" s="9">
        <v>339</v>
      </c>
      <c r="L42" s="9">
        <v>911</v>
      </c>
      <c r="M42" s="9">
        <v>345</v>
      </c>
      <c r="O42" s="9">
        <v>682</v>
      </c>
      <c r="P42" s="9">
        <v>1000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8">
        <f t="shared" si="7"/>
        <v>0</v>
      </c>
      <c r="AE42" s="8">
        <v>750</v>
      </c>
      <c r="AF42" s="8">
        <v>600</v>
      </c>
      <c r="AG42" s="8">
        <f t="shared" si="4"/>
        <v>150</v>
      </c>
      <c r="AI42" s="28"/>
      <c r="AP42" s="8"/>
    </row>
    <row r="43" spans="2:42" x14ac:dyDescent="0.25">
      <c r="B43" s="39" t="s">
        <v>78</v>
      </c>
      <c r="C43" s="39"/>
      <c r="D43" s="39"/>
      <c r="G43" s="9"/>
      <c r="H43" s="9"/>
      <c r="J43" s="9"/>
      <c r="L43" s="9"/>
      <c r="M43" s="9"/>
      <c r="O43" s="9"/>
      <c r="P43" s="9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8"/>
      <c r="AE43" s="8">
        <v>25</v>
      </c>
      <c r="AF43" s="8">
        <v>16</v>
      </c>
      <c r="AG43" s="8">
        <f t="shared" si="4"/>
        <v>9</v>
      </c>
      <c r="AI43" s="28"/>
      <c r="AP43" s="8"/>
    </row>
    <row r="44" spans="2:42" x14ac:dyDescent="0.25">
      <c r="B44" s="10" t="s">
        <v>10</v>
      </c>
      <c r="C44" s="10"/>
      <c r="D44" s="10"/>
      <c r="E44" s="3">
        <v>220</v>
      </c>
      <c r="G44" s="9">
        <v>180</v>
      </c>
      <c r="H44" s="9">
        <v>220</v>
      </c>
      <c r="J44" s="9">
        <v>180</v>
      </c>
      <c r="L44" s="9">
        <v>180</v>
      </c>
      <c r="M44" s="9">
        <v>220</v>
      </c>
      <c r="O44" s="9">
        <v>180</v>
      </c>
      <c r="P44" s="9">
        <v>180</v>
      </c>
      <c r="R44" s="17">
        <v>0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8">
        <f t="shared" si="7"/>
        <v>0</v>
      </c>
      <c r="AE44" s="8">
        <v>200</v>
      </c>
      <c r="AF44" s="8">
        <v>748</v>
      </c>
      <c r="AG44" s="8">
        <f t="shared" si="4"/>
        <v>-548</v>
      </c>
      <c r="AI44" s="28"/>
      <c r="AP44" s="8"/>
    </row>
    <row r="45" spans="2:42" x14ac:dyDescent="0.25">
      <c r="B45" s="10" t="s">
        <v>44</v>
      </c>
      <c r="C45" s="10"/>
      <c r="D45" s="10"/>
      <c r="E45" s="3">
        <v>4</v>
      </c>
      <c r="G45" s="9">
        <v>53</v>
      </c>
      <c r="H45" s="9">
        <v>0</v>
      </c>
      <c r="J45" s="9">
        <v>0</v>
      </c>
      <c r="L45" s="9">
        <v>69</v>
      </c>
      <c r="M45" s="9">
        <v>0</v>
      </c>
      <c r="O45" s="9">
        <v>348</v>
      </c>
      <c r="P45" s="9">
        <v>1350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8">
        <f t="shared" si="7"/>
        <v>0</v>
      </c>
      <c r="AE45" s="8">
        <v>100</v>
      </c>
      <c r="AF45" s="8">
        <v>96</v>
      </c>
      <c r="AG45" s="8">
        <f t="shared" si="4"/>
        <v>4</v>
      </c>
      <c r="AI45" s="28" t="s">
        <v>60</v>
      </c>
      <c r="AP45" s="8"/>
    </row>
    <row r="46" spans="2:42" x14ac:dyDescent="0.25">
      <c r="B46" s="10" t="s">
        <v>48</v>
      </c>
      <c r="C46" s="10"/>
      <c r="D46" s="10"/>
      <c r="E46" s="3">
        <v>30</v>
      </c>
      <c r="G46" s="9">
        <v>406</v>
      </c>
      <c r="H46" s="9">
        <v>30</v>
      </c>
      <c r="J46" s="9">
        <v>200</v>
      </c>
      <c r="L46" s="9">
        <v>639</v>
      </c>
      <c r="M46" s="9">
        <v>0</v>
      </c>
      <c r="O46" s="9">
        <v>1997</v>
      </c>
      <c r="P46" s="9">
        <v>500</v>
      </c>
      <c r="R46" s="8">
        <v>76.89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8">
        <f t="shared" si="7"/>
        <v>76.89</v>
      </c>
      <c r="AE46" s="8">
        <v>300</v>
      </c>
      <c r="AF46" s="8">
        <v>0</v>
      </c>
      <c r="AG46" s="8">
        <f t="shared" si="4"/>
        <v>300</v>
      </c>
      <c r="AI46" s="28"/>
      <c r="AP46" s="8"/>
    </row>
    <row r="47" spans="2:42" x14ac:dyDescent="0.25">
      <c r="B47" s="10" t="s">
        <v>11</v>
      </c>
      <c r="C47" s="10"/>
      <c r="D47" s="10"/>
      <c r="E47" s="3">
        <v>12423</v>
      </c>
      <c r="G47" s="9">
        <v>12050</v>
      </c>
      <c r="H47" s="9">
        <v>13000</v>
      </c>
      <c r="J47" s="9">
        <v>14376</v>
      </c>
      <c r="L47" s="9">
        <v>12996</v>
      </c>
      <c r="M47" s="9">
        <v>11600</v>
      </c>
      <c r="O47" s="9">
        <v>10973</v>
      </c>
      <c r="P47" s="9">
        <v>13000</v>
      </c>
      <c r="R47" s="8">
        <v>600</v>
      </c>
      <c r="S47" s="8" t="s">
        <v>68</v>
      </c>
      <c r="T47" s="8" t="s">
        <v>68</v>
      </c>
      <c r="U47" s="8" t="s">
        <v>68</v>
      </c>
      <c r="V47" s="8" t="s">
        <v>68</v>
      </c>
      <c r="W47" s="8" t="s">
        <v>68</v>
      </c>
      <c r="X47" s="8" t="s">
        <v>68</v>
      </c>
      <c r="Y47" s="8" t="s">
        <v>68</v>
      </c>
      <c r="Z47" s="8" t="s">
        <v>68</v>
      </c>
      <c r="AA47" s="8" t="s">
        <v>68</v>
      </c>
      <c r="AB47" s="8" t="s">
        <v>68</v>
      </c>
      <c r="AC47" s="8" t="s">
        <v>68</v>
      </c>
      <c r="AD47" s="8">
        <f t="shared" si="7"/>
        <v>600</v>
      </c>
      <c r="AE47" s="8">
        <v>4500</v>
      </c>
      <c r="AF47" s="8">
        <v>5153</v>
      </c>
      <c r="AG47" s="8">
        <f t="shared" si="4"/>
        <v>-653</v>
      </c>
      <c r="AI47" s="29" t="s">
        <v>69</v>
      </c>
      <c r="AP47" s="8"/>
    </row>
    <row r="48" spans="2:42" x14ac:dyDescent="0.25">
      <c r="B48" s="10" t="s">
        <v>71</v>
      </c>
      <c r="C48" s="10"/>
      <c r="D48" s="10"/>
      <c r="G48" s="9"/>
      <c r="H48" s="9"/>
      <c r="J48" s="9"/>
      <c r="L48" s="9"/>
      <c r="M48" s="9"/>
      <c r="O48" s="9"/>
      <c r="P48" s="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>
        <v>1000</v>
      </c>
      <c r="AF48" s="8">
        <v>980</v>
      </c>
      <c r="AG48" s="8">
        <f t="shared" si="4"/>
        <v>20</v>
      </c>
      <c r="AI48" s="29"/>
      <c r="AP48" s="8"/>
    </row>
    <row r="49" spans="2:42" x14ac:dyDescent="0.25">
      <c r="B49" s="10" t="s">
        <v>49</v>
      </c>
      <c r="C49" s="10"/>
      <c r="D49" s="10"/>
      <c r="E49" s="3">
        <v>4764</v>
      </c>
      <c r="G49" s="9">
        <v>4764</v>
      </c>
      <c r="H49" s="9">
        <v>4764</v>
      </c>
      <c r="J49" s="9">
        <v>4764</v>
      </c>
      <c r="L49" s="9">
        <v>4764</v>
      </c>
      <c r="M49" s="9">
        <v>4764</v>
      </c>
      <c r="O49" s="9">
        <v>1588</v>
      </c>
      <c r="P49" s="9">
        <v>4764</v>
      </c>
      <c r="R49" s="8">
        <v>185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8">
        <f t="shared" si="7"/>
        <v>185</v>
      </c>
      <c r="AE49" s="8">
        <v>0</v>
      </c>
      <c r="AF49" s="8">
        <v>185</v>
      </c>
      <c r="AG49" s="8">
        <f t="shared" si="4"/>
        <v>-185</v>
      </c>
      <c r="AI49" s="28"/>
      <c r="AP49" s="8"/>
    </row>
    <row r="50" spans="2:42" x14ac:dyDescent="0.25">
      <c r="B50" s="10" t="s">
        <v>12</v>
      </c>
      <c r="C50" s="10"/>
      <c r="D50" s="10"/>
      <c r="E50" s="3">
        <v>513</v>
      </c>
      <c r="G50" s="9">
        <v>0</v>
      </c>
      <c r="H50" s="9">
        <v>524</v>
      </c>
      <c r="J50" s="9">
        <v>171</v>
      </c>
      <c r="L50" s="9">
        <v>262</v>
      </c>
      <c r="M50" s="9">
        <v>192</v>
      </c>
      <c r="O50" s="9">
        <v>475</v>
      </c>
      <c r="P50" s="9">
        <v>100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8">
        <f t="shared" si="7"/>
        <v>0</v>
      </c>
      <c r="AE50" s="8">
        <v>600</v>
      </c>
      <c r="AF50" s="8">
        <v>705</v>
      </c>
      <c r="AG50" s="8">
        <f t="shared" si="4"/>
        <v>-105</v>
      </c>
      <c r="AI50" s="28"/>
      <c r="AP50" s="8"/>
    </row>
    <row r="51" spans="2:42" x14ac:dyDescent="0.25">
      <c r="B51" s="10" t="s">
        <v>13</v>
      </c>
      <c r="C51" s="10"/>
      <c r="D51" s="10"/>
      <c r="E51" s="3">
        <v>1941</v>
      </c>
      <c r="G51" s="9">
        <v>1845</v>
      </c>
      <c r="H51" s="9">
        <v>1943</v>
      </c>
      <c r="J51" s="9">
        <v>1860</v>
      </c>
      <c r="L51" s="9">
        <v>2090</v>
      </c>
      <c r="M51" s="9">
        <v>1860</v>
      </c>
      <c r="O51" s="9">
        <v>2603</v>
      </c>
      <c r="P51" s="9">
        <v>3300</v>
      </c>
      <c r="R51" s="8">
        <v>131.72999999999999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8">
        <f t="shared" si="7"/>
        <v>131.72999999999999</v>
      </c>
      <c r="AE51" s="8">
        <v>1700</v>
      </c>
      <c r="AF51" s="8">
        <v>1686</v>
      </c>
      <c r="AG51" s="8">
        <f t="shared" si="4"/>
        <v>14</v>
      </c>
      <c r="AP51" s="8"/>
    </row>
    <row r="52" spans="2:42" x14ac:dyDescent="0.25">
      <c r="B52" s="10" t="s">
        <v>50</v>
      </c>
      <c r="C52" s="10"/>
      <c r="D52" s="10"/>
      <c r="E52" s="9">
        <v>1251</v>
      </c>
      <c r="F52" s="10"/>
      <c r="G52" s="9">
        <v>252</v>
      </c>
      <c r="H52" s="9">
        <v>252</v>
      </c>
      <c r="I52" s="9"/>
      <c r="J52" s="9">
        <v>252</v>
      </c>
      <c r="K52" s="9"/>
      <c r="L52" s="9">
        <v>252</v>
      </c>
      <c r="M52" s="9">
        <v>252</v>
      </c>
      <c r="N52" s="9"/>
      <c r="O52" s="9">
        <v>252</v>
      </c>
      <c r="P52" s="9">
        <v>252</v>
      </c>
      <c r="Q52" s="9"/>
      <c r="R52" s="34">
        <v>21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8">
        <f t="shared" si="7"/>
        <v>21</v>
      </c>
      <c r="AE52" s="8">
        <v>0</v>
      </c>
      <c r="AF52" s="8">
        <v>306</v>
      </c>
      <c r="AG52" s="8">
        <f t="shared" si="4"/>
        <v>-306</v>
      </c>
      <c r="AH52" s="9"/>
      <c r="AI52" s="29"/>
      <c r="AP52" s="8"/>
    </row>
    <row r="53" spans="2:42" x14ac:dyDescent="0.25">
      <c r="B53" s="10" t="s">
        <v>51</v>
      </c>
      <c r="C53" s="10"/>
      <c r="D53" s="10"/>
      <c r="E53" s="3">
        <v>-21</v>
      </c>
      <c r="G53" s="9">
        <v>446</v>
      </c>
      <c r="H53" s="9">
        <v>576</v>
      </c>
      <c r="J53" s="9">
        <v>578</v>
      </c>
      <c r="L53" s="9">
        <v>509</v>
      </c>
      <c r="M53" s="9">
        <v>715</v>
      </c>
      <c r="O53" s="9">
        <v>578</v>
      </c>
      <c r="P53" s="9">
        <v>509</v>
      </c>
      <c r="R53" s="8">
        <v>0.25</v>
      </c>
      <c r="S53" s="8">
        <v>2264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8">
        <f t="shared" si="7"/>
        <v>2264.25</v>
      </c>
      <c r="AE53" s="8"/>
      <c r="AF53" s="8">
        <v>1633</v>
      </c>
      <c r="AG53" s="8">
        <f t="shared" si="4"/>
        <v>-1633</v>
      </c>
      <c r="AI53" s="29"/>
      <c r="AP53" s="8"/>
    </row>
    <row r="54" spans="2:42" x14ac:dyDescent="0.25">
      <c r="B54" s="10" t="s">
        <v>52</v>
      </c>
      <c r="C54" s="10"/>
      <c r="D54" s="10"/>
      <c r="E54" s="20">
        <v>1404</v>
      </c>
      <c r="G54" s="21">
        <v>4212</v>
      </c>
      <c r="H54" s="21">
        <v>4212</v>
      </c>
      <c r="J54" s="21">
        <v>4212</v>
      </c>
      <c r="L54" s="21">
        <v>4212</v>
      </c>
      <c r="M54" s="21">
        <v>4212</v>
      </c>
      <c r="O54" s="21">
        <v>4212</v>
      </c>
      <c r="P54" s="21">
        <v>4212</v>
      </c>
      <c r="R54" s="33">
        <v>0.25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14">
        <f t="shared" si="7"/>
        <v>0.25</v>
      </c>
      <c r="AE54" s="14">
        <v>0</v>
      </c>
      <c r="AF54" s="14">
        <v>0</v>
      </c>
      <c r="AG54" s="14">
        <f t="shared" si="4"/>
        <v>0</v>
      </c>
      <c r="AI54" s="28"/>
    </row>
    <row r="55" spans="2:42" x14ac:dyDescent="0.25">
      <c r="C55" s="1" t="s">
        <v>53</v>
      </c>
      <c r="E55" s="16">
        <f>SUM(E34:E54)</f>
        <v>36624</v>
      </c>
      <c r="G55" s="16">
        <f>SUM(G34:G54)</f>
        <v>38534</v>
      </c>
      <c r="H55" s="16">
        <f>SUM(H34:H54)</f>
        <v>40724</v>
      </c>
      <c r="J55" s="16">
        <f>SUM(J34:J54)</f>
        <v>43961</v>
      </c>
      <c r="L55" s="16">
        <f>SUM(L34:L54)</f>
        <v>51974</v>
      </c>
      <c r="M55" s="16">
        <f>SUM(M34:M54)</f>
        <v>41293.175000000003</v>
      </c>
      <c r="O55" s="16">
        <f>SUM(O34:O54)</f>
        <v>55018</v>
      </c>
      <c r="P55" s="16">
        <f>SUM(P34:P54)</f>
        <v>58354</v>
      </c>
      <c r="R55" s="2">
        <f>SUM(R34:R54)</f>
        <v>2889.7900000000004</v>
      </c>
      <c r="S55" s="2">
        <f>SUM(S34:S54)</f>
        <v>3878.75</v>
      </c>
      <c r="T55" s="2">
        <f>SUM(T34:T54)</f>
        <v>1614.75</v>
      </c>
      <c r="U55" s="2">
        <f>SUM(U34:U54)</f>
        <v>1614.75</v>
      </c>
      <c r="V55" s="2">
        <f>SUM(V34:V54)</f>
        <v>1614.75</v>
      </c>
      <c r="W55" s="2">
        <f>SUM(W34:W54)</f>
        <v>1614.75</v>
      </c>
      <c r="X55" s="2">
        <f>SUM(X34:X54)</f>
        <v>1614.75</v>
      </c>
      <c r="Y55" s="2">
        <f>SUM(Y34:Y54)</f>
        <v>1614.75</v>
      </c>
      <c r="Z55" s="2">
        <f>SUM(Z34:Z54)</f>
        <v>1614.75</v>
      </c>
      <c r="AA55" s="2">
        <f>SUM(AA34:AA54)</f>
        <v>1614.75</v>
      </c>
      <c r="AB55" s="2">
        <f>SUM(AB34:AB54)</f>
        <v>1614.75</v>
      </c>
      <c r="AC55" s="2">
        <f>SUM(AC34:AC54)</f>
        <v>1614.75</v>
      </c>
      <c r="AD55" s="2">
        <f>SUM(AD34:AD54)</f>
        <v>22916.039999999997</v>
      </c>
      <c r="AE55" s="36">
        <f>SUM(AE34:AE54)</f>
        <v>32117</v>
      </c>
      <c r="AF55" s="36">
        <f>SUM(AF34:AF54)</f>
        <v>33811</v>
      </c>
      <c r="AG55" s="36">
        <f t="shared" si="4"/>
        <v>-1694</v>
      </c>
      <c r="AI55" s="28"/>
      <c r="AP55" s="40"/>
    </row>
    <row r="56" spans="2:42" x14ac:dyDescent="0.25">
      <c r="D56" s="1" t="s">
        <v>54</v>
      </c>
      <c r="E56" s="22">
        <f>+E23+E32+E55</f>
        <v>173295</v>
      </c>
      <c r="G56" s="16">
        <f>+G23+G32+G55</f>
        <v>175547</v>
      </c>
      <c r="H56" s="16">
        <f>+H23+H32+H55</f>
        <v>175208</v>
      </c>
      <c r="J56" s="16">
        <f>+J23+J32+J55</f>
        <v>182035</v>
      </c>
      <c r="L56" s="16">
        <f>+L23+L32+L55</f>
        <v>197726</v>
      </c>
      <c r="M56" s="16">
        <f>+M23+M32+M55</f>
        <v>190054.96379999997</v>
      </c>
      <c r="O56" s="16">
        <f>+O23+O32+O55</f>
        <v>234787</v>
      </c>
      <c r="P56" s="16">
        <f>+P23+P32+P55</f>
        <v>240818</v>
      </c>
      <c r="R56" s="2">
        <f>+R23+R32+R55</f>
        <v>18329.960000000003</v>
      </c>
      <c r="S56" s="2">
        <f>+S23+S32+S55</f>
        <v>16858.060000000001</v>
      </c>
      <c r="T56" s="2">
        <f>+T23+T32+T55</f>
        <v>14594.060000000001</v>
      </c>
      <c r="U56" s="2">
        <f>+U23+U32+U55</f>
        <v>14594.060000000001</v>
      </c>
      <c r="V56" s="2">
        <f>+V23+V32+V55</f>
        <v>14594.060000000001</v>
      </c>
      <c r="W56" s="2">
        <f>+W23+W32+W55</f>
        <v>14594.060000000001</v>
      </c>
      <c r="X56" s="2">
        <f>+X23+X32+X55</f>
        <v>14594.060000000001</v>
      </c>
      <c r="Y56" s="2">
        <f>+Y23+Y32+Y55</f>
        <v>14594.060000000001</v>
      </c>
      <c r="Z56" s="2">
        <f>+Z23+Z32+Z55</f>
        <v>14594.060000000001</v>
      </c>
      <c r="AA56" s="2">
        <f>+AA23+AA32+AA55</f>
        <v>14594.060000000001</v>
      </c>
      <c r="AB56" s="2">
        <f>+AB23+AB32+AB55</f>
        <v>14594.060000000001</v>
      </c>
      <c r="AC56" s="2">
        <f>+AC23+AC32+AC55</f>
        <v>14594.060000000001</v>
      </c>
      <c r="AD56" s="2">
        <f>+AD23+AD32+AD55</f>
        <v>181128.62000000002</v>
      </c>
      <c r="AE56" s="36">
        <f>+AE23+AE32+AE55</f>
        <v>207719.2</v>
      </c>
      <c r="AF56" s="36">
        <f>+AF23+AF32+AF55</f>
        <v>211581</v>
      </c>
      <c r="AG56" s="36">
        <f t="shared" si="4"/>
        <v>-3861.7999999999884</v>
      </c>
      <c r="AI56" s="28"/>
    </row>
    <row r="57" spans="2:42" ht="15.75" thickBot="1" x14ac:dyDescent="0.3">
      <c r="D57" s="1" t="s">
        <v>14</v>
      </c>
      <c r="E57" s="23">
        <f>+E13-E56</f>
        <v>44475</v>
      </c>
      <c r="G57" s="23">
        <f>+G13-G56</f>
        <v>49905</v>
      </c>
      <c r="H57" s="23">
        <f>+H13-H56</f>
        <v>-3196</v>
      </c>
      <c r="J57" s="23">
        <f>+J13-J56</f>
        <v>16483</v>
      </c>
      <c r="L57" s="23">
        <f>+L13-L56</f>
        <v>34464</v>
      </c>
      <c r="M57" s="23">
        <f>+M13-M56</f>
        <v>-7330.9637999999686</v>
      </c>
      <c r="O57" s="23">
        <f>+O13-O56</f>
        <v>-31284</v>
      </c>
      <c r="P57" s="23">
        <f>+P13-P56</f>
        <v>-25293</v>
      </c>
      <c r="R57" s="15">
        <f>+R13-R56</f>
        <v>-11661.040000000003</v>
      </c>
      <c r="S57" s="15">
        <f>+S13-S56</f>
        <v>-16856.060000000001</v>
      </c>
      <c r="T57" s="15">
        <f>+T13-T56</f>
        <v>-14592.060000000001</v>
      </c>
      <c r="U57" s="15">
        <f>+U13-U56</f>
        <v>-14592.060000000001</v>
      </c>
      <c r="V57" s="15">
        <f>+V13-V56</f>
        <v>-14592.060000000001</v>
      </c>
      <c r="W57" s="15">
        <f>+W13-W56</f>
        <v>-14592.060000000001</v>
      </c>
      <c r="X57" s="15">
        <f>+X13-X56</f>
        <v>-14592.060000000001</v>
      </c>
      <c r="Y57" s="15">
        <f>+Y13-Y56</f>
        <v>-14592.060000000001</v>
      </c>
      <c r="Z57" s="15">
        <f>+Z13-Z56</f>
        <v>-14592.060000000001</v>
      </c>
      <c r="AA57" s="15">
        <f>+AA13-AA56</f>
        <v>-14592.060000000001</v>
      </c>
      <c r="AB57" s="15">
        <f>+AB13-AB56</f>
        <v>-14592.060000000001</v>
      </c>
      <c r="AC57" s="15">
        <f>+AC13-AC56</f>
        <v>-14592.060000000001</v>
      </c>
      <c r="AD57" s="15">
        <f>+AD13-AD56</f>
        <v>-174437.7</v>
      </c>
      <c r="AE57" s="37">
        <f>+AE13-AE56</f>
        <v>-27519.200000000012</v>
      </c>
      <c r="AF57" s="37">
        <f>+AF13-AF56</f>
        <v>-27093</v>
      </c>
      <c r="AG57" s="37">
        <f t="shared" si="4"/>
        <v>-426.20000000001164</v>
      </c>
      <c r="AI57" s="28"/>
    </row>
    <row r="58" spans="2:42" ht="15.75" thickTop="1" x14ac:dyDescent="0.25">
      <c r="G58" s="9"/>
      <c r="H58" s="9"/>
      <c r="AE58" s="8"/>
      <c r="AF58" s="8"/>
      <c r="AG58" s="8"/>
    </row>
    <row r="59" spans="2:42" x14ac:dyDescent="0.25">
      <c r="AE59" s="8"/>
      <c r="AF59" s="8"/>
      <c r="AG59" s="8"/>
    </row>
    <row r="60" spans="2:42" x14ac:dyDescent="0.25">
      <c r="AE60" s="8"/>
      <c r="AF60" s="8"/>
      <c r="AG60" s="8"/>
    </row>
  </sheetData>
  <mergeCells count="7">
    <mergeCell ref="B27:D27"/>
    <mergeCell ref="B37:D37"/>
    <mergeCell ref="B40:D40"/>
    <mergeCell ref="B43:D43"/>
    <mergeCell ref="A1:D1"/>
    <mergeCell ref="A2:D2"/>
    <mergeCell ref="A3:D3"/>
  </mergeCells>
  <printOptions gridLines="1"/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 Budget</vt:lpstr>
      <vt:lpstr>'FY20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Price</dc:creator>
  <cp:lastModifiedBy>Paulette Fewell</cp:lastModifiedBy>
  <cp:lastPrinted>2021-01-29T19:08:56Z</cp:lastPrinted>
  <dcterms:created xsi:type="dcterms:W3CDTF">2017-08-14T17:00:19Z</dcterms:created>
  <dcterms:modified xsi:type="dcterms:W3CDTF">2021-01-29T19:09:26Z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