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ocuments\Educare-Non Profit\Financial Reports\Educare FY 22\"/>
    </mc:Choice>
  </mc:AlternateContent>
  <xr:revisionPtr revIDLastSave="0" documentId="8_{DC56B940-A309-4476-B885-B7141D2AE251}" xr6:coauthVersionLast="47" xr6:coauthVersionMax="47" xr10:uidLastSave="{00000000-0000-0000-0000-000000000000}"/>
  <bookViews>
    <workbookView xWindow="480" yWindow="348" windowWidth="19872" windowHeight="7728" xr2:uid="{00000000-000D-0000-FFFF-FFFF00000000}"/>
  </bookViews>
  <sheets>
    <sheet name="Budget Worksheet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'Budget Worksheet'!$A:$F,'Budget Worksheet'!$1:$1</definedName>
    <definedName name="QB_COLUMN_29" localSheetId="0" hidden="1">'Budget Worksheet'!$G$1</definedName>
    <definedName name="QB_DATA_0" localSheetId="0" hidden="1">'Budget Worksheet'!$6:$6,'Budget Worksheet'!$7:$7,'Budget Worksheet'!$8:$8,'Budget Worksheet'!#REF!,'Budget Worksheet'!$12:$12,'Budget Worksheet'!$13:$13,'Budget Worksheet'!$15:$15,'Budget Worksheet'!#REF!,'Budget Worksheet'!$11:$11,'Budget Worksheet'!$17:$17,'Budget Worksheet'!#REF!,'Budget Worksheet'!$21:$21,'Budget Worksheet'!$22:$22,'Budget Worksheet'!$23:$23,'Budget Worksheet'!$25:$25,'Budget Worksheet'!$26:$26</definedName>
    <definedName name="QB_DATA_1" localSheetId="0" hidden="1">'Budget Worksheet'!#REF!,'Budget Worksheet'!$30:$30,'Budget Worksheet'!$31:$31,'Budget Worksheet'!#REF!,'Budget Worksheet'!$36:$36,'Budget Worksheet'!$37:$37,'Budget Worksheet'!#REF!,'Budget Worksheet'!$38:$38,'Budget Worksheet'!$44:$44,'Budget Worksheet'!$45:$45,'Budget Worksheet'!#REF!,'Budget Worksheet'!$48:$48,'Budget Worksheet'!$49:$49,'Budget Worksheet'!$50:$50,'Budget Worksheet'!#REF!,'Budget Worksheet'!#REF!</definedName>
    <definedName name="QB_DATA_2" localSheetId="0" hidden="1">'Budget Worksheet'!$53:$53,'Budget Worksheet'!$54:$54,'Budget Worksheet'!$55:$55,'Budget Worksheet'!#REF!,'Budget Worksheet'!$58:$58,'Budget Worksheet'!$59:$59,'Budget Worksheet'!#REF!,'Budget Worksheet'!$62:$62,'Budget Worksheet'!$63:$63,'Budget Worksheet'!$64:$64,'Budget Worksheet'!$65:$65,'Budget Worksheet'!$66:$66,'Budget Worksheet'!$67:$67,'Budget Worksheet'!$68:$68,'Budget Worksheet'!#REF!,'Budget Worksheet'!$71:$71</definedName>
    <definedName name="QB_DATA_3" localSheetId="0" hidden="1">'Budget Worksheet'!$72:$72,'Budget Worksheet'!$73:$73,'Budget Worksheet'!$74:$74,'Budget Worksheet'!$75:$75</definedName>
    <definedName name="QB_FORMULA_0" localSheetId="0" hidden="1">'Budget Worksheet'!$G$9,'Budget Worksheet'!$G$18,'Budget Worksheet'!$G$19,'Budget Worksheet'!$G$27,'Budget Worksheet'!$G$32,'Budget Worksheet'!$G$33,'Budget Worksheet'!$G$39,'Budget Worksheet'!$G$40,'Budget Worksheet'!$G$41,'Budget Worksheet'!$G$46,'Budget Worksheet'!$G$51,'Budget Worksheet'!$G$56,'Budget Worksheet'!$G$60,'Budget Worksheet'!$G$69,'Budget Worksheet'!$G$76,'Budget Worksheet'!$G$77</definedName>
    <definedName name="QB_FORMULA_1" localSheetId="0" hidden="1">'Budget Worksheet'!$G$78</definedName>
    <definedName name="QB_ROW_10240" localSheetId="0" hidden="1">'Budget Worksheet'!$E$30</definedName>
    <definedName name="QB_ROW_12240" localSheetId="0" hidden="1">'Budget Worksheet'!$E$31</definedName>
    <definedName name="QB_ROW_18301" localSheetId="0" hidden="1">'Budget Worksheet'!$A$78</definedName>
    <definedName name="QB_ROW_19030" localSheetId="0" hidden="1">'Budget Worksheet'!$D$20</definedName>
    <definedName name="QB_ROW_19240" localSheetId="0" hidden="1">'Budget Worksheet'!#REF!</definedName>
    <definedName name="QB_ROW_19330" localSheetId="0" hidden="1">'Budget Worksheet'!$D$27</definedName>
    <definedName name="QB_ROW_20022" localSheetId="0" hidden="1">'Budget Worksheet'!$C$2</definedName>
    <definedName name="QB_ROW_20240" localSheetId="0" hidden="1">'Budget Worksheet'!$E$22</definedName>
    <definedName name="QB_ROW_20322" localSheetId="0" hidden="1">'Budget Worksheet'!$C$33</definedName>
    <definedName name="QB_ROW_21022" localSheetId="0" hidden="1">'Budget Worksheet'!$C$42</definedName>
    <definedName name="QB_ROW_21322" localSheetId="0" hidden="1">'Budget Worksheet'!$C$77</definedName>
    <definedName name="QB_ROW_23240" localSheetId="0" hidden="1">'Budget Worksheet'!$E$62</definedName>
    <definedName name="QB_ROW_24030" localSheetId="0" hidden="1">'Budget Worksheet'!$D$43</definedName>
    <definedName name="QB_ROW_24240" localSheetId="0" hidden="1">'Budget Worksheet'!#REF!</definedName>
    <definedName name="QB_ROW_24330" localSheetId="0" hidden="1">'Budget Worksheet'!$D$46</definedName>
    <definedName name="QB_ROW_25240" localSheetId="0" hidden="1">'Budget Worksheet'!$E$44</definedName>
    <definedName name="QB_ROW_26240" localSheetId="0" hidden="1">'Budget Worksheet'!$E$45</definedName>
    <definedName name="QB_ROW_28030" localSheetId="0" hidden="1">'Budget Worksheet'!$D$52</definedName>
    <definedName name="QB_ROW_28240" localSheetId="0" hidden="1">'Budget Worksheet'!#REF!</definedName>
    <definedName name="QB_ROW_28330" localSheetId="0" hidden="1">'Budget Worksheet'!$D$56</definedName>
    <definedName name="QB_ROW_31240" localSheetId="0" hidden="1">'Budget Worksheet'!$E$53</definedName>
    <definedName name="QB_ROW_32240" localSheetId="0" hidden="1">'Budget Worksheet'!#REF!</definedName>
    <definedName name="QB_ROW_33240" localSheetId="0" hidden="1">'Budget Worksheet'!$E$55</definedName>
    <definedName name="QB_ROW_34030" localSheetId="0" hidden="1">'Budget Worksheet'!$D$61</definedName>
    <definedName name="QB_ROW_34240" localSheetId="0" hidden="1">'Budget Worksheet'!#REF!</definedName>
    <definedName name="QB_ROW_34330" localSheetId="0" hidden="1">'Budget Worksheet'!$D$69</definedName>
    <definedName name="QB_ROW_35240" localSheetId="0" hidden="1">'Budget Worksheet'!$E$71</definedName>
    <definedName name="QB_ROW_36240" localSheetId="0" hidden="1">'Budget Worksheet'!$E$63</definedName>
    <definedName name="QB_ROW_37240" localSheetId="0" hidden="1">'Budget Worksheet'!$E$67</definedName>
    <definedName name="QB_ROW_38240" localSheetId="0" hidden="1">'Budget Worksheet'!$E$66</definedName>
    <definedName name="QB_ROW_39240" localSheetId="0" hidden="1">'Budget Worksheet'!$E$68</definedName>
    <definedName name="QB_ROW_40030" localSheetId="0" hidden="1">'Budget Worksheet'!$D$57</definedName>
    <definedName name="QB_ROW_40240" localSheetId="0" hidden="1">'Budget Worksheet'!#REF!</definedName>
    <definedName name="QB_ROW_40330" localSheetId="0" hidden="1">'Budget Worksheet'!$D$60</definedName>
    <definedName name="QB_ROW_41240" localSheetId="0" hidden="1">'Budget Worksheet'!$E$64</definedName>
    <definedName name="QB_ROW_42240" localSheetId="0" hidden="1">'Budget Worksheet'!$E$59</definedName>
    <definedName name="QB_ROW_43240" localSheetId="0" hidden="1">'Budget Worksheet'!$E$74</definedName>
    <definedName name="QB_ROW_50240" localSheetId="0" hidden="1">'Budget Worksheet'!$E$50</definedName>
    <definedName name="QB_ROW_58040" localSheetId="0" hidden="1">'Budget Worksheet'!$E$10</definedName>
    <definedName name="QB_ROW_58250" localSheetId="0" hidden="1">'Budget Worksheet'!$F$17</definedName>
    <definedName name="QB_ROW_58340" localSheetId="0" hidden="1">'Budget Worksheet'!$E$18</definedName>
    <definedName name="QB_ROW_59250" localSheetId="0" hidden="1">'Budget Worksheet'!$F$8</definedName>
    <definedName name="QB_ROW_60250" localSheetId="0" hidden="1">'Budget Worksheet'!$F$7</definedName>
    <definedName name="QB_ROW_61250" localSheetId="0" hidden="1">'Budget Worksheet'!$F$6</definedName>
    <definedName name="QB_ROW_62030" localSheetId="0" hidden="1">'Budget Worksheet'!$D$35</definedName>
    <definedName name="QB_ROW_62240" localSheetId="0" hidden="1">'Budget Worksheet'!$E$38</definedName>
    <definedName name="QB_ROW_62330" localSheetId="0" hidden="1">'Budget Worksheet'!$D$39</definedName>
    <definedName name="QB_ROW_63240" localSheetId="0" hidden="1">'Budget Worksheet'!$E$37</definedName>
    <definedName name="QB_ROW_64240" localSheetId="0" hidden="1">'Budget Worksheet'!#REF!</definedName>
    <definedName name="QB_ROW_65240" localSheetId="0" hidden="1">'Budget Worksheet'!$E$54</definedName>
    <definedName name="QB_ROW_66030" localSheetId="0" hidden="1">'Budget Worksheet'!$D$70</definedName>
    <definedName name="QB_ROW_66240" localSheetId="0" hidden="1">'Budget Worksheet'!$E$75</definedName>
    <definedName name="QB_ROW_66330" localSheetId="0" hidden="1">'Budget Worksheet'!$D$76</definedName>
    <definedName name="QB_ROW_67240" localSheetId="0" hidden="1">'Budget Worksheet'!$E$72</definedName>
    <definedName name="QB_ROW_68240" localSheetId="0" hidden="1">'Budget Worksheet'!$E$73</definedName>
    <definedName name="QB_ROW_69030" localSheetId="0" hidden="1">'Budget Worksheet'!$D$47</definedName>
    <definedName name="QB_ROW_69240" localSheetId="0" hidden="1">'Budget Worksheet'!#REF!</definedName>
    <definedName name="QB_ROW_69330" localSheetId="0" hidden="1">'Budget Worksheet'!$D$51</definedName>
    <definedName name="QB_ROW_70240" localSheetId="0" hidden="1">'Budget Worksheet'!$E$48</definedName>
    <definedName name="QB_ROW_71240" localSheetId="0" hidden="1">'Budget Worksheet'!$E$49</definedName>
    <definedName name="QB_ROW_72240" localSheetId="0" hidden="1">'Budget Worksheet'!$E$65</definedName>
    <definedName name="QB_ROW_73240" localSheetId="0" hidden="1">'Budget Worksheet'!$E$58</definedName>
    <definedName name="QB_ROW_74030" localSheetId="0" hidden="1">'Budget Worksheet'!$D$3</definedName>
    <definedName name="QB_ROW_74240" localSheetId="0" hidden="1">'Budget Worksheet'!#REF!</definedName>
    <definedName name="QB_ROW_74330" localSheetId="0" hidden="1">'Budget Worksheet'!$D$19</definedName>
    <definedName name="QB_ROW_79240" localSheetId="0" hidden="1">'Budget Worksheet'!$E$21</definedName>
    <definedName name="QB_ROW_80240" localSheetId="0" hidden="1">'Budget Worksheet'!$E$25</definedName>
    <definedName name="QB_ROW_81240" localSheetId="0" hidden="1">'Budget Worksheet'!$E$23</definedName>
    <definedName name="QB_ROW_82240" localSheetId="0" hidden="1">'Budget Worksheet'!$E$26</definedName>
    <definedName name="QB_ROW_83240" localSheetId="0" hidden="1">'Budget Worksheet'!$E$36</definedName>
    <definedName name="QB_ROW_84040" localSheetId="0" hidden="1">'Budget Worksheet'!$E$5</definedName>
    <definedName name="QB_ROW_84250" localSheetId="0" hidden="1">'Budget Worksheet'!#REF!</definedName>
    <definedName name="QB_ROW_84340" localSheetId="0" hidden="1">'Budget Worksheet'!$E$9</definedName>
    <definedName name="QB_ROW_85250" localSheetId="0" hidden="1">'Budget Worksheet'!$F$11</definedName>
    <definedName name="QB_ROW_86250" localSheetId="0" hidden="1">'Budget Worksheet'!#REF!</definedName>
    <definedName name="QB_ROW_86311" localSheetId="0" hidden="1">'Budget Worksheet'!$B$41</definedName>
    <definedName name="QB_ROW_87021" localSheetId="0" hidden="1">'Budget Worksheet'!$C$34</definedName>
    <definedName name="QB_ROW_87250" localSheetId="0" hidden="1">'Budget Worksheet'!$F$15</definedName>
    <definedName name="QB_ROW_87321" localSheetId="0" hidden="1">'Budget Worksheet'!$C$40</definedName>
    <definedName name="QB_ROW_88250" localSheetId="0" hidden="1">'Budget Worksheet'!$F$13</definedName>
    <definedName name="QB_ROW_89250" localSheetId="0" hidden="1">'Budget Worksheet'!$F$12</definedName>
    <definedName name="QB_ROW_9030" localSheetId="0" hidden="1">'Budget Worksheet'!$D$28</definedName>
    <definedName name="QB_ROW_9240" localSheetId="0" hidden="1">'Budget Worksheet'!#REF!</definedName>
    <definedName name="QB_ROW_9330" localSheetId="0" hidden="1">'Budget Worksheet'!$D$32</definedName>
    <definedName name="QBCANSUPPORTUPDATE" localSheetId="0">TRUE</definedName>
    <definedName name="QBCOMPANYFILENAME" localSheetId="0">"C:\Users\Public\Documents\Intuit\QuickBooks\Company Files\Educare.qbw"</definedName>
    <definedName name="QBENDDATE" localSheetId="0">20181231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"a70eaad79b8e4664ae09cccd100e388c"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20180701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" l="1"/>
  <c r="O60" i="1"/>
  <c r="O69" i="1"/>
  <c r="O76" i="1"/>
  <c r="O56" i="1"/>
  <c r="O46" i="1"/>
  <c r="O51" i="1"/>
  <c r="O32" i="1"/>
  <c r="O39" i="1"/>
  <c r="O40" i="1" s="1"/>
  <c r="O18" i="1"/>
  <c r="O19" i="1" s="1"/>
  <c r="N76" i="1"/>
  <c r="N69" i="1"/>
  <c r="N60" i="1"/>
  <c r="N56" i="1"/>
  <c r="N51" i="1"/>
  <c r="N46" i="1"/>
  <c r="N77" i="1" s="1"/>
  <c r="N39" i="1"/>
  <c r="N40" i="1" s="1"/>
  <c r="N32" i="1"/>
  <c r="N27" i="1"/>
  <c r="N18" i="1"/>
  <c r="N9" i="1"/>
  <c r="O33" i="1" l="1"/>
  <c r="O77" i="1"/>
  <c r="O41" i="1"/>
  <c r="N19" i="1"/>
  <c r="N33" i="1" s="1"/>
  <c r="N41" i="1" s="1"/>
  <c r="N78" i="1" s="1"/>
  <c r="M76" i="1"/>
  <c r="M69" i="1"/>
  <c r="M60" i="1"/>
  <c r="M56" i="1"/>
  <c r="M51" i="1"/>
  <c r="M46" i="1"/>
  <c r="M39" i="1"/>
  <c r="M40" i="1" s="1"/>
  <c r="M32" i="1"/>
  <c r="M27" i="1"/>
  <c r="M18" i="1"/>
  <c r="M9" i="1"/>
  <c r="M19" i="1" s="1"/>
  <c r="L76" i="1"/>
  <c r="L69" i="1"/>
  <c r="L60" i="1"/>
  <c r="L56" i="1"/>
  <c r="L51" i="1"/>
  <c r="L46" i="1"/>
  <c r="L39" i="1"/>
  <c r="L40" i="1" s="1"/>
  <c r="L32" i="1"/>
  <c r="L27" i="1"/>
  <c r="L18" i="1"/>
  <c r="L9" i="1"/>
  <c r="L19" i="1" s="1"/>
  <c r="O78" i="1" l="1"/>
  <c r="M77" i="1"/>
  <c r="M33" i="1"/>
  <c r="M41" i="1" s="1"/>
  <c r="L33" i="1"/>
  <c r="L41" i="1" s="1"/>
  <c r="L77" i="1"/>
  <c r="K9" i="1"/>
  <c r="L78" i="1" l="1"/>
  <c r="L81" i="1" s="1"/>
  <c r="M78" i="1"/>
  <c r="K76" i="1"/>
  <c r="J76" i="1"/>
  <c r="I76" i="1"/>
  <c r="H76" i="1"/>
  <c r="K69" i="1"/>
  <c r="J69" i="1"/>
  <c r="I69" i="1"/>
  <c r="H69" i="1"/>
  <c r="K60" i="1"/>
  <c r="J60" i="1"/>
  <c r="I60" i="1"/>
  <c r="H60" i="1"/>
  <c r="K56" i="1"/>
  <c r="J56" i="1"/>
  <c r="I56" i="1"/>
  <c r="H56" i="1"/>
  <c r="K51" i="1"/>
  <c r="J51" i="1"/>
  <c r="I51" i="1"/>
  <c r="H51" i="1"/>
  <c r="K46" i="1"/>
  <c r="J46" i="1"/>
  <c r="I46" i="1"/>
  <c r="H46" i="1"/>
  <c r="K39" i="1"/>
  <c r="K40" i="1" s="1"/>
  <c r="J39" i="1"/>
  <c r="J40" i="1" s="1"/>
  <c r="I39" i="1"/>
  <c r="I40" i="1" s="1"/>
  <c r="H39" i="1"/>
  <c r="H40" i="1" s="1"/>
  <c r="K32" i="1"/>
  <c r="J32" i="1"/>
  <c r="I32" i="1"/>
  <c r="H32" i="1"/>
  <c r="K27" i="1"/>
  <c r="J27" i="1"/>
  <c r="I27" i="1"/>
  <c r="H27" i="1"/>
  <c r="K18" i="1"/>
  <c r="K19" i="1" s="1"/>
  <c r="J18" i="1"/>
  <c r="I18" i="1"/>
  <c r="H18" i="1"/>
  <c r="J9" i="1"/>
  <c r="I9" i="1"/>
  <c r="H9" i="1"/>
  <c r="J19" i="1" l="1"/>
  <c r="H77" i="1"/>
  <c r="K77" i="1"/>
  <c r="I77" i="1"/>
  <c r="J77" i="1"/>
  <c r="I19" i="1"/>
  <c r="J33" i="1"/>
  <c r="H19" i="1"/>
  <c r="G76" i="1"/>
  <c r="G69" i="1"/>
  <c r="G60" i="1"/>
  <c r="G56" i="1"/>
  <c r="G51" i="1"/>
  <c r="G46" i="1"/>
  <c r="G39" i="1"/>
  <c r="G40" i="1" s="1"/>
  <c r="G32" i="1"/>
  <c r="G27" i="1"/>
  <c r="G18" i="1"/>
  <c r="G9" i="1"/>
  <c r="H33" i="1" l="1"/>
  <c r="H41" i="1" s="1"/>
  <c r="H78" i="1" s="1"/>
  <c r="J41" i="1"/>
  <c r="J78" i="1" s="1"/>
  <c r="K33" i="1"/>
  <c r="K41" i="1" s="1"/>
  <c r="K78" i="1" s="1"/>
  <c r="I33" i="1"/>
  <c r="I41" i="1" s="1"/>
  <c r="I78" i="1" s="1"/>
  <c r="G19" i="1"/>
  <c r="G77" i="1"/>
  <c r="G33" i="1" l="1"/>
  <c r="G41" i="1" s="1"/>
  <c r="G7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tc={2814BF5A-0B6D-4387-868A-69D4CA904646}</author>
    <author>tc={69F8024E-AC96-4D83-8A1A-4990C05AB193}</author>
  </authors>
  <commentList>
    <comment ref="O50" authorId="0" shapeId="0" xr:uid="{2814BF5A-0B6D-4387-868A-69D4CA90464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Salaries:
Ex. Director: $80,000
Clinical Director: $75,000
Lead Counselor: $50,000
MHC Coordinator: $9,700 (Agency only pays 20% of her salary of $48,500)
TN ROCS Program Administrator: $50,000 (This salary is fully reimbursed by the state contract)
Behavioral Health Counselor: $38,000
Hourly:
Counselor (P/T): $25.00/$22,000
Front Office Receptionist: $16.00/25,000
</t>
      </text>
    </comment>
    <comment ref="Q50" authorId="1" shapeId="0" xr:uid="{69F8024E-AC96-4D83-8A1A-4990C05AB193}">
      <text>
        <t>[Threaded comment]
Your version of Excel allows you to read this threaded comment; however, any edits to it will get removed if the file is opened in a newer version of Excel. Learn more: https://go.microsoft.com/fwlink/?linkid=870924
Comment:
    Ex. Director: $90,000
Clinical Director: $80,000
Lead Counselor: $53,000
MHC Coordinator: $9,700 (Agency only pays 20% of her salary of $48,500)
TN ROCS Program Administrator: $53,000 (This salary is fully reimbursed by the state contract)
Behavioral Health Counselor: $35,000
Hourly:
Front Office Receptionist: $18.00/28,000</t>
      </text>
    </comment>
  </commentList>
</comments>
</file>

<file path=xl/sharedStrings.xml><?xml version="1.0" encoding="utf-8"?>
<sst xmlns="http://schemas.openxmlformats.org/spreadsheetml/2006/main" count="91" uniqueCount="89">
  <si>
    <t>2019 Budget</t>
  </si>
  <si>
    <t>2019 Actual</t>
  </si>
  <si>
    <t>2020 Budget</t>
  </si>
  <si>
    <t>2020 Actual</t>
  </si>
  <si>
    <t>2021 Budget</t>
  </si>
  <si>
    <t>2021 Actual</t>
  </si>
  <si>
    <t>2022 Budget</t>
  </si>
  <si>
    <t>2022 Actual</t>
  </si>
  <si>
    <t>2023 Budget</t>
  </si>
  <si>
    <t xml:space="preserve">2023 Actuals </t>
  </si>
  <si>
    <t xml:space="preserve">2024 Budget </t>
  </si>
  <si>
    <t>Income</t>
  </si>
  <si>
    <t>Contract/Grant Income</t>
  </si>
  <si>
    <t>Grants-Other</t>
  </si>
  <si>
    <t>Williamson County Contracts</t>
  </si>
  <si>
    <t xml:space="preserve">Williamson County Juvenile IOP Program </t>
  </si>
  <si>
    <t xml:space="preserve">32nd Judicial District Juvenile IOP Program </t>
  </si>
  <si>
    <t>Williamson County DUI Court</t>
  </si>
  <si>
    <t>Total Williamson County Contracts</t>
  </si>
  <si>
    <t>State of TN Contracts</t>
  </si>
  <si>
    <t>ADAT/SPOT</t>
  </si>
  <si>
    <t>ARP</t>
  </si>
  <si>
    <t>COC Block</t>
  </si>
  <si>
    <t>COVID-19</t>
  </si>
  <si>
    <t>CTC</t>
  </si>
  <si>
    <t>MHC</t>
  </si>
  <si>
    <t>TN ROCS</t>
  </si>
  <si>
    <t>Total State of TN Contracts</t>
  </si>
  <si>
    <t>Total Contract/Grant Income</t>
  </si>
  <si>
    <t>Program Income</t>
  </si>
  <si>
    <t>Assessments</t>
  </si>
  <si>
    <t>DUI School</t>
  </si>
  <si>
    <t>Individual/Group Sessions</t>
  </si>
  <si>
    <t xml:space="preserve">Batterer's Intervention Program </t>
  </si>
  <si>
    <t>Other (Drug Tests)</t>
  </si>
  <si>
    <t xml:space="preserve">Anger Management </t>
  </si>
  <si>
    <t>Total Program Income</t>
  </si>
  <si>
    <t>Public Support</t>
  </si>
  <si>
    <t xml:space="preserve"> Recovery Fundraiser</t>
  </si>
  <si>
    <t>Corporate Contributions</t>
  </si>
  <si>
    <t>General Donations</t>
  </si>
  <si>
    <t>Total Public Support</t>
  </si>
  <si>
    <t>Total Income</t>
  </si>
  <si>
    <t>Cost of Goods Sold</t>
  </si>
  <si>
    <t>Class Supplies (workbooks)</t>
  </si>
  <si>
    <t>Contract Labor Expenses</t>
  </si>
  <si>
    <t>Refunds</t>
  </si>
  <si>
    <t>Total Cost of Goods Sold</t>
  </si>
  <si>
    <t>Total COGS</t>
  </si>
  <si>
    <t>Gross Profit</t>
  </si>
  <si>
    <t>Expense</t>
  </si>
  <si>
    <t>Contract Services</t>
  </si>
  <si>
    <t>Accounting &amp; Audit Fees</t>
  </si>
  <si>
    <t>Consulting &amp; Legal Fees</t>
  </si>
  <si>
    <t>Total Contract Services</t>
  </si>
  <si>
    <t>Employee Expenses</t>
  </si>
  <si>
    <t>Health Insurance Exp.</t>
  </si>
  <si>
    <t>Payroll Taxes</t>
  </si>
  <si>
    <t>Salaries and Wages</t>
  </si>
  <si>
    <t>Total Employee Expenses</t>
  </si>
  <si>
    <t>Facilities Maintenance</t>
  </si>
  <si>
    <t>Office Maintenance &amp; Repairs</t>
  </si>
  <si>
    <t>Rent</t>
  </si>
  <si>
    <t>Utilities</t>
  </si>
  <si>
    <t>Total Facilities Maintenance</t>
  </si>
  <si>
    <t>Marketing &amp; Development</t>
  </si>
  <si>
    <t>Community Outreach</t>
  </si>
  <si>
    <t>Fundraising Expenses</t>
  </si>
  <si>
    <t>Total Marketing &amp; Development</t>
  </si>
  <si>
    <t>Office Expenses</t>
  </si>
  <si>
    <t>Business Fees</t>
  </si>
  <si>
    <t>Computer &amp; Website</t>
  </si>
  <si>
    <t xml:space="preserve">Insurance </t>
  </si>
  <si>
    <t>Miscellaneous Expenses</t>
  </si>
  <si>
    <t>Office Supplies</t>
  </si>
  <si>
    <t>Printing &amp; Postage</t>
  </si>
  <si>
    <t>Telephone &amp; Internet</t>
  </si>
  <si>
    <t>Total Office Expenses</t>
  </si>
  <si>
    <t>Professional Development</t>
  </si>
  <si>
    <t>Books, Subscriptions, Reference</t>
  </si>
  <si>
    <t>Continuing Education</t>
  </si>
  <si>
    <t>Membership Dues</t>
  </si>
  <si>
    <t>Travel and Meetings</t>
  </si>
  <si>
    <t>Licensing Expenses</t>
  </si>
  <si>
    <t>Total Professional Development</t>
  </si>
  <si>
    <t>Total Expense</t>
  </si>
  <si>
    <t>Net Income</t>
  </si>
  <si>
    <t>Other Income</t>
  </si>
  <si>
    <t>PPP Forgiveness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</si>
</sst>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  <font>
      <b/>
      <sz val="8"/>
      <color theme="1"/>
      <name val="Arial"/>
    </font>
    <font>
      <b/>
      <sz val="8"/>
      <color rgb="FF323232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2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4" fontId="4" fillId="0" borderId="6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2" fontId="4" fillId="0" borderId="0" xfId="0" applyNumberFormat="1" applyFont="1"/>
    <xf numFmtId="0" fontId="7" fillId="0" borderId="0" xfId="0" applyFont="1" applyAlignment="1">
      <alignment horizontal="center"/>
    </xf>
    <xf numFmtId="4" fontId="6" fillId="0" borderId="0" xfId="0" applyNumberFormat="1" applyFont="1"/>
    <xf numFmtId="164" fontId="2" fillId="0" borderId="8" xfId="0" applyNumberFormat="1" applyFont="1" applyBorder="1"/>
    <xf numFmtId="164" fontId="2" fillId="0" borderId="10" xfId="0" applyNumberFormat="1" applyFont="1" applyBorder="1"/>
    <xf numFmtId="0" fontId="0" fillId="0" borderId="12" xfId="0" applyBorder="1"/>
    <xf numFmtId="4" fontId="8" fillId="0" borderId="11" xfId="0" applyNumberFormat="1" applyFont="1" applyBorder="1"/>
    <xf numFmtId="4" fontId="8" fillId="0" borderId="10" xfId="0" applyNumberFormat="1" applyFont="1" applyBorder="1"/>
    <xf numFmtId="2" fontId="6" fillId="0" borderId="0" xfId="0" applyNumberFormat="1" applyFont="1"/>
    <xf numFmtId="2" fontId="6" fillId="0" borderId="8" xfId="0" applyNumberFormat="1" applyFont="1" applyBorder="1"/>
    <xf numFmtId="4" fontId="6" fillId="0" borderId="9" xfId="0" applyNumberFormat="1" applyFont="1" applyBorder="1"/>
    <xf numFmtId="4" fontId="6" fillId="0" borderId="8" xfId="0" applyNumberFormat="1" applyFont="1" applyBorder="1" applyAlignment="1">
      <alignment horizontal="right"/>
    </xf>
    <xf numFmtId="0" fontId="6" fillId="0" borderId="0" xfId="0" applyFont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0" xfId="0" applyNumberFormat="1" applyFont="1" applyAlignment="1">
      <alignment horizontal="right"/>
    </xf>
    <xf numFmtId="4" fontId="6" fillId="0" borderId="13" xfId="0" applyNumberFormat="1" applyFont="1" applyBorder="1"/>
    <xf numFmtId="0" fontId="0" fillId="0" borderId="0" xfId="0" applyBorder="1"/>
    <xf numFmtId="2" fontId="0" fillId="0" borderId="0" xfId="0" applyNumberFormat="1" applyBorder="1"/>
    <xf numFmtId="4" fontId="6" fillId="0" borderId="0" xfId="0" applyNumberFormat="1" applyFont="1" applyBorder="1"/>
    <xf numFmtId="2" fontId="6" fillId="0" borderId="0" xfId="0" applyNumberFormat="1" applyFont="1" applyBorder="1"/>
    <xf numFmtId="43" fontId="6" fillId="0" borderId="7" xfId="0" applyNumberFormat="1" applyFont="1" applyBorder="1"/>
    <xf numFmtId="0" fontId="6" fillId="0" borderId="0" xfId="0" applyFont="1" applyBorder="1"/>
    <xf numFmtId="43" fontId="6" fillId="0" borderId="0" xfId="0" applyNumberFormat="1" applyFont="1" applyBorder="1"/>
    <xf numFmtId="2" fontId="6" fillId="0" borderId="13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n Murff" id="{FFD2114F-BB71-4689-B7FD-18A4E6D3978F}" userId="S::stevenmurff@educareprograms.org::32c50e05-f704-48c6-afa5-921145c67254" providerId="AD"/>
  <person displayName="Guest User" id="{9AD80886-D0D7-421D-91B7-DB85510F1C8D}" userId="S::urn:spo:anon#4f4e192582f4aaeb6b11ee4439985f9b4422301255942eb1dcc5bd7be71e0cad::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50" dT="2023-02-01T16:58:12.33" personId="{FFD2114F-BB71-4689-B7FD-18A4E6D3978F}" id="{2814BF5A-0B6D-4387-868A-69D4CA904646}">
    <text xml:space="preserve">Salaries:
Ex. Director: $80,000
Clinical Director: $75,000
Lead Counselor: $50,000
MHC Coordinator: $9,700 (Agency only pays 20% of her salary of $48,500)
TN ROCS Program Administrator: $50,000 (This salary is fully reimbursed by the state contract)
Behavioral Health Counselor: $38,000
Hourly:
Counselor (P/T): $25.00/$22,000
Front Office Receptionist: $16.00/25,000
</text>
  </threadedComment>
  <threadedComment ref="Q50" dT="2024-01-02T18:17:00.43" personId="{9AD80886-D0D7-421D-91B7-DB85510F1C8D}" id="{69F8024E-AC96-4D83-8A1A-4990C05AB193}">
    <text>Ex. Director: $90,000
Clinical Director: $80,000
Lead Counselor: $53,000
MHC Coordinator: $9,700 (Agency only pays 20% of her salary of $48,500)
TN ROCS Program Administrator: $53,000 (This salary is fully reimbursed by the state contract)
Behavioral Health Counselor: $35,000
Hourly:
Front Office Receptionist: $18.00/28,000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9"/>
  <sheetViews>
    <sheetView tabSelected="1" workbookViewId="0">
      <pane xSplit="6" ySplit="1" topLeftCell="G48" activePane="bottomRight" state="frozenSplit"/>
      <selection pane="bottomRight" activeCell="Q78" sqref="Q78"/>
      <selection pane="bottomLeft" activeCell="A2" sqref="A2"/>
      <selection pane="topRight" activeCell="G1" sqref="G1"/>
    </sheetView>
  </sheetViews>
  <sheetFormatPr defaultRowHeight="14.45"/>
  <cols>
    <col min="1" max="5" width="3" style="5" customWidth="1"/>
    <col min="6" max="6" width="44.28515625" style="5" customWidth="1"/>
    <col min="7" max="7" width="12.28515625" customWidth="1"/>
    <col min="8" max="9" width="11.42578125" customWidth="1"/>
    <col min="10" max="10" width="10.7109375" customWidth="1"/>
    <col min="11" max="12" width="11.140625" customWidth="1"/>
    <col min="13" max="13" width="16.42578125" customWidth="1"/>
    <col min="14" max="14" width="16.85546875" customWidth="1"/>
    <col min="15" max="15" width="10.42578125" bestFit="1" customWidth="1"/>
    <col min="16" max="16" width="17.5703125" customWidth="1"/>
    <col min="17" max="17" width="14" customWidth="1"/>
  </cols>
  <sheetData>
    <row r="1" spans="1:17" s="2" customFormat="1" ht="15">
      <c r="A1" s="1"/>
      <c r="B1" s="1"/>
      <c r="C1" s="1"/>
      <c r="D1" s="1"/>
      <c r="E1" s="1"/>
      <c r="F1" s="1"/>
      <c r="G1" s="6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22" t="s">
        <v>9</v>
      </c>
      <c r="Q1" s="22" t="s">
        <v>10</v>
      </c>
    </row>
    <row r="2" spans="1:17" ht="15">
      <c r="A2" s="3"/>
      <c r="B2" s="3"/>
      <c r="C2" s="3" t="s">
        <v>11</v>
      </c>
      <c r="D2" s="3"/>
      <c r="E2" s="3"/>
      <c r="F2" s="3"/>
      <c r="G2" s="4"/>
      <c r="J2" s="15"/>
      <c r="P2" s="26"/>
      <c r="Q2" s="26"/>
    </row>
    <row r="3" spans="1:17" ht="15">
      <c r="A3" s="3"/>
      <c r="B3" s="3"/>
      <c r="C3" s="3"/>
      <c r="D3" s="3" t="s">
        <v>12</v>
      </c>
      <c r="E3" s="3"/>
      <c r="F3" s="3"/>
      <c r="G3" s="4"/>
      <c r="N3" s="4"/>
    </row>
    <row r="4" spans="1:17" ht="15">
      <c r="A4" s="3"/>
      <c r="B4" s="3"/>
      <c r="C4" s="3"/>
      <c r="D4" s="3"/>
      <c r="E4" s="3" t="s">
        <v>13</v>
      </c>
      <c r="F4" s="3"/>
      <c r="G4" s="4"/>
      <c r="J4" s="9">
        <v>3850</v>
      </c>
      <c r="K4" s="9">
        <v>0</v>
      </c>
      <c r="L4" s="9">
        <v>7000</v>
      </c>
      <c r="M4" s="9">
        <v>0</v>
      </c>
      <c r="N4" s="4"/>
      <c r="O4" s="9">
        <v>10000</v>
      </c>
      <c r="P4" s="37">
        <v>0</v>
      </c>
      <c r="Q4" s="45">
        <v>0</v>
      </c>
    </row>
    <row r="5" spans="1:17">
      <c r="A5" s="3"/>
      <c r="B5" s="3"/>
      <c r="C5" s="3"/>
      <c r="D5" s="3"/>
      <c r="E5" s="3" t="s">
        <v>14</v>
      </c>
      <c r="F5" s="3"/>
      <c r="G5" s="8"/>
      <c r="H5" s="9"/>
      <c r="I5" s="9"/>
      <c r="J5" s="9"/>
      <c r="K5" s="9"/>
      <c r="L5" s="9"/>
      <c r="M5" s="9"/>
      <c r="N5" s="4"/>
      <c r="P5" s="38"/>
      <c r="Q5" s="38"/>
    </row>
    <row r="6" spans="1:17" ht="15">
      <c r="A6" s="3"/>
      <c r="B6" s="3"/>
      <c r="C6" s="3"/>
      <c r="D6" s="3"/>
      <c r="E6" s="3"/>
      <c r="F6" s="3" t="s">
        <v>15</v>
      </c>
      <c r="G6" s="8"/>
      <c r="H6" s="9"/>
      <c r="I6" s="9"/>
      <c r="J6" s="9"/>
      <c r="K6" s="9"/>
      <c r="L6" s="9"/>
      <c r="M6" s="9"/>
      <c r="N6" s="4"/>
      <c r="O6" s="9"/>
      <c r="P6" s="41"/>
      <c r="Q6" s="40">
        <v>150000</v>
      </c>
    </row>
    <row r="7" spans="1:17" ht="15">
      <c r="A7" s="3"/>
      <c r="B7" s="3"/>
      <c r="C7" s="3"/>
      <c r="D7" s="3"/>
      <c r="E7" s="3"/>
      <c r="F7" s="3" t="s">
        <v>16</v>
      </c>
      <c r="G7" s="8">
        <v>3000</v>
      </c>
      <c r="H7" s="9">
        <v>600</v>
      </c>
      <c r="I7" s="9">
        <v>1800</v>
      </c>
      <c r="J7" s="9">
        <v>1140</v>
      </c>
      <c r="K7" s="9">
        <v>0</v>
      </c>
      <c r="L7" s="9">
        <v>0</v>
      </c>
      <c r="M7" s="9">
        <v>0</v>
      </c>
      <c r="N7" s="4"/>
      <c r="O7" s="9">
        <v>0</v>
      </c>
      <c r="P7" s="41">
        <v>0</v>
      </c>
      <c r="Q7" s="40">
        <v>45000</v>
      </c>
    </row>
    <row r="8" spans="1:17" ht="15">
      <c r="A8" s="3"/>
      <c r="B8" s="3"/>
      <c r="C8" s="3"/>
      <c r="D8" s="3"/>
      <c r="E8" s="3"/>
      <c r="F8" s="3" t="s">
        <v>17</v>
      </c>
      <c r="G8" s="10">
        <v>84000</v>
      </c>
      <c r="H8" s="14">
        <v>93400</v>
      </c>
      <c r="I8" s="14">
        <v>97200</v>
      </c>
      <c r="J8" s="14">
        <v>97200</v>
      </c>
      <c r="K8" s="14">
        <v>97200</v>
      </c>
      <c r="L8" s="14">
        <v>97200</v>
      </c>
      <c r="M8" s="14">
        <v>97200</v>
      </c>
      <c r="N8" s="17">
        <v>81000</v>
      </c>
      <c r="O8" s="14">
        <v>97200</v>
      </c>
      <c r="P8" s="42">
        <v>97200</v>
      </c>
      <c r="Q8" s="40">
        <v>97200</v>
      </c>
    </row>
    <row r="9" spans="1:17" ht="15">
      <c r="A9" s="3"/>
      <c r="B9" s="3"/>
      <c r="C9" s="3"/>
      <c r="D9" s="3"/>
      <c r="E9" s="3" t="s">
        <v>18</v>
      </c>
      <c r="F9" s="3"/>
      <c r="G9" s="8">
        <f>ROUND(SUM(G5:G8),5)</f>
        <v>87000</v>
      </c>
      <c r="H9" s="8">
        <f t="shared" ref="H9:K9" si="0">ROUND(SUM(H5:H8),5)</f>
        <v>94000</v>
      </c>
      <c r="I9" s="8">
        <f t="shared" si="0"/>
        <v>99000</v>
      </c>
      <c r="J9" s="8">
        <f t="shared" si="0"/>
        <v>98340</v>
      </c>
      <c r="K9" s="8">
        <f t="shared" si="0"/>
        <v>97200</v>
      </c>
      <c r="L9" s="8">
        <f t="shared" ref="L9" si="1">ROUND(SUM(L5:L8),5)</f>
        <v>97200</v>
      </c>
      <c r="M9" s="8">
        <f t="shared" ref="M9" si="2">ROUND(SUM(M5:M8),5)</f>
        <v>97200</v>
      </c>
      <c r="N9" s="4">
        <f>ROUND(SUM(N7:N8),5)</f>
        <v>81000</v>
      </c>
      <c r="O9" s="9">
        <v>97200</v>
      </c>
      <c r="P9" s="40">
        <v>97200</v>
      </c>
      <c r="Q9" s="35">
        <v>292000</v>
      </c>
    </row>
    <row r="10" spans="1:17" ht="15">
      <c r="A10" s="3"/>
      <c r="B10" s="3"/>
      <c r="C10" s="3"/>
      <c r="D10" s="3"/>
      <c r="E10" s="3" t="s">
        <v>19</v>
      </c>
      <c r="F10" s="3"/>
      <c r="G10" s="8"/>
      <c r="H10" s="9"/>
      <c r="I10" s="9"/>
      <c r="J10" s="9"/>
      <c r="K10" s="9"/>
      <c r="L10" s="9"/>
      <c r="M10" s="9"/>
      <c r="N10" s="4"/>
      <c r="P10" s="43"/>
      <c r="Q10" s="43"/>
    </row>
    <row r="11" spans="1:17" ht="15">
      <c r="A11" s="3"/>
      <c r="B11" s="3"/>
      <c r="C11" s="3"/>
      <c r="D11" s="3"/>
      <c r="E11" s="3"/>
      <c r="F11" s="3" t="s">
        <v>20</v>
      </c>
      <c r="G11" s="8"/>
      <c r="H11" s="9">
        <v>115930</v>
      </c>
      <c r="I11" s="9"/>
      <c r="J11" s="9">
        <v>95759</v>
      </c>
      <c r="K11" s="9">
        <v>90000</v>
      </c>
      <c r="L11" s="9">
        <v>44187</v>
      </c>
      <c r="M11" s="9">
        <v>90000</v>
      </c>
      <c r="N11" s="4">
        <v>46648</v>
      </c>
      <c r="O11" s="9">
        <v>90000</v>
      </c>
      <c r="P11" s="44">
        <v>56988</v>
      </c>
      <c r="Q11" s="40">
        <v>90000</v>
      </c>
    </row>
    <row r="12" spans="1:17" ht="15">
      <c r="A12" s="3"/>
      <c r="B12" s="3"/>
      <c r="C12" s="3"/>
      <c r="D12" s="3"/>
      <c r="E12" s="3"/>
      <c r="F12" s="3" t="s">
        <v>21</v>
      </c>
      <c r="G12" s="8"/>
      <c r="H12" s="9">
        <v>9950</v>
      </c>
      <c r="I12" s="9"/>
      <c r="J12" s="9">
        <v>6160</v>
      </c>
      <c r="K12" s="9">
        <v>15000</v>
      </c>
      <c r="L12" s="9">
        <v>2200</v>
      </c>
      <c r="M12" s="9">
        <v>15000</v>
      </c>
      <c r="N12" s="4">
        <v>10415</v>
      </c>
      <c r="O12" s="9">
        <v>15000</v>
      </c>
      <c r="P12" s="44">
        <v>15910</v>
      </c>
      <c r="Q12" s="40">
        <v>15000</v>
      </c>
    </row>
    <row r="13" spans="1:17" ht="15">
      <c r="A13" s="3"/>
      <c r="B13" s="3"/>
      <c r="C13" s="3"/>
      <c r="D13" s="3"/>
      <c r="E13" s="3"/>
      <c r="F13" s="3" t="s">
        <v>22</v>
      </c>
      <c r="G13" s="8"/>
      <c r="H13" s="9">
        <v>86706</v>
      </c>
      <c r="I13" s="9"/>
      <c r="J13" s="9">
        <v>78218</v>
      </c>
      <c r="K13" s="9">
        <v>75000</v>
      </c>
      <c r="L13" s="9">
        <v>57907</v>
      </c>
      <c r="M13" s="9">
        <v>125000</v>
      </c>
      <c r="N13" s="4">
        <v>117948</v>
      </c>
      <c r="O13" s="9">
        <v>125000</v>
      </c>
      <c r="P13" s="40">
        <v>139195</v>
      </c>
      <c r="Q13" s="40">
        <v>125000</v>
      </c>
    </row>
    <row r="14" spans="1:17" ht="15">
      <c r="F14" s="5" t="s">
        <v>23</v>
      </c>
      <c r="L14" s="9">
        <v>25076</v>
      </c>
      <c r="M14" s="9">
        <v>50000</v>
      </c>
      <c r="N14" s="4">
        <v>19779</v>
      </c>
      <c r="O14" s="21">
        <v>25000</v>
      </c>
      <c r="P14" s="44">
        <v>8825.91</v>
      </c>
      <c r="Q14" s="41">
        <v>0</v>
      </c>
    </row>
    <row r="15" spans="1:17" ht="15">
      <c r="A15" s="3"/>
      <c r="B15" s="3"/>
      <c r="C15" s="3"/>
      <c r="D15" s="3"/>
      <c r="E15" s="3"/>
      <c r="F15" s="3" t="s">
        <v>24</v>
      </c>
      <c r="G15" s="8"/>
      <c r="H15" s="9">
        <v>12876</v>
      </c>
      <c r="I15" s="9"/>
      <c r="J15" s="9">
        <v>990</v>
      </c>
      <c r="K15" s="9">
        <v>5000</v>
      </c>
      <c r="L15" s="9">
        <v>8240</v>
      </c>
      <c r="M15" s="9">
        <v>5000</v>
      </c>
      <c r="N15" s="4">
        <v>1314</v>
      </c>
      <c r="O15" s="9">
        <v>5000</v>
      </c>
      <c r="P15" s="44">
        <v>489</v>
      </c>
      <c r="Q15" s="40">
        <v>5000</v>
      </c>
    </row>
    <row r="16" spans="1:17" ht="15">
      <c r="A16" s="3"/>
      <c r="B16" s="3"/>
      <c r="C16" s="3"/>
      <c r="D16" s="3"/>
      <c r="E16" s="3"/>
      <c r="F16" s="3" t="s">
        <v>25</v>
      </c>
      <c r="G16" s="8"/>
      <c r="H16" s="9">
        <v>1017.09</v>
      </c>
      <c r="I16" s="9"/>
      <c r="J16" s="9">
        <v>69261.429999999993</v>
      </c>
      <c r="K16" s="9">
        <v>45000</v>
      </c>
      <c r="L16" s="9">
        <v>40862.07</v>
      </c>
      <c r="M16" s="9">
        <v>45000</v>
      </c>
      <c r="N16" s="4">
        <v>34568.67</v>
      </c>
      <c r="O16" s="9">
        <v>49500</v>
      </c>
      <c r="P16" s="40">
        <v>64460.33</v>
      </c>
      <c r="Q16" s="40">
        <v>52000</v>
      </c>
    </row>
    <row r="17" spans="1:17" ht="15">
      <c r="A17" s="3"/>
      <c r="B17" s="3"/>
      <c r="C17" s="3"/>
      <c r="D17" s="3"/>
      <c r="E17" s="3"/>
      <c r="F17" s="3" t="s">
        <v>26</v>
      </c>
      <c r="G17" s="10">
        <v>140000</v>
      </c>
      <c r="H17" s="14"/>
      <c r="I17" s="14">
        <v>306000</v>
      </c>
      <c r="J17" s="14"/>
      <c r="K17" s="14">
        <v>25000</v>
      </c>
      <c r="L17" s="14">
        <v>0</v>
      </c>
      <c r="M17" s="14">
        <v>0</v>
      </c>
      <c r="N17" s="4">
        <v>83308</v>
      </c>
      <c r="O17" s="9">
        <v>150000</v>
      </c>
      <c r="P17" s="40">
        <v>77458.77</v>
      </c>
      <c r="Q17" s="40">
        <v>150000</v>
      </c>
    </row>
    <row r="18" spans="1:17" ht="15">
      <c r="A18" s="3"/>
      <c r="B18" s="3"/>
      <c r="C18" s="3"/>
      <c r="D18" s="3"/>
      <c r="E18" s="3" t="s">
        <v>27</v>
      </c>
      <c r="F18" s="3"/>
      <c r="G18" s="11">
        <f>ROUND(SUM(G10:G17),5)</f>
        <v>140000</v>
      </c>
      <c r="H18" s="11">
        <f>ROUND(SUM(H10:H17),5)</f>
        <v>226479.09</v>
      </c>
      <c r="I18" s="11">
        <f>ROUND(SUM(I10:I17),5)</f>
        <v>306000</v>
      </c>
      <c r="J18" s="11">
        <f>ROUND(SUM(J10:J17),5)</f>
        <v>250388.43</v>
      </c>
      <c r="K18" s="11">
        <f>ROUND(SUM(K10:K17),5)</f>
        <v>255000</v>
      </c>
      <c r="L18" s="11">
        <f>ROUND(SUM(L10:L17),5)</f>
        <v>178472.07</v>
      </c>
      <c r="M18" s="11">
        <f>ROUND(SUM(M10:M17),5)</f>
        <v>330000</v>
      </c>
      <c r="N18" s="18">
        <f>ROUND(SUM(N10:N17),5)</f>
        <v>313980.67</v>
      </c>
      <c r="O18" s="18">
        <f>ROUND(SUM(O10:O17),5)</f>
        <v>459500</v>
      </c>
      <c r="P18" s="31">
        <v>363377.01</v>
      </c>
      <c r="Q18" s="35">
        <v>437000</v>
      </c>
    </row>
    <row r="19" spans="1:17" ht="15">
      <c r="A19" s="3"/>
      <c r="B19" s="3"/>
      <c r="C19" s="3"/>
      <c r="D19" s="3" t="s">
        <v>28</v>
      </c>
      <c r="E19" s="3"/>
      <c r="F19" s="3"/>
      <c r="G19" s="8">
        <f>ROUND(G3+G9+SUM(G18:G18),5)</f>
        <v>227000</v>
      </c>
      <c r="H19" s="8">
        <f>ROUND(H3+H9+SUM(H18:H18),5)</f>
        <v>320479.09000000003</v>
      </c>
      <c r="I19" s="8">
        <f>ROUND(I3+I9+SUM(I18:I18),5)</f>
        <v>405000</v>
      </c>
      <c r="J19" s="8">
        <f>ROUND(J4+J9+SUM(J18:J18),5)</f>
        <v>352578.43</v>
      </c>
      <c r="K19" s="8">
        <f>ROUND(K4+K9+SUM(K18:K18),5)</f>
        <v>352200</v>
      </c>
      <c r="L19" s="8">
        <f>ROUND(L4+L9+SUM(L18:L18),5)</f>
        <v>282672.07</v>
      </c>
      <c r="M19" s="8">
        <f>ROUND(M4+M9+SUM(M18:M18),5)</f>
        <v>427200</v>
      </c>
      <c r="N19" s="4">
        <f>ROUND(SUM(N5:N6)+N9+N18,5)</f>
        <v>394980.67</v>
      </c>
      <c r="O19" s="4">
        <f>ROUND(SUM(O5:O6)+O9+O18,5)</f>
        <v>556700</v>
      </c>
      <c r="P19" s="40">
        <v>460627.01</v>
      </c>
      <c r="Q19" s="35">
        <v>729000</v>
      </c>
    </row>
    <row r="20" spans="1:17" ht="15">
      <c r="A20" s="3"/>
      <c r="B20" s="3"/>
      <c r="C20" s="3"/>
      <c r="D20" s="3" t="s">
        <v>29</v>
      </c>
      <c r="E20" s="3"/>
      <c r="F20" s="3"/>
      <c r="G20" s="8"/>
      <c r="H20" s="9"/>
      <c r="I20" s="9"/>
      <c r="J20" s="9"/>
      <c r="K20" s="9"/>
      <c r="L20" s="9"/>
      <c r="M20" s="9"/>
      <c r="N20" s="4"/>
      <c r="P20" s="38"/>
      <c r="Q20" s="38"/>
    </row>
    <row r="21" spans="1:17" ht="15">
      <c r="A21" s="3"/>
      <c r="B21" s="3"/>
      <c r="C21" s="3"/>
      <c r="D21" s="3"/>
      <c r="E21" s="3" t="s">
        <v>30</v>
      </c>
      <c r="F21" s="3"/>
      <c r="G21" s="8">
        <v>25000</v>
      </c>
      <c r="H21" s="9">
        <v>40047</v>
      </c>
      <c r="I21" s="9">
        <v>25750</v>
      </c>
      <c r="J21" s="9">
        <v>19753</v>
      </c>
      <c r="K21" s="9">
        <v>22000</v>
      </c>
      <c r="L21" s="9">
        <v>22475</v>
      </c>
      <c r="M21" s="9">
        <v>20000</v>
      </c>
      <c r="N21" s="4">
        <v>22907</v>
      </c>
      <c r="O21" s="9">
        <v>22500</v>
      </c>
      <c r="P21" s="40">
        <v>16143</v>
      </c>
      <c r="Q21" s="40">
        <v>18000</v>
      </c>
    </row>
    <row r="22" spans="1:17" ht="15">
      <c r="A22" s="3"/>
      <c r="B22" s="3"/>
      <c r="C22" s="3"/>
      <c r="D22" s="3"/>
      <c r="E22" s="3" t="s">
        <v>31</v>
      </c>
      <c r="F22" s="3"/>
      <c r="G22" s="8">
        <v>80000</v>
      </c>
      <c r="H22" s="9">
        <v>72835</v>
      </c>
      <c r="I22" s="9">
        <v>82400</v>
      </c>
      <c r="J22" s="9">
        <v>46515</v>
      </c>
      <c r="K22" s="9">
        <v>50000</v>
      </c>
      <c r="L22" s="9">
        <v>38655</v>
      </c>
      <c r="M22" s="9">
        <v>40000</v>
      </c>
      <c r="N22" s="4">
        <v>40745</v>
      </c>
      <c r="O22" s="9">
        <v>42500</v>
      </c>
      <c r="P22" s="40">
        <v>33446.78</v>
      </c>
      <c r="Q22" s="40">
        <v>40000</v>
      </c>
    </row>
    <row r="23" spans="1:17" ht="15">
      <c r="A23" s="3"/>
      <c r="B23" s="3"/>
      <c r="C23" s="3"/>
      <c r="D23" s="3"/>
      <c r="E23" s="3" t="s">
        <v>32</v>
      </c>
      <c r="F23" s="3"/>
      <c r="G23" s="8">
        <v>30000</v>
      </c>
      <c r="H23" s="9">
        <v>18855</v>
      </c>
      <c r="I23" s="9">
        <v>30900</v>
      </c>
      <c r="J23" s="9">
        <v>11365</v>
      </c>
      <c r="K23" s="9">
        <v>30000</v>
      </c>
      <c r="L23" s="9">
        <v>4150</v>
      </c>
      <c r="M23" s="9">
        <v>5000</v>
      </c>
      <c r="N23" s="4">
        <v>2600</v>
      </c>
      <c r="O23" s="9">
        <v>5000</v>
      </c>
      <c r="P23" s="41">
        <v>2310</v>
      </c>
      <c r="Q23" s="40">
        <v>3000</v>
      </c>
    </row>
    <row r="24" spans="1:17" ht="15">
      <c r="A24" s="3"/>
      <c r="B24" s="3"/>
      <c r="C24" s="3"/>
      <c r="D24" s="3"/>
      <c r="E24" s="3"/>
      <c r="F24" s="3" t="s">
        <v>33</v>
      </c>
      <c r="G24" s="8"/>
      <c r="H24" s="9"/>
      <c r="I24" s="9"/>
      <c r="J24" s="9"/>
      <c r="K24" s="9"/>
      <c r="L24" s="9"/>
      <c r="M24" s="9"/>
      <c r="N24" s="4"/>
      <c r="O24" s="9"/>
      <c r="P24" s="41"/>
      <c r="Q24" s="40">
        <v>25000</v>
      </c>
    </row>
    <row r="25" spans="1:17" ht="15">
      <c r="A25" s="3"/>
      <c r="B25" s="3"/>
      <c r="C25" s="3"/>
      <c r="D25" s="3"/>
      <c r="E25" s="3" t="s">
        <v>34</v>
      </c>
      <c r="F25" s="3"/>
      <c r="G25" s="8">
        <v>5000</v>
      </c>
      <c r="H25" s="9">
        <v>3170</v>
      </c>
      <c r="I25" s="9">
        <v>5150</v>
      </c>
      <c r="J25" s="9">
        <v>1319.78</v>
      </c>
      <c r="K25" s="9">
        <v>2000</v>
      </c>
      <c r="L25" s="9">
        <v>900</v>
      </c>
      <c r="M25" s="9">
        <v>1500</v>
      </c>
      <c r="N25" s="4">
        <v>1845</v>
      </c>
      <c r="O25" s="9">
        <v>2000</v>
      </c>
      <c r="P25" s="40">
        <v>2780</v>
      </c>
      <c r="Q25" s="40">
        <v>2500</v>
      </c>
    </row>
    <row r="26" spans="1:17" ht="15">
      <c r="A26" s="3"/>
      <c r="B26" s="3"/>
      <c r="C26" s="3"/>
      <c r="D26" s="3"/>
      <c r="E26" s="3" t="s">
        <v>35</v>
      </c>
      <c r="F26" s="3"/>
      <c r="G26" s="10"/>
      <c r="H26" s="14"/>
      <c r="I26" s="14"/>
      <c r="J26" s="14"/>
      <c r="K26" s="14"/>
      <c r="L26" s="14"/>
      <c r="M26" s="14"/>
      <c r="N26" s="17"/>
      <c r="O26" s="9"/>
      <c r="P26" s="41"/>
      <c r="Q26" s="40">
        <v>3000</v>
      </c>
    </row>
    <row r="27" spans="1:17" ht="15">
      <c r="A27" s="3"/>
      <c r="B27" s="3"/>
      <c r="C27" s="3"/>
      <c r="D27" s="3" t="s">
        <v>36</v>
      </c>
      <c r="E27" s="3"/>
      <c r="F27" s="3"/>
      <c r="G27" s="8">
        <f t="shared" ref="G27:M27" si="3">ROUND(SUM(G20:G26),5)</f>
        <v>140000</v>
      </c>
      <c r="H27" s="8">
        <f t="shared" si="3"/>
        <v>134907</v>
      </c>
      <c r="I27" s="8">
        <f t="shared" si="3"/>
        <v>144200</v>
      </c>
      <c r="J27" s="8">
        <f t="shared" si="3"/>
        <v>78952.78</v>
      </c>
      <c r="K27" s="8">
        <f t="shared" si="3"/>
        <v>104000</v>
      </c>
      <c r="L27" s="8">
        <f t="shared" si="3"/>
        <v>66180</v>
      </c>
      <c r="M27" s="8">
        <f t="shared" si="3"/>
        <v>66500</v>
      </c>
      <c r="N27" s="4">
        <f>ROUND(SUM(N20:N26),5)</f>
        <v>68097</v>
      </c>
      <c r="O27" s="24">
        <f>ROUND(SUM(O20:O26),5)</f>
        <v>72000</v>
      </c>
      <c r="P27" s="35">
        <v>54679.78</v>
      </c>
      <c r="Q27" s="35">
        <v>91500</v>
      </c>
    </row>
    <row r="28" spans="1:17" ht="15">
      <c r="A28" s="3"/>
      <c r="B28" s="3"/>
      <c r="C28" s="3"/>
      <c r="D28" s="3" t="s">
        <v>37</v>
      </c>
      <c r="E28" s="3"/>
      <c r="F28" s="3"/>
      <c r="G28" s="8"/>
      <c r="H28" s="9"/>
      <c r="I28" s="9"/>
      <c r="J28" s="9"/>
      <c r="K28" s="9"/>
      <c r="L28" s="9"/>
      <c r="M28" s="9"/>
      <c r="N28" s="4"/>
      <c r="P28" s="38"/>
      <c r="Q28" s="38"/>
    </row>
    <row r="29" spans="1:17" ht="15">
      <c r="A29" s="3"/>
      <c r="B29" s="3"/>
      <c r="C29" s="3"/>
      <c r="D29" s="3"/>
      <c r="E29" s="3" t="s">
        <v>38</v>
      </c>
      <c r="F29" s="3"/>
      <c r="G29" s="8">
        <v>0</v>
      </c>
      <c r="H29" s="9">
        <v>0</v>
      </c>
      <c r="I29" s="9">
        <v>0</v>
      </c>
      <c r="J29" s="9">
        <v>2305</v>
      </c>
      <c r="K29" s="9">
        <v>15000</v>
      </c>
      <c r="L29" s="9">
        <v>0</v>
      </c>
      <c r="M29" s="9">
        <v>11700</v>
      </c>
      <c r="N29" s="4">
        <v>0</v>
      </c>
      <c r="O29" s="9">
        <v>5500</v>
      </c>
      <c r="P29" s="39">
        <v>0</v>
      </c>
      <c r="Q29" s="40">
        <v>5500</v>
      </c>
    </row>
    <row r="30" spans="1:17" ht="15">
      <c r="A30" s="3"/>
      <c r="B30" s="3"/>
      <c r="C30" s="3"/>
      <c r="D30" s="3"/>
      <c r="E30" s="3" t="s">
        <v>39</v>
      </c>
      <c r="F30" s="3"/>
      <c r="G30" s="8">
        <v>4000</v>
      </c>
      <c r="H30" s="9">
        <v>353.87</v>
      </c>
      <c r="I30" s="9">
        <v>4200</v>
      </c>
      <c r="J30" s="9">
        <v>245.31</v>
      </c>
      <c r="K30" s="9">
        <v>5000</v>
      </c>
      <c r="L30" s="9">
        <v>1282.7</v>
      </c>
      <c r="M30" s="9">
        <v>2000</v>
      </c>
      <c r="N30" s="4">
        <v>10362</v>
      </c>
      <c r="O30" s="9">
        <v>5000</v>
      </c>
      <c r="P30" s="39">
        <v>0</v>
      </c>
      <c r="Q30" s="40">
        <v>2500</v>
      </c>
    </row>
    <row r="31" spans="1:17" ht="15">
      <c r="A31" s="3"/>
      <c r="B31" s="3"/>
      <c r="C31" s="3"/>
      <c r="D31" s="3"/>
      <c r="E31" s="3" t="s">
        <v>40</v>
      </c>
      <c r="F31" s="3"/>
      <c r="G31" s="10">
        <v>7000</v>
      </c>
      <c r="H31" s="14">
        <v>15353.82</v>
      </c>
      <c r="I31" s="14">
        <v>10000</v>
      </c>
      <c r="J31" s="14">
        <v>2617.5</v>
      </c>
      <c r="K31" s="14">
        <v>15000</v>
      </c>
      <c r="L31" s="14">
        <v>7637.4</v>
      </c>
      <c r="M31" s="14">
        <v>10000</v>
      </c>
      <c r="N31" s="4">
        <v>7450.55</v>
      </c>
      <c r="O31" s="9">
        <v>10000</v>
      </c>
      <c r="P31" s="29">
        <v>48.8</v>
      </c>
      <c r="Q31" s="23">
        <v>5000</v>
      </c>
    </row>
    <row r="32" spans="1:17" ht="15">
      <c r="A32" s="3"/>
      <c r="B32" s="3"/>
      <c r="C32" s="3"/>
      <c r="D32" s="3" t="s">
        <v>41</v>
      </c>
      <c r="E32" s="3"/>
      <c r="F32" s="3"/>
      <c r="G32" s="11">
        <f t="shared" ref="G32:M32" si="4">ROUND(SUM(G28:G31),5)</f>
        <v>11000</v>
      </c>
      <c r="H32" s="11">
        <f t="shared" si="4"/>
        <v>15707.69</v>
      </c>
      <c r="I32" s="11">
        <f t="shared" si="4"/>
        <v>14200</v>
      </c>
      <c r="J32" s="11">
        <f t="shared" si="4"/>
        <v>5167.8100000000004</v>
      </c>
      <c r="K32" s="11">
        <f t="shared" si="4"/>
        <v>35000</v>
      </c>
      <c r="L32" s="11">
        <f t="shared" si="4"/>
        <v>8920.1</v>
      </c>
      <c r="M32" s="11">
        <f t="shared" si="4"/>
        <v>23700</v>
      </c>
      <c r="N32" s="18">
        <f>ROUND(SUM(N28:N31),5)</f>
        <v>17812.55</v>
      </c>
      <c r="O32" s="18">
        <f>ROUND(SUM(O28:O31),5)</f>
        <v>20500</v>
      </c>
      <c r="P32" s="30">
        <v>48.8</v>
      </c>
      <c r="Q32" s="31">
        <v>13000</v>
      </c>
    </row>
    <row r="33" spans="1:17" ht="15">
      <c r="A33" s="3"/>
      <c r="B33" s="3"/>
      <c r="C33" s="3" t="s">
        <v>42</v>
      </c>
      <c r="D33" s="3"/>
      <c r="E33" s="3"/>
      <c r="F33" s="3"/>
      <c r="G33" s="8">
        <f>ROUND(G19+G27+G32,5)</f>
        <v>378000</v>
      </c>
      <c r="H33" s="8">
        <f>ROUND(H19+H27+H32,5)</f>
        <v>471093.78</v>
      </c>
      <c r="I33" s="8">
        <f>ROUND(I19+I27+I32,5)</f>
        <v>563400</v>
      </c>
      <c r="J33" s="8">
        <f>ROUND(J4+J19+J27+J32,5)</f>
        <v>440549.02</v>
      </c>
      <c r="K33" s="8">
        <f>ROUND(K19+K27+K32,5)</f>
        <v>491200</v>
      </c>
      <c r="L33" s="8">
        <f>ROUND(L19+L27+L32,5)</f>
        <v>357772.17</v>
      </c>
      <c r="M33" s="8">
        <f>ROUND(M19+M27+M32,5)</f>
        <v>517400</v>
      </c>
      <c r="N33" s="4">
        <f>ROUND(N4+N19+N27+N32,5)</f>
        <v>480890.22</v>
      </c>
      <c r="O33" s="4">
        <f>ROUND(O4+O19+O27+O32,5)</f>
        <v>659200</v>
      </c>
      <c r="P33" s="32">
        <v>515355.59</v>
      </c>
      <c r="Q33" s="23">
        <v>833500</v>
      </c>
    </row>
    <row r="34" spans="1:17" ht="15">
      <c r="A34" s="3"/>
      <c r="B34" s="3"/>
      <c r="C34" s="3" t="s">
        <v>43</v>
      </c>
      <c r="D34" s="3"/>
      <c r="E34" s="3"/>
      <c r="F34" s="3"/>
      <c r="G34" s="8"/>
      <c r="H34" s="9"/>
      <c r="I34" s="9"/>
      <c r="J34" s="9"/>
      <c r="K34" s="9"/>
      <c r="L34" s="9"/>
      <c r="M34" s="9"/>
      <c r="N34" s="4"/>
      <c r="P34" s="33"/>
      <c r="Q34" s="33"/>
    </row>
    <row r="35" spans="1:17" ht="15">
      <c r="A35" s="3"/>
      <c r="B35" s="3"/>
      <c r="C35" s="3"/>
      <c r="D35" s="3" t="s">
        <v>43</v>
      </c>
      <c r="E35" s="3"/>
      <c r="F35" s="3"/>
      <c r="G35" s="8"/>
      <c r="H35" s="9"/>
      <c r="I35" s="9"/>
      <c r="J35" s="9"/>
      <c r="K35" s="9"/>
      <c r="L35" s="9"/>
      <c r="M35" s="9"/>
      <c r="N35" s="4"/>
      <c r="P35" s="33"/>
      <c r="Q35" s="33"/>
    </row>
    <row r="36" spans="1:17" ht="15">
      <c r="A36" s="3"/>
      <c r="B36" s="3"/>
      <c r="C36" s="3"/>
      <c r="D36" s="3"/>
      <c r="E36" s="3" t="s">
        <v>44</v>
      </c>
      <c r="F36" s="3"/>
      <c r="G36" s="8">
        <v>24000</v>
      </c>
      <c r="H36" s="9">
        <v>19401.13</v>
      </c>
      <c r="I36" s="9">
        <v>24000</v>
      </c>
      <c r="J36" s="9">
        <v>8347.31</v>
      </c>
      <c r="K36" s="9">
        <v>12000</v>
      </c>
      <c r="L36" s="9">
        <v>5650.95</v>
      </c>
      <c r="M36" s="9">
        <v>5000</v>
      </c>
      <c r="N36" s="4">
        <v>4049.49</v>
      </c>
      <c r="O36" s="9">
        <v>5000</v>
      </c>
      <c r="P36" s="23">
        <v>2969.94</v>
      </c>
      <c r="Q36" s="23">
        <v>5000</v>
      </c>
    </row>
    <row r="37" spans="1:17" ht="15">
      <c r="A37" s="3"/>
      <c r="B37" s="3"/>
      <c r="C37" s="3"/>
      <c r="D37" s="3"/>
      <c r="E37" s="3" t="s">
        <v>45</v>
      </c>
      <c r="F37" s="3"/>
      <c r="G37" s="8">
        <v>22000</v>
      </c>
      <c r="H37" s="9">
        <v>30159</v>
      </c>
      <c r="I37" s="9">
        <v>25000</v>
      </c>
      <c r="J37" s="9">
        <v>19705</v>
      </c>
      <c r="K37" s="9">
        <v>15000</v>
      </c>
      <c r="L37" s="9">
        <v>24669</v>
      </c>
      <c r="M37" s="9">
        <v>25000</v>
      </c>
      <c r="N37" s="4">
        <v>28265</v>
      </c>
      <c r="O37" s="9">
        <v>35000</v>
      </c>
      <c r="P37" s="23">
        <v>28494.81</v>
      </c>
      <c r="Q37" s="23">
        <v>30000</v>
      </c>
    </row>
    <row r="38" spans="1:17" ht="15">
      <c r="A38" s="3"/>
      <c r="B38" s="3"/>
      <c r="C38" s="3"/>
      <c r="D38" s="3"/>
      <c r="E38" s="3" t="s">
        <v>46</v>
      </c>
      <c r="F38" s="3"/>
      <c r="G38" s="8">
        <v>0</v>
      </c>
      <c r="H38" s="9">
        <v>1305</v>
      </c>
      <c r="I38" s="9">
        <v>0</v>
      </c>
      <c r="J38" s="9">
        <v>1535</v>
      </c>
      <c r="K38" s="9">
        <v>0</v>
      </c>
      <c r="L38" s="9">
        <v>0</v>
      </c>
      <c r="M38" s="9">
        <v>0</v>
      </c>
      <c r="N38" s="4">
        <v>260.23</v>
      </c>
      <c r="P38" s="23">
        <v>516.51</v>
      </c>
      <c r="Q38" s="33"/>
    </row>
    <row r="39" spans="1:17" ht="15">
      <c r="A39" s="3"/>
      <c r="B39" s="3"/>
      <c r="C39" s="3"/>
      <c r="D39" s="3" t="s">
        <v>47</v>
      </c>
      <c r="E39" s="3"/>
      <c r="F39" s="3"/>
      <c r="G39" s="12">
        <f>ROUND(SUM(G35:G38),5)</f>
        <v>46000</v>
      </c>
      <c r="H39" s="12">
        <f t="shared" ref="H39:K39" si="5">ROUND(SUM(H35:H38),5)</f>
        <v>50865.13</v>
      </c>
      <c r="I39" s="12">
        <f t="shared" si="5"/>
        <v>49000</v>
      </c>
      <c r="J39" s="12">
        <f t="shared" si="5"/>
        <v>29587.31</v>
      </c>
      <c r="K39" s="12">
        <f t="shared" si="5"/>
        <v>27000</v>
      </c>
      <c r="L39" s="12">
        <f t="shared" ref="L39" si="6">ROUND(SUM(L35:L38),5)</f>
        <v>30319.95</v>
      </c>
      <c r="M39" s="12">
        <f t="shared" ref="M39" si="7">ROUND(SUM(M35:M38),5)</f>
        <v>30000</v>
      </c>
      <c r="N39" s="19">
        <f>ROUND(SUM(N35:N38),5)</f>
        <v>32574.720000000001</v>
      </c>
      <c r="O39" s="19">
        <f>ROUND(SUM(O35:O38),5)</f>
        <v>40000</v>
      </c>
      <c r="P39" s="31">
        <v>31981.26</v>
      </c>
      <c r="Q39" s="31">
        <v>35000</v>
      </c>
    </row>
    <row r="40" spans="1:17" ht="15">
      <c r="A40" s="3"/>
      <c r="B40" s="3"/>
      <c r="C40" s="3" t="s">
        <v>48</v>
      </c>
      <c r="D40" s="3"/>
      <c r="E40" s="3"/>
      <c r="F40" s="3"/>
      <c r="G40" s="11">
        <f>ROUND(G39,5)</f>
        <v>46000</v>
      </c>
      <c r="H40" s="11">
        <f t="shared" ref="H40:K40" si="8">ROUND(H39,5)</f>
        <v>50865.13</v>
      </c>
      <c r="I40" s="11">
        <f t="shared" si="8"/>
        <v>49000</v>
      </c>
      <c r="J40" s="11">
        <f t="shared" si="8"/>
        <v>29587.31</v>
      </c>
      <c r="K40" s="11">
        <f t="shared" si="8"/>
        <v>27000</v>
      </c>
      <c r="L40" s="11">
        <f t="shared" ref="L40" si="9">ROUND(L39,5)</f>
        <v>30319.95</v>
      </c>
      <c r="M40" s="11">
        <f t="shared" ref="M40" si="10">ROUND(M39,5)</f>
        <v>30000</v>
      </c>
      <c r="N40" s="18">
        <f>ROUND(N34+N39,5)</f>
        <v>32574.720000000001</v>
      </c>
      <c r="O40" s="18">
        <f>ROUND(O34+O39,5)</f>
        <v>40000</v>
      </c>
      <c r="P40" s="34">
        <v>31981.26</v>
      </c>
      <c r="Q40" s="34">
        <v>35000</v>
      </c>
    </row>
    <row r="41" spans="1:17" ht="15">
      <c r="A41" s="3"/>
      <c r="B41" s="3" t="s">
        <v>49</v>
      </c>
      <c r="C41" s="3"/>
      <c r="D41" s="3"/>
      <c r="E41" s="3"/>
      <c r="F41" s="3"/>
      <c r="G41" s="8">
        <f>ROUND(G33-G40,5)</f>
        <v>332000</v>
      </c>
      <c r="H41" s="8">
        <f t="shared" ref="H41:K41" si="11">ROUND(H33-H40,5)</f>
        <v>420228.65</v>
      </c>
      <c r="I41" s="8">
        <f t="shared" si="11"/>
        <v>514400</v>
      </c>
      <c r="J41" s="8">
        <f t="shared" si="11"/>
        <v>410961.71</v>
      </c>
      <c r="K41" s="8">
        <f t="shared" si="11"/>
        <v>464200</v>
      </c>
      <c r="L41" s="8">
        <f t="shared" ref="L41" si="12">ROUND(L33-L40,5)</f>
        <v>327452.21999999997</v>
      </c>
      <c r="M41" s="8">
        <f t="shared" ref="M41" si="13">ROUND(M33-M40,5)</f>
        <v>487400</v>
      </c>
      <c r="N41" s="4">
        <f>ROUND(N33-N40,5)</f>
        <v>448315.5</v>
      </c>
      <c r="O41" s="4">
        <f>ROUND(O33-O40,5)</f>
        <v>619200</v>
      </c>
      <c r="P41" s="23">
        <v>483374.33</v>
      </c>
      <c r="Q41" s="23">
        <v>798500</v>
      </c>
    </row>
    <row r="42" spans="1:17" ht="15">
      <c r="A42" s="3"/>
      <c r="B42" s="3"/>
      <c r="C42" s="3" t="s">
        <v>50</v>
      </c>
      <c r="D42" s="3"/>
      <c r="E42" s="3"/>
      <c r="F42" s="3"/>
      <c r="G42" s="8"/>
      <c r="H42" s="9"/>
      <c r="I42" s="9"/>
      <c r="J42" s="9"/>
      <c r="K42" s="9"/>
      <c r="L42" s="9"/>
      <c r="M42" s="9"/>
      <c r="N42" s="4"/>
      <c r="P42" s="33"/>
      <c r="Q42" s="33"/>
    </row>
    <row r="43" spans="1:17" ht="15">
      <c r="A43" s="3"/>
      <c r="B43" s="3"/>
      <c r="C43" s="3"/>
      <c r="D43" s="3" t="s">
        <v>51</v>
      </c>
      <c r="E43" s="3"/>
      <c r="F43" s="3"/>
      <c r="G43" s="8"/>
      <c r="H43" s="9"/>
      <c r="I43" s="9"/>
      <c r="J43" s="9"/>
      <c r="K43" s="9"/>
      <c r="L43" s="9"/>
      <c r="M43" s="9"/>
      <c r="P43" s="33"/>
      <c r="Q43" s="33"/>
    </row>
    <row r="44" spans="1:17" ht="15">
      <c r="A44" s="3"/>
      <c r="B44" s="3"/>
      <c r="C44" s="3"/>
      <c r="D44" s="3"/>
      <c r="E44" s="3" t="s">
        <v>52</v>
      </c>
      <c r="F44" s="3"/>
      <c r="G44" s="8">
        <v>8000</v>
      </c>
      <c r="H44" s="9">
        <v>7095</v>
      </c>
      <c r="I44" s="9">
        <v>8000</v>
      </c>
      <c r="J44" s="9">
        <v>8545</v>
      </c>
      <c r="K44" s="9">
        <v>8000</v>
      </c>
      <c r="L44" s="9">
        <v>7500</v>
      </c>
      <c r="M44" s="9">
        <v>9000</v>
      </c>
      <c r="N44" s="4">
        <v>5258.74</v>
      </c>
      <c r="O44" s="4">
        <v>6000</v>
      </c>
      <c r="P44" s="23">
        <v>4793.32</v>
      </c>
      <c r="Q44" s="23">
        <v>6000</v>
      </c>
    </row>
    <row r="45" spans="1:17" ht="15">
      <c r="A45" s="3"/>
      <c r="B45" s="3"/>
      <c r="C45" s="3"/>
      <c r="D45" s="3"/>
      <c r="E45" s="3" t="s">
        <v>53</v>
      </c>
      <c r="F45" s="3"/>
      <c r="G45" s="10">
        <v>10000</v>
      </c>
      <c r="H45" s="14">
        <v>190</v>
      </c>
      <c r="I45" s="14">
        <v>10000</v>
      </c>
      <c r="J45" s="14">
        <v>4323</v>
      </c>
      <c r="K45" s="14">
        <v>10000</v>
      </c>
      <c r="L45" s="14">
        <v>0</v>
      </c>
      <c r="M45" s="14">
        <v>3000</v>
      </c>
      <c r="N45" s="17">
        <v>0</v>
      </c>
      <c r="O45" s="17">
        <v>3000</v>
      </c>
      <c r="P45" s="29">
        <v>1766</v>
      </c>
      <c r="Q45" s="23">
        <v>3000</v>
      </c>
    </row>
    <row r="46" spans="1:17" ht="15">
      <c r="A46" s="3"/>
      <c r="B46" s="3"/>
      <c r="C46" s="3"/>
      <c r="D46" s="3" t="s">
        <v>54</v>
      </c>
      <c r="E46" s="3"/>
      <c r="F46" s="3"/>
      <c r="G46" s="8">
        <f>ROUND(SUM(G43:G45),5)</f>
        <v>18000</v>
      </c>
      <c r="H46" s="8">
        <f t="shared" ref="H46:K46" si="14">ROUND(SUM(H43:H45),5)</f>
        <v>7285</v>
      </c>
      <c r="I46" s="8">
        <f t="shared" si="14"/>
        <v>18000</v>
      </c>
      <c r="J46" s="8">
        <f t="shared" si="14"/>
        <v>12868</v>
      </c>
      <c r="K46" s="8">
        <f t="shared" si="14"/>
        <v>18000</v>
      </c>
      <c r="L46" s="8">
        <f t="shared" ref="L46" si="15">ROUND(SUM(L43:L45),5)</f>
        <v>7500</v>
      </c>
      <c r="M46" s="8">
        <f t="shared" ref="M46" si="16">ROUND(SUM(M43:M45),5)</f>
        <v>12000</v>
      </c>
      <c r="N46" s="4">
        <f>ROUND(SUM(N42:N45),5)</f>
        <v>5258.74</v>
      </c>
      <c r="O46" s="4">
        <f>ROUND(SUM(O42:O45),5)</f>
        <v>9000</v>
      </c>
      <c r="P46" s="35">
        <v>6559.32</v>
      </c>
      <c r="Q46" s="35">
        <v>9000</v>
      </c>
    </row>
    <row r="47" spans="1:17" ht="15">
      <c r="A47" s="3"/>
      <c r="B47" s="3"/>
      <c r="C47" s="3"/>
      <c r="D47" s="3" t="s">
        <v>55</v>
      </c>
      <c r="E47" s="3"/>
      <c r="F47" s="3"/>
      <c r="G47" s="8"/>
      <c r="H47" s="9"/>
      <c r="I47" s="9"/>
      <c r="J47" s="9"/>
      <c r="K47" s="9"/>
      <c r="L47" s="9"/>
      <c r="M47" s="9"/>
      <c r="N47" s="4"/>
      <c r="P47" s="33"/>
      <c r="Q47" s="33"/>
    </row>
    <row r="48" spans="1:17" ht="15">
      <c r="A48" s="3"/>
      <c r="B48" s="3"/>
      <c r="C48" s="3"/>
      <c r="D48" s="3"/>
      <c r="E48" s="3" t="s">
        <v>56</v>
      </c>
      <c r="F48" s="3"/>
      <c r="G48" s="8">
        <v>7500</v>
      </c>
      <c r="H48" s="9">
        <v>9373.66</v>
      </c>
      <c r="I48" s="9">
        <v>10000</v>
      </c>
      <c r="J48" s="9">
        <v>10397.879999999999</v>
      </c>
      <c r="K48" s="9">
        <v>10000</v>
      </c>
      <c r="L48" s="9">
        <v>7592</v>
      </c>
      <c r="M48" s="9">
        <v>10000</v>
      </c>
      <c r="N48" s="4">
        <v>7850.3</v>
      </c>
      <c r="O48" s="4">
        <v>10000</v>
      </c>
      <c r="P48" s="23">
        <v>22892.75</v>
      </c>
      <c r="Q48" s="23">
        <v>22000</v>
      </c>
    </row>
    <row r="49" spans="1:17" ht="15">
      <c r="A49" s="3"/>
      <c r="B49" s="3"/>
      <c r="C49" s="3"/>
      <c r="D49" s="3"/>
      <c r="E49" s="3" t="s">
        <v>57</v>
      </c>
      <c r="F49" s="3"/>
      <c r="G49" s="8">
        <v>19000</v>
      </c>
      <c r="H49" s="9">
        <v>21677.14</v>
      </c>
      <c r="I49" s="9">
        <v>21000</v>
      </c>
      <c r="J49" s="9">
        <v>20632.43</v>
      </c>
      <c r="K49" s="9">
        <v>21000</v>
      </c>
      <c r="L49" s="9">
        <v>23041.57</v>
      </c>
      <c r="M49" s="9">
        <v>22000</v>
      </c>
      <c r="N49" s="4">
        <v>20159.05</v>
      </c>
      <c r="O49" s="4">
        <v>22000</v>
      </c>
      <c r="P49" s="23">
        <v>24061.38</v>
      </c>
      <c r="Q49" s="23">
        <v>25000</v>
      </c>
    </row>
    <row r="50" spans="1:17" ht="15">
      <c r="A50" s="3"/>
      <c r="B50" s="3"/>
      <c r="C50" s="3"/>
      <c r="D50" s="3"/>
      <c r="E50" s="3" t="s">
        <v>58</v>
      </c>
      <c r="F50" s="3"/>
      <c r="G50" s="10">
        <v>225000</v>
      </c>
      <c r="H50" s="14">
        <v>252040.51</v>
      </c>
      <c r="I50" s="14">
        <v>300000</v>
      </c>
      <c r="J50" s="14">
        <v>248196.31</v>
      </c>
      <c r="K50" s="14">
        <v>300000</v>
      </c>
      <c r="L50" s="14">
        <v>265951.95</v>
      </c>
      <c r="M50" s="14">
        <v>310000</v>
      </c>
      <c r="N50" s="17">
        <v>246046.56</v>
      </c>
      <c r="O50" s="17">
        <v>299700</v>
      </c>
      <c r="P50" s="36">
        <v>309425.28999999998</v>
      </c>
      <c r="Q50" s="23">
        <v>296000</v>
      </c>
    </row>
    <row r="51" spans="1:17" ht="15">
      <c r="A51" s="3"/>
      <c r="B51" s="3"/>
      <c r="C51" s="3"/>
      <c r="D51" s="3" t="s">
        <v>59</v>
      </c>
      <c r="E51" s="3"/>
      <c r="F51" s="3"/>
      <c r="G51" s="8">
        <f>ROUND(SUM(G47:G50),5)</f>
        <v>251500</v>
      </c>
      <c r="H51" s="8">
        <f t="shared" ref="H51:K51" si="17">ROUND(SUM(H47:H50),5)</f>
        <v>283091.31</v>
      </c>
      <c r="I51" s="8">
        <f t="shared" si="17"/>
        <v>331000</v>
      </c>
      <c r="J51" s="8">
        <f t="shared" si="17"/>
        <v>279226.62</v>
      </c>
      <c r="K51" s="8">
        <f t="shared" si="17"/>
        <v>331000</v>
      </c>
      <c r="L51" s="8">
        <f t="shared" ref="L51" si="18">ROUND(SUM(L47:L50),5)</f>
        <v>296585.52</v>
      </c>
      <c r="M51" s="8">
        <f t="shared" ref="M51" si="19">ROUND(SUM(M47:M50),5)</f>
        <v>342000</v>
      </c>
      <c r="N51" s="4">
        <f>ROUND(SUM(N47:N50),5)</f>
        <v>274055.90999999997</v>
      </c>
      <c r="O51" s="4">
        <f>ROUND(SUM(O47:O50),5)</f>
        <v>331700</v>
      </c>
      <c r="P51" s="35">
        <v>356379.42</v>
      </c>
      <c r="Q51" s="35">
        <v>343000</v>
      </c>
    </row>
    <row r="52" spans="1:17" ht="15">
      <c r="A52" s="3"/>
      <c r="B52" s="3"/>
      <c r="C52" s="3"/>
      <c r="D52" s="3" t="s">
        <v>60</v>
      </c>
      <c r="E52" s="3"/>
      <c r="F52" s="3"/>
      <c r="G52" s="8"/>
      <c r="H52" s="9"/>
      <c r="I52" s="9"/>
      <c r="J52" s="9"/>
      <c r="K52" s="9"/>
      <c r="L52" s="9"/>
      <c r="M52" s="9"/>
      <c r="N52" s="4"/>
      <c r="P52" s="33"/>
      <c r="Q52" s="33"/>
    </row>
    <row r="53" spans="1:17" ht="15">
      <c r="A53" s="3"/>
      <c r="B53" s="3"/>
      <c r="C53" s="3"/>
      <c r="D53" s="3"/>
      <c r="E53" s="3" t="s">
        <v>61</v>
      </c>
      <c r="F53" s="3"/>
      <c r="G53" s="8">
        <v>2500</v>
      </c>
      <c r="H53" s="9">
        <v>20354.37</v>
      </c>
      <c r="I53" s="9">
        <v>4000</v>
      </c>
      <c r="J53" s="9">
        <v>16834.689999999999</v>
      </c>
      <c r="K53" s="9">
        <v>3000</v>
      </c>
      <c r="L53" s="9">
        <v>8667.2000000000007</v>
      </c>
      <c r="M53" s="9">
        <v>2000</v>
      </c>
      <c r="N53" s="4">
        <v>9816.25</v>
      </c>
      <c r="O53" s="4">
        <v>3000</v>
      </c>
      <c r="P53" s="23">
        <v>1288</v>
      </c>
      <c r="Q53" s="29">
        <v>2000</v>
      </c>
    </row>
    <row r="54" spans="1:17" ht="15">
      <c r="A54" s="3"/>
      <c r="B54" s="3"/>
      <c r="C54" s="3"/>
      <c r="D54" s="3"/>
      <c r="E54" s="3" t="s">
        <v>62</v>
      </c>
      <c r="F54" s="3"/>
      <c r="G54" s="8">
        <v>40000</v>
      </c>
      <c r="H54" s="9">
        <v>40000</v>
      </c>
      <c r="I54" s="9">
        <v>42000</v>
      </c>
      <c r="J54" s="9">
        <v>46135</v>
      </c>
      <c r="K54" s="9">
        <v>45000</v>
      </c>
      <c r="L54" s="9">
        <v>48622</v>
      </c>
      <c r="M54" s="9">
        <v>48500</v>
      </c>
      <c r="N54" s="4">
        <v>54101.35</v>
      </c>
      <c r="O54" s="4">
        <v>80580</v>
      </c>
      <c r="P54" s="23">
        <v>40488.92</v>
      </c>
      <c r="Q54" s="23">
        <v>83000</v>
      </c>
    </row>
    <row r="55" spans="1:17" ht="15">
      <c r="A55" s="3"/>
      <c r="B55" s="3"/>
      <c r="C55" s="3"/>
      <c r="D55" s="3"/>
      <c r="E55" s="3" t="s">
        <v>63</v>
      </c>
      <c r="F55" s="3"/>
      <c r="G55" s="10">
        <v>6500</v>
      </c>
      <c r="H55" s="14">
        <v>7917.77</v>
      </c>
      <c r="I55" s="14">
        <v>7500</v>
      </c>
      <c r="J55" s="14">
        <v>7456.27</v>
      </c>
      <c r="K55" s="14">
        <v>7500</v>
      </c>
      <c r="L55" s="14">
        <v>7420.93</v>
      </c>
      <c r="M55" s="14">
        <v>7500</v>
      </c>
      <c r="N55" s="17">
        <v>6640.99</v>
      </c>
      <c r="O55" s="17">
        <v>4000</v>
      </c>
      <c r="P55" s="23">
        <v>1382.38</v>
      </c>
      <c r="Q55" s="29">
        <v>1500</v>
      </c>
    </row>
    <row r="56" spans="1:17" ht="15">
      <c r="A56" s="3"/>
      <c r="B56" s="3"/>
      <c r="C56" s="3"/>
      <c r="D56" s="3" t="s">
        <v>64</v>
      </c>
      <c r="E56" s="3"/>
      <c r="F56" s="3"/>
      <c r="G56" s="8">
        <f t="shared" ref="G56:M56" si="20">ROUND(SUM(G52:G55),5)</f>
        <v>49000</v>
      </c>
      <c r="H56" s="8">
        <f t="shared" si="20"/>
        <v>68272.14</v>
      </c>
      <c r="I56" s="8">
        <f t="shared" si="20"/>
        <v>53500</v>
      </c>
      <c r="J56" s="8">
        <f t="shared" si="20"/>
        <v>70425.960000000006</v>
      </c>
      <c r="K56" s="8">
        <f t="shared" si="20"/>
        <v>55500</v>
      </c>
      <c r="L56" s="8">
        <f t="shared" si="20"/>
        <v>64710.13</v>
      </c>
      <c r="M56" s="8">
        <f t="shared" si="20"/>
        <v>58000</v>
      </c>
      <c r="N56" s="4">
        <f>ROUND(SUM(N52:N55),5)</f>
        <v>70558.59</v>
      </c>
      <c r="O56" s="4">
        <f>ROUND(SUM(O52:O55),5)</f>
        <v>87580</v>
      </c>
      <c r="P56" s="35">
        <v>43159.3</v>
      </c>
      <c r="Q56" s="35">
        <v>86500</v>
      </c>
    </row>
    <row r="57" spans="1:17" ht="15">
      <c r="A57" s="3"/>
      <c r="B57" s="3"/>
      <c r="C57" s="3"/>
      <c r="D57" s="3" t="s">
        <v>65</v>
      </c>
      <c r="E57" s="3"/>
      <c r="F57" s="3"/>
      <c r="G57" s="8"/>
      <c r="H57" s="9"/>
      <c r="I57" s="9"/>
      <c r="J57" s="9"/>
      <c r="K57" s="9"/>
      <c r="L57" s="9"/>
      <c r="M57" s="9"/>
      <c r="N57" s="4"/>
      <c r="P57" s="33"/>
      <c r="Q57" s="33"/>
    </row>
    <row r="58" spans="1:17" ht="15">
      <c r="A58" s="3"/>
      <c r="B58" s="3"/>
      <c r="C58" s="3"/>
      <c r="D58" s="3"/>
      <c r="E58" s="3" t="s">
        <v>66</v>
      </c>
      <c r="F58" s="3"/>
      <c r="G58" s="8">
        <v>1500</v>
      </c>
      <c r="H58" s="9">
        <v>1687.43</v>
      </c>
      <c r="I58" s="9">
        <v>2000</v>
      </c>
      <c r="J58" s="9">
        <v>8301.7800000000007</v>
      </c>
      <c r="K58" s="9">
        <v>1500</v>
      </c>
      <c r="L58" s="9">
        <v>5842.21</v>
      </c>
      <c r="M58" s="9">
        <v>6000</v>
      </c>
      <c r="N58" s="4">
        <v>3364.48</v>
      </c>
      <c r="O58" s="4">
        <v>3500</v>
      </c>
      <c r="P58" s="23">
        <v>9287.49</v>
      </c>
      <c r="Q58" s="29">
        <v>3000</v>
      </c>
    </row>
    <row r="59" spans="1:17" ht="15">
      <c r="A59" s="3"/>
      <c r="B59" s="3"/>
      <c r="C59" s="3"/>
      <c r="D59" s="3"/>
      <c r="E59" s="3" t="s">
        <v>67</v>
      </c>
      <c r="F59" s="3"/>
      <c r="G59" s="10">
        <v>1500</v>
      </c>
      <c r="H59" s="14">
        <v>2449.85</v>
      </c>
      <c r="I59" s="14">
        <v>2000</v>
      </c>
      <c r="J59" s="14">
        <v>1996.45</v>
      </c>
      <c r="K59" s="14">
        <v>1500</v>
      </c>
      <c r="L59" s="14">
        <v>906.5</v>
      </c>
      <c r="M59" s="14">
        <v>1000</v>
      </c>
      <c r="N59" s="17">
        <v>484.34</v>
      </c>
      <c r="O59" s="17">
        <v>1000</v>
      </c>
      <c r="P59" s="23">
        <v>0</v>
      </c>
      <c r="Q59" s="29">
        <v>3000</v>
      </c>
    </row>
    <row r="60" spans="1:17" ht="15">
      <c r="A60" s="3"/>
      <c r="B60" s="3"/>
      <c r="C60" s="3"/>
      <c r="D60" s="3" t="s">
        <v>68</v>
      </c>
      <c r="E60" s="3"/>
      <c r="F60" s="3"/>
      <c r="G60" s="8">
        <f>ROUND(SUM(G57:G59),5)</f>
        <v>3000</v>
      </c>
      <c r="H60" s="8">
        <f t="shared" ref="H60:K60" si="21">ROUND(SUM(H57:H59),5)</f>
        <v>4137.28</v>
      </c>
      <c r="I60" s="8">
        <f t="shared" si="21"/>
        <v>4000</v>
      </c>
      <c r="J60" s="8">
        <f t="shared" si="21"/>
        <v>10298.23</v>
      </c>
      <c r="K60" s="8">
        <f t="shared" si="21"/>
        <v>3000</v>
      </c>
      <c r="L60" s="8">
        <f t="shared" ref="L60" si="22">ROUND(SUM(L57:L59),5)</f>
        <v>6748.71</v>
      </c>
      <c r="M60" s="8">
        <f t="shared" ref="M60" si="23">ROUND(SUM(M57:M59),5)</f>
        <v>7000</v>
      </c>
      <c r="N60" s="4">
        <f>ROUND(SUM(N57:N59),5)</f>
        <v>3848.82</v>
      </c>
      <c r="O60" s="4">
        <f>ROUND(SUM(O57:O59),5)</f>
        <v>4500</v>
      </c>
      <c r="P60" s="35">
        <v>9287.49</v>
      </c>
      <c r="Q60" s="35">
        <v>6000</v>
      </c>
    </row>
    <row r="61" spans="1:17" ht="15">
      <c r="A61" s="3"/>
      <c r="B61" s="3"/>
      <c r="C61" s="3"/>
      <c r="D61" s="3" t="s">
        <v>69</v>
      </c>
      <c r="E61" s="3"/>
      <c r="F61" s="3"/>
      <c r="G61" s="8"/>
      <c r="H61" s="9"/>
      <c r="I61" s="9"/>
      <c r="J61" s="9"/>
      <c r="K61" s="9"/>
      <c r="L61" s="9"/>
      <c r="M61" s="9"/>
      <c r="P61" s="33"/>
      <c r="Q61" s="33"/>
    </row>
    <row r="62" spans="1:17" ht="15">
      <c r="A62" s="3"/>
      <c r="B62" s="3"/>
      <c r="C62" s="3"/>
      <c r="D62" s="3"/>
      <c r="E62" s="3" t="s">
        <v>70</v>
      </c>
      <c r="F62" s="3"/>
      <c r="G62" s="8">
        <v>10000</v>
      </c>
      <c r="H62" s="9">
        <v>4362.42</v>
      </c>
      <c r="I62" s="9">
        <v>10000</v>
      </c>
      <c r="J62" s="9">
        <v>4552.82</v>
      </c>
      <c r="K62" s="9">
        <v>5000</v>
      </c>
      <c r="L62" s="9">
        <v>4291.99</v>
      </c>
      <c r="M62" s="9">
        <v>4000</v>
      </c>
      <c r="N62" s="4">
        <v>5595.61</v>
      </c>
      <c r="O62" s="4">
        <v>5500</v>
      </c>
      <c r="P62" s="23">
        <v>4058.15</v>
      </c>
      <c r="Q62" s="23">
        <v>10000</v>
      </c>
    </row>
    <row r="63" spans="1:17" ht="15">
      <c r="A63" s="3"/>
      <c r="B63" s="3"/>
      <c r="C63" s="3"/>
      <c r="D63" s="3"/>
      <c r="E63" s="3" t="s">
        <v>71</v>
      </c>
      <c r="F63" s="3"/>
      <c r="G63" s="8">
        <v>3000</v>
      </c>
      <c r="H63" s="9">
        <v>5938.6</v>
      </c>
      <c r="I63" s="9">
        <v>4200</v>
      </c>
      <c r="J63" s="9">
        <v>7783.99</v>
      </c>
      <c r="K63" s="9">
        <v>2500</v>
      </c>
      <c r="L63" s="9">
        <v>7110.13</v>
      </c>
      <c r="M63" s="9">
        <v>5000</v>
      </c>
      <c r="N63" s="4">
        <v>4533.34</v>
      </c>
      <c r="O63" s="4">
        <v>5000</v>
      </c>
      <c r="P63" s="23">
        <v>5010.59</v>
      </c>
      <c r="Q63" s="23">
        <v>6000</v>
      </c>
    </row>
    <row r="64" spans="1:17" ht="15">
      <c r="A64" s="3"/>
      <c r="B64" s="3"/>
      <c r="C64" s="3"/>
      <c r="D64" s="3"/>
      <c r="E64" s="3" t="s">
        <v>72</v>
      </c>
      <c r="F64" s="3"/>
      <c r="G64" s="8">
        <v>6500</v>
      </c>
      <c r="H64" s="9">
        <v>11767</v>
      </c>
      <c r="I64" s="9">
        <v>8700</v>
      </c>
      <c r="J64" s="9">
        <v>11367</v>
      </c>
      <c r="K64" s="9">
        <v>11700</v>
      </c>
      <c r="L64" s="9">
        <v>11168</v>
      </c>
      <c r="M64" s="9">
        <v>11700</v>
      </c>
      <c r="N64" s="4">
        <v>4516</v>
      </c>
      <c r="O64" s="4">
        <v>10000</v>
      </c>
      <c r="P64" s="23">
        <v>2938</v>
      </c>
      <c r="Q64" s="23">
        <v>10000</v>
      </c>
    </row>
    <row r="65" spans="1:17" ht="15">
      <c r="A65" s="3"/>
      <c r="B65" s="3"/>
      <c r="C65" s="3"/>
      <c r="D65" s="3"/>
      <c r="E65" s="3" t="s">
        <v>73</v>
      </c>
      <c r="F65" s="3"/>
      <c r="G65" s="8">
        <v>2000</v>
      </c>
      <c r="H65" s="9">
        <v>264.87</v>
      </c>
      <c r="I65" s="9">
        <v>3000</v>
      </c>
      <c r="J65" s="9">
        <v>2118.2600000000002</v>
      </c>
      <c r="K65" s="9">
        <v>1000</v>
      </c>
      <c r="L65" s="9">
        <v>4381.08</v>
      </c>
      <c r="M65" s="9">
        <v>2000</v>
      </c>
      <c r="N65" s="4">
        <v>2951.78</v>
      </c>
      <c r="O65" s="4">
        <v>3000</v>
      </c>
      <c r="P65" s="23">
        <v>1705.44</v>
      </c>
      <c r="Q65" s="23">
        <v>4000</v>
      </c>
    </row>
    <row r="66" spans="1:17" ht="15">
      <c r="A66" s="3"/>
      <c r="B66" s="3"/>
      <c r="C66" s="3"/>
      <c r="D66" s="3"/>
      <c r="E66" s="3" t="s">
        <v>74</v>
      </c>
      <c r="F66" s="3"/>
      <c r="G66" s="8">
        <v>4000</v>
      </c>
      <c r="H66" s="9">
        <v>6480.77</v>
      </c>
      <c r="I66" s="9">
        <v>4000</v>
      </c>
      <c r="J66" s="9">
        <v>6293.4</v>
      </c>
      <c r="K66" s="9">
        <v>5500</v>
      </c>
      <c r="L66" s="9">
        <v>5861.71</v>
      </c>
      <c r="M66" s="9">
        <v>5500</v>
      </c>
      <c r="N66" s="4">
        <v>10532.29</v>
      </c>
      <c r="O66" s="4">
        <v>6500</v>
      </c>
      <c r="P66" s="23">
        <v>6813.3</v>
      </c>
      <c r="Q66" s="23">
        <v>6500</v>
      </c>
    </row>
    <row r="67" spans="1:17" ht="15">
      <c r="A67" s="3"/>
      <c r="B67" s="3"/>
      <c r="C67" s="3"/>
      <c r="D67" s="3"/>
      <c r="E67" s="3" t="s">
        <v>75</v>
      </c>
      <c r="F67" s="3"/>
      <c r="G67" s="8">
        <v>4000</v>
      </c>
      <c r="H67" s="9">
        <v>4471.07</v>
      </c>
      <c r="I67" s="9">
        <v>4000</v>
      </c>
      <c r="J67" s="9">
        <v>4441.45</v>
      </c>
      <c r="K67" s="9">
        <v>2000</v>
      </c>
      <c r="L67" s="9">
        <v>3808.38</v>
      </c>
      <c r="M67" s="9">
        <v>3000</v>
      </c>
      <c r="N67" s="4">
        <v>3268.54</v>
      </c>
      <c r="O67" s="4">
        <v>3500</v>
      </c>
      <c r="P67" s="23">
        <v>7813.07</v>
      </c>
      <c r="Q67" s="23">
        <v>3500</v>
      </c>
    </row>
    <row r="68" spans="1:17" ht="15">
      <c r="A68" s="3"/>
      <c r="B68" s="3"/>
      <c r="C68" s="3"/>
      <c r="D68" s="3"/>
      <c r="E68" s="3" t="s">
        <v>76</v>
      </c>
      <c r="F68" s="3"/>
      <c r="G68" s="10">
        <v>4000</v>
      </c>
      <c r="H68" s="14">
        <v>6612.04</v>
      </c>
      <c r="I68" s="14">
        <v>6000</v>
      </c>
      <c r="J68" s="14">
        <v>9867.94</v>
      </c>
      <c r="K68" s="14">
        <v>9500</v>
      </c>
      <c r="L68" s="14">
        <v>11297.99</v>
      </c>
      <c r="M68" s="14">
        <v>10000</v>
      </c>
      <c r="N68" s="17">
        <v>12044.24</v>
      </c>
      <c r="O68" s="17">
        <v>12000</v>
      </c>
      <c r="P68" s="23">
        <v>10177.780000000001</v>
      </c>
      <c r="Q68" s="23">
        <v>12000</v>
      </c>
    </row>
    <row r="69" spans="1:17" ht="15">
      <c r="A69" s="3"/>
      <c r="B69" s="3"/>
      <c r="C69" s="3"/>
      <c r="D69" s="3" t="s">
        <v>77</v>
      </c>
      <c r="E69" s="3"/>
      <c r="F69" s="3"/>
      <c r="G69" s="8">
        <f>ROUND(SUM(G61:G68),5)</f>
        <v>33500</v>
      </c>
      <c r="H69" s="8">
        <f t="shared" ref="H69:K69" si="24">ROUND(SUM(H61:H68),5)</f>
        <v>39896.769999999997</v>
      </c>
      <c r="I69" s="8">
        <f t="shared" si="24"/>
        <v>39900</v>
      </c>
      <c r="J69" s="8">
        <f t="shared" si="24"/>
        <v>46424.86</v>
      </c>
      <c r="K69" s="8">
        <f t="shared" si="24"/>
        <v>37200</v>
      </c>
      <c r="L69" s="8">
        <f t="shared" ref="L69" si="25">ROUND(SUM(L61:L68),5)</f>
        <v>47919.28</v>
      </c>
      <c r="M69" s="8">
        <f t="shared" ref="M69" si="26">ROUND(SUM(M61:M68),5)</f>
        <v>41200</v>
      </c>
      <c r="N69" s="4">
        <f>ROUND(SUM(N62:N68),5)</f>
        <v>43441.8</v>
      </c>
      <c r="O69" s="4">
        <f>ROUND(SUM(O62:O68),5)</f>
        <v>45500</v>
      </c>
      <c r="P69" s="35">
        <v>38516.33</v>
      </c>
      <c r="Q69" s="35">
        <v>52000</v>
      </c>
    </row>
    <row r="70" spans="1:17" ht="15">
      <c r="A70" s="3"/>
      <c r="B70" s="3"/>
      <c r="C70" s="3"/>
      <c r="D70" s="3" t="s">
        <v>78</v>
      </c>
      <c r="E70" s="3"/>
      <c r="F70" s="3"/>
      <c r="G70" s="8"/>
      <c r="H70" s="9"/>
      <c r="I70" s="9"/>
      <c r="J70" s="9"/>
      <c r="K70" s="9"/>
      <c r="L70" s="9"/>
      <c r="M70" s="9"/>
      <c r="N70" s="4"/>
      <c r="O70" s="4"/>
      <c r="P70" s="33"/>
      <c r="Q70" s="33"/>
    </row>
    <row r="71" spans="1:17" ht="15">
      <c r="A71" s="3"/>
      <c r="B71" s="3"/>
      <c r="C71" s="3"/>
      <c r="D71" s="3"/>
      <c r="E71" s="3" t="s">
        <v>79</v>
      </c>
      <c r="F71" s="3"/>
      <c r="G71" s="8">
        <v>1000</v>
      </c>
      <c r="H71" s="9">
        <v>130.61000000000001</v>
      </c>
      <c r="I71" s="9">
        <v>1500</v>
      </c>
      <c r="J71" s="9">
        <v>618.54</v>
      </c>
      <c r="K71" s="9">
        <v>1000</v>
      </c>
      <c r="L71" s="9">
        <v>217.32</v>
      </c>
      <c r="M71" s="9">
        <v>500</v>
      </c>
      <c r="N71" s="4">
        <v>0</v>
      </c>
      <c r="O71" s="4">
        <v>500</v>
      </c>
      <c r="P71" s="29">
        <v>615.20000000000005</v>
      </c>
      <c r="Q71" s="23">
        <v>1000</v>
      </c>
    </row>
    <row r="72" spans="1:17" ht="15">
      <c r="A72" s="3"/>
      <c r="B72" s="3"/>
      <c r="C72" s="3"/>
      <c r="D72" s="3"/>
      <c r="E72" s="3" t="s">
        <v>80</v>
      </c>
      <c r="F72" s="3"/>
      <c r="G72" s="8">
        <v>5000</v>
      </c>
      <c r="H72" s="9">
        <v>1175.8900000000001</v>
      </c>
      <c r="I72" s="9">
        <v>5000</v>
      </c>
      <c r="J72" s="9">
        <v>2321.13</v>
      </c>
      <c r="K72" s="9">
        <v>1500</v>
      </c>
      <c r="L72" s="9">
        <v>901.38</v>
      </c>
      <c r="M72" s="9">
        <v>1000</v>
      </c>
      <c r="N72" s="4">
        <v>583.75</v>
      </c>
      <c r="O72" s="4">
        <v>1000</v>
      </c>
      <c r="P72" s="29">
        <v>398</v>
      </c>
      <c r="Q72" s="23">
        <v>1000</v>
      </c>
    </row>
    <row r="73" spans="1:17" ht="15">
      <c r="A73" s="3"/>
      <c r="B73" s="3"/>
      <c r="C73" s="3"/>
      <c r="D73" s="3"/>
      <c r="E73" s="3" t="s">
        <v>81</v>
      </c>
      <c r="F73" s="3"/>
      <c r="G73" s="8">
        <v>1000</v>
      </c>
      <c r="H73" s="9">
        <v>265</v>
      </c>
      <c r="I73" s="9">
        <v>1000</v>
      </c>
      <c r="J73" s="9">
        <v>916</v>
      </c>
      <c r="K73" s="9">
        <v>1000</v>
      </c>
      <c r="L73" s="9">
        <v>180</v>
      </c>
      <c r="M73" s="9">
        <v>500</v>
      </c>
      <c r="N73" s="4">
        <v>180</v>
      </c>
      <c r="O73" s="4">
        <v>500</v>
      </c>
      <c r="P73" s="29">
        <v>180</v>
      </c>
      <c r="Q73" s="29">
        <v>500</v>
      </c>
    </row>
    <row r="74" spans="1:17" ht="15">
      <c r="A74" s="3"/>
      <c r="B74" s="3"/>
      <c r="C74" s="3"/>
      <c r="D74" s="3"/>
      <c r="E74" s="3" t="s">
        <v>82</v>
      </c>
      <c r="F74" s="3"/>
      <c r="G74" s="8">
        <v>3000</v>
      </c>
      <c r="H74" s="9">
        <v>2493.09</v>
      </c>
      <c r="I74" s="9">
        <v>10000</v>
      </c>
      <c r="J74" s="9">
        <v>1892.48</v>
      </c>
      <c r="K74" s="9">
        <v>2500</v>
      </c>
      <c r="L74" s="9">
        <v>7342.04</v>
      </c>
      <c r="M74" s="9">
        <v>6000</v>
      </c>
      <c r="N74" s="4">
        <v>9935.26</v>
      </c>
      <c r="O74" s="4">
        <v>10000</v>
      </c>
      <c r="P74" s="23">
        <v>18816.48</v>
      </c>
      <c r="Q74" s="23">
        <v>10000</v>
      </c>
    </row>
    <row r="75" spans="1:17" ht="15">
      <c r="A75" s="3"/>
      <c r="B75" s="3"/>
      <c r="C75" s="3"/>
      <c r="D75" s="3"/>
      <c r="E75" s="3" t="s">
        <v>83</v>
      </c>
      <c r="F75" s="3"/>
      <c r="G75" s="8">
        <v>0</v>
      </c>
      <c r="H75" s="9">
        <v>1545</v>
      </c>
      <c r="I75" s="9">
        <v>1000</v>
      </c>
      <c r="J75" s="9">
        <v>1068.28</v>
      </c>
      <c r="K75" s="9">
        <v>1200</v>
      </c>
      <c r="L75" s="9">
        <v>1557.3</v>
      </c>
      <c r="M75" s="9">
        <v>1700</v>
      </c>
      <c r="N75" s="4">
        <v>0</v>
      </c>
      <c r="O75" s="4">
        <v>1500</v>
      </c>
      <c r="P75" s="23">
        <v>1694</v>
      </c>
      <c r="Q75" s="23">
        <v>1500</v>
      </c>
    </row>
    <row r="76" spans="1:17" ht="15">
      <c r="A76" s="3"/>
      <c r="B76" s="3"/>
      <c r="C76" s="3"/>
      <c r="D76" s="3" t="s">
        <v>84</v>
      </c>
      <c r="E76" s="3"/>
      <c r="F76" s="3"/>
      <c r="G76" s="12">
        <f>ROUND(SUM(G70:G75),5)</f>
        <v>10000</v>
      </c>
      <c r="H76" s="12">
        <f t="shared" ref="H76:K76" si="27">ROUND(SUM(H70:H75),5)</f>
        <v>5609.59</v>
      </c>
      <c r="I76" s="12">
        <f t="shared" si="27"/>
        <v>18500</v>
      </c>
      <c r="J76" s="12">
        <f t="shared" si="27"/>
        <v>6816.43</v>
      </c>
      <c r="K76" s="12">
        <f t="shared" si="27"/>
        <v>7200</v>
      </c>
      <c r="L76" s="12">
        <f t="shared" ref="L76" si="28">ROUND(SUM(L70:L75),5)</f>
        <v>10198.040000000001</v>
      </c>
      <c r="M76" s="12">
        <f t="shared" ref="M76" si="29">ROUND(SUM(M70:M75),5)</f>
        <v>9700</v>
      </c>
      <c r="N76" s="19">
        <f>ROUND(SUM(N70:N75),5)</f>
        <v>10699.01</v>
      </c>
      <c r="O76" s="19">
        <f>ROUND(SUM(O70:O75),5)</f>
        <v>13500</v>
      </c>
      <c r="P76" s="31">
        <v>21703.68</v>
      </c>
      <c r="Q76" s="31">
        <v>14000</v>
      </c>
    </row>
    <row r="77" spans="1:17" ht="15">
      <c r="A77" s="3"/>
      <c r="B77" s="3"/>
      <c r="C77" s="3" t="s">
        <v>85</v>
      </c>
      <c r="D77" s="3"/>
      <c r="E77" s="3"/>
      <c r="F77" s="3"/>
      <c r="G77" s="12">
        <f t="shared" ref="G77:L77" si="30">ROUND(G42+G46+G51+G56+G60+G69+G76,5)</f>
        <v>365000</v>
      </c>
      <c r="H77" s="12">
        <f t="shared" si="30"/>
        <v>408292.09</v>
      </c>
      <c r="I77" s="12">
        <f t="shared" si="30"/>
        <v>464900</v>
      </c>
      <c r="J77" s="12">
        <f t="shared" si="30"/>
        <v>426060.1</v>
      </c>
      <c r="K77" s="12">
        <f t="shared" si="30"/>
        <v>451900</v>
      </c>
      <c r="L77" s="12">
        <f t="shared" si="30"/>
        <v>433661.68</v>
      </c>
      <c r="M77" s="12">
        <f>ROUND(M46+M51+M56+M60+M69+M76,5)</f>
        <v>469900</v>
      </c>
      <c r="N77" s="19">
        <f>ROUND(N42+N46+N51+N56+N60+N69+N76,5)</f>
        <v>407862.87</v>
      </c>
      <c r="O77" s="19">
        <f>ROUND(O42+O46+O51+O56+O60+O69+O76,5)</f>
        <v>491780</v>
      </c>
      <c r="P77" s="34">
        <v>475605.54</v>
      </c>
      <c r="Q77" s="23">
        <v>510500</v>
      </c>
    </row>
    <row r="78" spans="1:17" s="5" customFormat="1" ht="16.149999999999999" customHeight="1">
      <c r="A78" s="3" t="s">
        <v>86</v>
      </c>
      <c r="B78" s="3"/>
      <c r="C78" s="3"/>
      <c r="D78" s="3"/>
      <c r="E78" s="3"/>
      <c r="F78" s="3"/>
      <c r="G78" s="13">
        <f t="shared" ref="G78:M78" si="31">ROUND(G41-G77,5)</f>
        <v>-33000</v>
      </c>
      <c r="H78" s="13">
        <f t="shared" si="31"/>
        <v>11936.56</v>
      </c>
      <c r="I78" s="13">
        <f t="shared" si="31"/>
        <v>49500</v>
      </c>
      <c r="J78" s="13">
        <f t="shared" si="31"/>
        <v>-15098.39</v>
      </c>
      <c r="K78" s="13">
        <f t="shared" si="31"/>
        <v>12300</v>
      </c>
      <c r="L78" s="13">
        <f t="shared" si="31"/>
        <v>-106209.46</v>
      </c>
      <c r="M78" s="13">
        <f t="shared" si="31"/>
        <v>17500</v>
      </c>
      <c r="N78" s="25">
        <f>ROUND(N4+N41-N77,5)</f>
        <v>40452.629999999997</v>
      </c>
      <c r="O78" s="25">
        <f>ROUND(O4+O41-O77,5)</f>
        <v>137420</v>
      </c>
      <c r="P78" s="27">
        <v>7768.79</v>
      </c>
      <c r="Q78" s="28">
        <v>288000</v>
      </c>
    </row>
    <row r="79" spans="1:17" ht="15">
      <c r="A79" s="5" t="s">
        <v>87</v>
      </c>
      <c r="G79" s="9"/>
      <c r="H79" s="9"/>
      <c r="I79" s="9"/>
      <c r="J79" s="9"/>
      <c r="K79" s="9"/>
      <c r="L79" s="9"/>
      <c r="M79" s="9"/>
      <c r="N79" s="4"/>
    </row>
    <row r="80" spans="1:17">
      <c r="D80" s="5" t="s">
        <v>88</v>
      </c>
      <c r="G80" s="9"/>
      <c r="H80" s="9"/>
      <c r="I80" s="9"/>
      <c r="J80" s="9"/>
      <c r="K80" s="9"/>
      <c r="L80" s="9">
        <v>108921</v>
      </c>
      <c r="M80" s="9"/>
      <c r="N80" s="4"/>
    </row>
    <row r="81" spans="1:14" ht="15" thickBot="1">
      <c r="A81" s="5" t="s">
        <v>86</v>
      </c>
      <c r="G81" s="9"/>
      <c r="H81" s="9"/>
      <c r="I81" s="9"/>
      <c r="J81" s="9"/>
      <c r="K81" s="9"/>
      <c r="L81" s="16">
        <f>SUM(L78+L80)</f>
        <v>2711.5399999999936</v>
      </c>
      <c r="M81" s="9"/>
      <c r="N81" s="4"/>
    </row>
    <row r="82" spans="1:14" ht="15.6" thickTop="1" thickBot="1">
      <c r="G82" s="9"/>
      <c r="H82" s="9"/>
      <c r="I82" s="9"/>
      <c r="J82" s="9"/>
      <c r="K82" s="9"/>
      <c r="L82" s="9"/>
      <c r="M82" s="9"/>
      <c r="N82" s="19"/>
    </row>
    <row r="83" spans="1:14" ht="15" thickBot="1">
      <c r="G83" s="9"/>
      <c r="H83" s="9"/>
      <c r="I83" s="9"/>
      <c r="J83" s="9"/>
      <c r="K83" s="9"/>
      <c r="L83" s="9"/>
      <c r="M83" s="9"/>
      <c r="N83" s="19"/>
    </row>
    <row r="84" spans="1:14" ht="15" thickBot="1">
      <c r="G84" s="9"/>
      <c r="H84" s="9"/>
      <c r="I84" s="9"/>
      <c r="J84" s="9"/>
      <c r="K84" s="9"/>
      <c r="L84" s="9"/>
      <c r="M84" s="9"/>
      <c r="N84" s="20"/>
    </row>
    <row r="85" spans="1:14" ht="15" thickTop="1">
      <c r="G85" s="9"/>
      <c r="H85" s="9"/>
      <c r="I85" s="9"/>
      <c r="J85" s="9"/>
      <c r="K85" s="9"/>
      <c r="L85" s="9"/>
      <c r="M85" s="9"/>
    </row>
    <row r="86" spans="1:14">
      <c r="G86" s="9"/>
      <c r="H86" s="9"/>
      <c r="I86" s="9"/>
      <c r="J86" s="9"/>
      <c r="K86" s="9"/>
      <c r="L86" s="9"/>
      <c r="M86" s="9"/>
    </row>
    <row r="87" spans="1:14">
      <c r="G87" s="9"/>
      <c r="H87" s="9"/>
      <c r="I87" s="9"/>
      <c r="J87" s="9"/>
      <c r="K87" s="9"/>
      <c r="L87" s="9"/>
      <c r="M87" s="9"/>
    </row>
    <row r="88" spans="1:14">
      <c r="G88" s="9"/>
      <c r="H88" s="9"/>
      <c r="I88" s="9"/>
      <c r="J88" s="9"/>
      <c r="K88" s="9"/>
      <c r="L88" s="9"/>
      <c r="M88" s="9"/>
    </row>
    <row r="89" spans="1:14">
      <c r="G89" s="9"/>
      <c r="H89" s="9"/>
      <c r="I89" s="9"/>
      <c r="J89" s="9"/>
      <c r="K89" s="9"/>
      <c r="L89" s="9"/>
      <c r="M89" s="9"/>
    </row>
    <row r="90" spans="1:14">
      <c r="G90" s="9"/>
      <c r="H90" s="9"/>
      <c r="I90" s="9"/>
      <c r="J90" s="9"/>
      <c r="K90" s="9"/>
      <c r="L90" s="9"/>
      <c r="M90" s="9"/>
    </row>
    <row r="91" spans="1:14">
      <c r="G91" s="9"/>
      <c r="H91" s="9"/>
      <c r="I91" s="9"/>
      <c r="J91" s="9"/>
      <c r="K91" s="9"/>
      <c r="L91" s="9"/>
      <c r="M91" s="9"/>
    </row>
    <row r="92" spans="1:14">
      <c r="G92" s="9"/>
      <c r="H92" s="9"/>
      <c r="I92" s="9"/>
      <c r="J92" s="9"/>
      <c r="K92" s="9"/>
      <c r="L92" s="9"/>
      <c r="M92" s="9"/>
    </row>
    <row r="93" spans="1:14">
      <c r="G93" s="9"/>
      <c r="H93" s="9"/>
      <c r="I93" s="9"/>
      <c r="J93" s="9"/>
      <c r="K93" s="9"/>
      <c r="L93" s="9"/>
      <c r="M93" s="9"/>
    </row>
    <row r="94" spans="1:14">
      <c r="G94" s="9"/>
      <c r="H94" s="9"/>
      <c r="I94" s="9"/>
      <c r="J94" s="9"/>
      <c r="K94" s="9"/>
      <c r="L94" s="9"/>
      <c r="M94" s="9"/>
    </row>
    <row r="95" spans="1:14">
      <c r="G95" s="9"/>
      <c r="H95" s="9"/>
      <c r="I95" s="9"/>
      <c r="J95" s="9"/>
      <c r="K95" s="9"/>
      <c r="L95" s="9"/>
      <c r="M95" s="9"/>
    </row>
    <row r="96" spans="1:14">
      <c r="G96" s="9"/>
      <c r="H96" s="9"/>
      <c r="I96" s="9"/>
      <c r="J96" s="9"/>
      <c r="K96" s="9"/>
      <c r="L96" s="9"/>
      <c r="M96" s="9"/>
    </row>
    <row r="97" spans="7:13">
      <c r="G97" s="9"/>
      <c r="H97" s="9"/>
      <c r="I97" s="9"/>
      <c r="J97" s="9"/>
      <c r="K97" s="9"/>
      <c r="L97" s="9"/>
      <c r="M97" s="9"/>
    </row>
    <row r="98" spans="7:13">
      <c r="G98" s="9"/>
      <c r="H98" s="9"/>
      <c r="I98" s="9"/>
      <c r="J98" s="9"/>
      <c r="K98" s="9"/>
      <c r="L98" s="9"/>
      <c r="M98" s="9"/>
    </row>
    <row r="99" spans="7:13">
      <c r="G99" s="9"/>
      <c r="H99" s="9"/>
      <c r="I99" s="9"/>
      <c r="J99" s="9"/>
      <c r="K99" s="9"/>
      <c r="L99" s="9"/>
      <c r="M99" s="9"/>
    </row>
    <row r="100" spans="7:13">
      <c r="G100" s="9"/>
      <c r="H100" s="9"/>
      <c r="I100" s="9"/>
      <c r="J100" s="9"/>
      <c r="K100" s="9"/>
      <c r="L100" s="9"/>
      <c r="M100" s="9"/>
    </row>
    <row r="101" spans="7:13">
      <c r="G101" s="9"/>
      <c r="H101" s="9"/>
      <c r="I101" s="9"/>
      <c r="J101" s="9"/>
      <c r="K101" s="9"/>
      <c r="L101" s="9"/>
      <c r="M101" s="9"/>
    </row>
    <row r="102" spans="7:13">
      <c r="G102" s="9"/>
      <c r="H102" s="9"/>
      <c r="I102" s="9"/>
      <c r="J102" s="9"/>
      <c r="K102" s="9"/>
      <c r="L102" s="9"/>
      <c r="M102" s="9"/>
    </row>
    <row r="103" spans="7:13">
      <c r="G103" s="9"/>
      <c r="H103" s="9"/>
      <c r="I103" s="9"/>
      <c r="J103" s="9"/>
      <c r="K103" s="9"/>
      <c r="L103" s="9"/>
      <c r="M103" s="9"/>
    </row>
    <row r="104" spans="7:13">
      <c r="G104" s="9"/>
      <c r="H104" s="9"/>
      <c r="I104" s="9"/>
      <c r="J104" s="9"/>
      <c r="K104" s="9"/>
      <c r="L104" s="9"/>
      <c r="M104" s="9"/>
    </row>
    <row r="105" spans="7:13">
      <c r="G105" s="9"/>
      <c r="H105" s="9"/>
      <c r="I105" s="9"/>
      <c r="J105" s="9"/>
      <c r="K105" s="9"/>
      <c r="L105" s="9"/>
      <c r="M105" s="9"/>
    </row>
    <row r="106" spans="7:13">
      <c r="G106" s="9"/>
      <c r="H106" s="9"/>
      <c r="I106" s="9"/>
      <c r="J106" s="9"/>
      <c r="K106" s="9"/>
      <c r="L106" s="9"/>
      <c r="M106" s="9"/>
    </row>
    <row r="107" spans="7:13">
      <c r="G107" s="9"/>
      <c r="H107" s="9"/>
      <c r="I107" s="9"/>
      <c r="J107" s="9"/>
      <c r="K107" s="9"/>
      <c r="L107" s="9"/>
      <c r="M107" s="9"/>
    </row>
    <row r="108" spans="7:13">
      <c r="G108" s="9"/>
      <c r="H108" s="9"/>
      <c r="I108" s="9"/>
      <c r="J108" s="9"/>
      <c r="K108" s="9"/>
      <c r="L108" s="9"/>
      <c r="M108" s="9"/>
    </row>
    <row r="109" spans="7:13">
      <c r="G109" s="9"/>
      <c r="H109" s="9"/>
      <c r="I109" s="9"/>
      <c r="J109" s="9"/>
      <c r="K109" s="9"/>
      <c r="L109" s="9"/>
      <c r="M109" s="9"/>
    </row>
  </sheetData>
  <pageMargins left="0.7" right="0.7" top="0.75" bottom="0.75" header="0.1" footer="0.3"/>
  <pageSetup fitToHeight="0" orientation="landscape" r:id="rId1"/>
  <headerFooter>
    <oddHeader>&amp;C&amp;"Arial,Bold"&amp;12 Educare
&amp;14 Budget 
&amp;10 2019</oddHeader>
    <oddFooter>&amp;R&amp;"Arial,Bold"&amp;8 Page &amp;P of &amp;N</oddFooter>
  </headerFooter>
  <ignoredErrors>
    <ignoredError sqref="J33" formula="1"/>
  </ignoredErrors>
  <drawing r:id="rId2"/>
  <legacyDrawing r:id="rId3"/>
  <controls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Windows User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&amp; Tracy Barnes</dc:creator>
  <cp:keywords/>
  <dc:description/>
  <cp:lastModifiedBy/>
  <cp:revision/>
  <dcterms:created xsi:type="dcterms:W3CDTF">2019-01-17T22:32:54Z</dcterms:created>
  <dcterms:modified xsi:type="dcterms:W3CDTF">2024-01-11T19:33:24Z</dcterms:modified>
  <cp:category/>
  <cp:contentStatus/>
</cp:coreProperties>
</file>