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2022 Proposed Budget" sheetId="1" r:id="rId1"/>
  </sheets>
  <definedNames>
    <definedName name="_xlnm.Print_Area" localSheetId="0">'2022 Proposed Budget'!$A$1:$H$85</definedName>
  </definedNames>
  <calcPr fullCalcOnLoad="1"/>
</workbook>
</file>

<file path=xl/comments1.xml><?xml version="1.0" encoding="utf-8"?>
<comments xmlns="http://schemas.openxmlformats.org/spreadsheetml/2006/main">
  <authors>
    <author>Al</author>
  </authors>
  <commentList>
    <comment ref="B9" authorId="0">
      <text>
        <r>
          <rPr>
            <b/>
            <sz val="9"/>
            <rFont val="Tahoma"/>
            <family val="0"/>
          </rPr>
          <t>Al:</t>
        </r>
        <r>
          <rPr>
            <sz val="9"/>
            <rFont val="Tahoma"/>
            <family val="0"/>
          </rPr>
          <t xml:space="preserve">
Some were last quarter so good for 2022. Others may be one time so not included.</t>
        </r>
      </text>
    </comment>
    <comment ref="B10" authorId="0">
      <text>
        <r>
          <rPr>
            <b/>
            <sz val="9"/>
            <rFont val="Tahoma"/>
            <family val="0"/>
          </rPr>
          <t>Al:</t>
        </r>
        <r>
          <rPr>
            <sz val="9"/>
            <rFont val="Tahoma"/>
            <family val="0"/>
          </rPr>
          <t xml:space="preserve">
Though there were donations of about $2490 some were one time others were higher level membership which I don't think can be counted on yearly.</t>
        </r>
      </text>
    </comment>
    <comment ref="B11" authorId="0">
      <text>
        <r>
          <rPr>
            <b/>
            <sz val="9"/>
            <rFont val="Tahoma"/>
            <family val="0"/>
          </rPr>
          <t>Al:</t>
        </r>
        <r>
          <rPr>
            <sz val="9"/>
            <rFont val="Tahoma"/>
            <family val="0"/>
          </rPr>
          <t xml:space="preserve">
Likely from MTEMC and will be spent on the Park.</t>
        </r>
      </text>
    </comment>
    <comment ref="F14" authorId="0">
      <text>
        <r>
          <rPr>
            <b/>
            <sz val="9"/>
            <rFont val="Tahoma"/>
            <family val="0"/>
          </rPr>
          <t>Al:</t>
        </r>
        <r>
          <rPr>
            <sz val="9"/>
            <rFont val="Tahoma"/>
            <family val="0"/>
          </rPr>
          <t xml:space="preserve">
2 Yr subscription. Last paied in Dec. 2021
</t>
        </r>
      </text>
    </comment>
  </commentList>
</comments>
</file>

<file path=xl/sharedStrings.xml><?xml version="1.0" encoding="utf-8"?>
<sst xmlns="http://schemas.openxmlformats.org/spreadsheetml/2006/main" count="68" uniqueCount="65">
  <si>
    <t>FRIENDS OF BOWIE NATURE PARK</t>
  </si>
  <si>
    <t>Grants</t>
  </si>
  <si>
    <t>TOTAL REVENUE</t>
  </si>
  <si>
    <t>EXPENSES</t>
  </si>
  <si>
    <t>ADMIN</t>
  </si>
  <si>
    <t>Insurance</t>
  </si>
  <si>
    <t>Office Supplies / Printing</t>
  </si>
  <si>
    <t>Postage</t>
  </si>
  <si>
    <t>Sub-Total</t>
  </si>
  <si>
    <t>FUNDRAISING</t>
  </si>
  <si>
    <t>Misc Fundraising</t>
  </si>
  <si>
    <t>PROGRAMS</t>
  </si>
  <si>
    <t>Nature Park Program Support</t>
  </si>
  <si>
    <t>Summer Day Camp Scholarships</t>
  </si>
  <si>
    <t>Bowie Museum</t>
  </si>
  <si>
    <t>Holiday Concert</t>
  </si>
  <si>
    <t>TOTAL EXPENSES</t>
  </si>
  <si>
    <t>Increase (Loss)</t>
  </si>
  <si>
    <t>Amazon Smile</t>
  </si>
  <si>
    <t>Brochures</t>
  </si>
  <si>
    <t>Revenue</t>
  </si>
  <si>
    <t>Expenses</t>
  </si>
  <si>
    <t>Park Projects</t>
  </si>
  <si>
    <t xml:space="preserve">    Museum</t>
  </si>
  <si>
    <t xml:space="preserve">    Library Trail</t>
  </si>
  <si>
    <t xml:space="preserve">CNM Membership  </t>
  </si>
  <si>
    <t>Dues</t>
  </si>
  <si>
    <t>TN SoS filing</t>
  </si>
  <si>
    <t>Chamber of Commerce Membership</t>
  </si>
  <si>
    <t>FBNP [Excluding the PG]</t>
  </si>
  <si>
    <t>Playground [Only]</t>
  </si>
  <si>
    <t>Beginning Balance: [Playground Only]</t>
  </si>
  <si>
    <t>Obligations:</t>
  </si>
  <si>
    <t>Total FBNP Available</t>
  </si>
  <si>
    <t>Total Playground Available</t>
  </si>
  <si>
    <t>Total FBNP + Playground Available</t>
  </si>
  <si>
    <t>FEES</t>
  </si>
  <si>
    <t>Non-discrectionary:</t>
  </si>
  <si>
    <t>Discretionary:</t>
  </si>
  <si>
    <t>Admin Sub-Total</t>
  </si>
  <si>
    <t>FundRaising Sub-Total</t>
  </si>
  <si>
    <t>Programs Sub-Total</t>
  </si>
  <si>
    <t>FBNP - Balance</t>
  </si>
  <si>
    <t>Playground - Balance</t>
  </si>
  <si>
    <t xml:space="preserve">REVENUE    </t>
  </si>
  <si>
    <t>Misc.</t>
  </si>
  <si>
    <t>Fees: PayPal, Big Payback - CFMT</t>
  </si>
  <si>
    <t>Fees Sub-Total</t>
  </si>
  <si>
    <t>Beginning Balance:  [FBNP Only]</t>
  </si>
  <si>
    <t>Non Event Donations</t>
  </si>
  <si>
    <t>Total Revenue</t>
  </si>
  <si>
    <t>Total Expenses</t>
  </si>
  <si>
    <t>PayPal and  Other Fees</t>
  </si>
  <si>
    <t>Sub Total</t>
  </si>
  <si>
    <t>YE Balance: FBNP + Playground</t>
  </si>
  <si>
    <t>FUND RAISING</t>
  </si>
  <si>
    <t>ADMINISTRATIVE  EXPENSES</t>
  </si>
  <si>
    <t>Adminstrative Expenses</t>
  </si>
  <si>
    <t>Remit to City for PG Maintenance</t>
  </si>
  <si>
    <t>PO Box</t>
  </si>
  <si>
    <t>WIX (website)</t>
  </si>
  <si>
    <t>Dynadot (website Domain names)</t>
  </si>
  <si>
    <t>Donations</t>
  </si>
  <si>
    <t>Garden Crew etc.</t>
  </si>
  <si>
    <t>Approved BUDGET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</si>
</sst>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8"/>
      <name val="CourierNewPSMT"/>
      <family val="0"/>
    </font>
    <font>
      <b/>
      <i/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9" fillId="0" borderId="0" xfId="42" applyFont="1" applyAlignment="1">
      <alignment/>
    </xf>
    <xf numFmtId="0" fontId="19" fillId="0" borderId="0" xfId="0" applyFont="1" applyAlignment="1">
      <alignment/>
    </xf>
    <xf numFmtId="43" fontId="0" fillId="0" borderId="10" xfId="42" applyFont="1" applyBorder="1" applyAlignment="1">
      <alignment/>
    </xf>
    <xf numFmtId="43" fontId="24" fillId="0" borderId="0" xfId="42" applyFont="1" applyAlignment="1">
      <alignment horizontal="center"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4" fillId="0" borderId="0" xfId="42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3" fontId="4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3" fontId="0" fillId="0" borderId="0" xfId="42" applyFont="1" applyBorder="1" applyAlignment="1">
      <alignment/>
    </xf>
    <xf numFmtId="0" fontId="19" fillId="0" borderId="0" xfId="0" applyFont="1" applyAlignment="1">
      <alignment horizontal="right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19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19" fillId="0" borderId="0" xfId="0" applyNumberFormat="1" applyFont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 horizontal="center"/>
    </xf>
    <xf numFmtId="43" fontId="23" fillId="0" borderId="0" xfId="0" applyNumberFormat="1" applyFont="1" applyAlignment="1">
      <alignment/>
    </xf>
    <xf numFmtId="43" fontId="2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8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9" fillId="18" borderId="0" xfId="0" applyFont="1" applyFill="1" applyAlignment="1">
      <alignment/>
    </xf>
    <xf numFmtId="43" fontId="9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43" fontId="0" fillId="18" borderId="0" xfId="0" applyNumberFormat="1" applyFill="1" applyAlignment="1">
      <alignment/>
    </xf>
    <xf numFmtId="43" fontId="0" fillId="0" borderId="10" xfId="42" applyNumberFormat="1" applyFont="1" applyBorder="1" applyAlignment="1">
      <alignment/>
    </xf>
    <xf numFmtId="0" fontId="31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43" fontId="32" fillId="0" borderId="0" xfId="0" applyNumberFormat="1" applyFont="1" applyAlignment="1">
      <alignment/>
    </xf>
    <xf numFmtId="43" fontId="32" fillId="0" borderId="0" xfId="0" applyNumberFormat="1" applyFont="1" applyBorder="1" applyAlignment="1">
      <alignment/>
    </xf>
    <xf numFmtId="44" fontId="23" fillId="0" borderId="0" xfId="0" applyNumberFormat="1" applyFont="1" applyBorder="1" applyAlignment="1">
      <alignment/>
    </xf>
    <xf numFmtId="43" fontId="4" fillId="0" borderId="0" xfId="42" applyNumberFormat="1" applyFont="1" applyAlignment="1">
      <alignment/>
    </xf>
    <xf numFmtId="0" fontId="23" fillId="18" borderId="0" xfId="0" applyFont="1" applyFill="1" applyAlignment="1">
      <alignment/>
    </xf>
    <xf numFmtId="43" fontId="23" fillId="18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43" fontId="33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43" fontId="23" fillId="0" borderId="0" xfId="0" applyNumberFormat="1" applyFont="1" applyBorder="1" applyAlignment="1">
      <alignment horizontal="center"/>
    </xf>
    <xf numFmtId="0" fontId="34" fillId="0" borderId="0" xfId="42" applyNumberFormat="1" applyFont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5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4" fontId="36" fillId="0" borderId="0" xfId="0" applyNumberFormat="1" applyFont="1" applyAlignment="1">
      <alignment/>
    </xf>
    <xf numFmtId="43" fontId="25" fillId="0" borderId="0" xfId="42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25">
      <selection activeCell="A4" sqref="A4:H4"/>
    </sheetView>
  </sheetViews>
  <sheetFormatPr defaultColWidth="9.140625" defaultRowHeight="15"/>
  <cols>
    <col min="1" max="1" width="32.57421875" style="0" customWidth="1"/>
    <col min="2" max="2" width="10.28125" style="0" customWidth="1"/>
    <col min="3" max="3" width="1.7109375" style="0" customWidth="1"/>
    <col min="4" max="4" width="11.57421875" style="0" hidden="1" customWidth="1"/>
    <col min="5" max="5" width="1.421875" style="0" customWidth="1"/>
    <col min="6" max="6" width="31.57421875" style="0" customWidth="1"/>
    <col min="7" max="7" width="11.28125" style="52" customWidth="1"/>
    <col min="8" max="8" width="11.421875" style="7" hidden="1" customWidth="1"/>
    <col min="9" max="9" width="12.421875" style="0" customWidth="1"/>
  </cols>
  <sheetData>
    <row r="1" spans="1:7" ht="18">
      <c r="A1" s="85" t="s">
        <v>0</v>
      </c>
      <c r="B1" s="85"/>
      <c r="C1" s="85"/>
      <c r="D1" s="85"/>
      <c r="E1" s="85"/>
      <c r="F1" s="85"/>
      <c r="G1" s="85"/>
    </row>
    <row r="2" spans="1:13" ht="15.75">
      <c r="A2" s="86" t="s">
        <v>64</v>
      </c>
      <c r="B2" s="86"/>
      <c r="C2" s="86"/>
      <c r="D2" s="86"/>
      <c r="E2" s="86"/>
      <c r="F2" s="86"/>
      <c r="G2" s="86"/>
      <c r="M2" s="19"/>
    </row>
    <row r="3" spans="1:13" ht="15.75">
      <c r="A3" s="23"/>
      <c r="B3" s="23"/>
      <c r="C3" s="23"/>
      <c r="D3" s="23"/>
      <c r="E3" s="23"/>
      <c r="F3" s="23"/>
      <c r="G3" s="23"/>
      <c r="M3" s="19"/>
    </row>
    <row r="4" spans="1:13" ht="15.75">
      <c r="A4" s="86" t="s">
        <v>29</v>
      </c>
      <c r="B4" s="88"/>
      <c r="C4" s="88"/>
      <c r="D4" s="88"/>
      <c r="E4" s="88"/>
      <c r="F4" s="88"/>
      <c r="G4" s="88"/>
      <c r="H4" s="88"/>
      <c r="M4" s="19"/>
    </row>
    <row r="5" ht="15"/>
    <row r="6" spans="1:8" ht="15.75">
      <c r="A6" s="24" t="s">
        <v>44</v>
      </c>
      <c r="B6" s="24">
        <v>2022</v>
      </c>
      <c r="C6" s="33"/>
      <c r="D6" s="34">
        <v>2020</v>
      </c>
      <c r="E6" s="11"/>
      <c r="F6" s="24" t="s">
        <v>3</v>
      </c>
      <c r="G6" s="24">
        <v>2022</v>
      </c>
      <c r="H6" s="41">
        <v>2020</v>
      </c>
    </row>
    <row r="7" spans="2:6" ht="15">
      <c r="B7" s="15"/>
      <c r="C7" s="15"/>
      <c r="D7" s="15"/>
      <c r="E7" s="16"/>
      <c r="F7" s="4"/>
    </row>
    <row r="8" spans="1:6" ht="15">
      <c r="A8" t="s">
        <v>18</v>
      </c>
      <c r="B8" s="7">
        <v>150</v>
      </c>
      <c r="D8" s="7">
        <v>98.14</v>
      </c>
      <c r="F8" s="4" t="s">
        <v>4</v>
      </c>
    </row>
    <row r="9" spans="1:6" ht="15">
      <c r="A9" s="3" t="s">
        <v>26</v>
      </c>
      <c r="B9" s="7">
        <v>350</v>
      </c>
      <c r="C9" s="7"/>
      <c r="D9" s="7">
        <f>155+175</f>
        <v>330</v>
      </c>
      <c r="F9" s="4" t="s">
        <v>37</v>
      </c>
    </row>
    <row r="10" spans="1:8" ht="15">
      <c r="A10" s="3" t="s">
        <v>62</v>
      </c>
      <c r="B10" s="7">
        <v>1500</v>
      </c>
      <c r="C10" s="7"/>
      <c r="D10" s="7">
        <v>1193</v>
      </c>
      <c r="F10" s="3" t="s">
        <v>59</v>
      </c>
      <c r="G10" s="38">
        <v>-56</v>
      </c>
      <c r="H10" s="7">
        <v>-56</v>
      </c>
    </row>
    <row r="11" spans="1:8" ht="15">
      <c r="A11" s="30" t="s">
        <v>1</v>
      </c>
      <c r="B11" s="14">
        <v>1000</v>
      </c>
      <c r="C11" s="7"/>
      <c r="D11" s="14"/>
      <c r="F11" s="3" t="s">
        <v>5</v>
      </c>
      <c r="G11" s="38">
        <f>-(330+500)</f>
        <v>-830</v>
      </c>
      <c r="H11" s="7">
        <v>-302</v>
      </c>
    </row>
    <row r="12" spans="1:8" ht="15">
      <c r="A12" s="4" t="s">
        <v>2</v>
      </c>
      <c r="B12" s="5">
        <f>SUM(B8:B11)+B14</f>
        <v>3000</v>
      </c>
      <c r="C12" s="20"/>
      <c r="D12" s="35">
        <f>SUM(D8:D11)</f>
        <v>1621.1399999999999</v>
      </c>
      <c r="F12" s="3" t="s">
        <v>27</v>
      </c>
      <c r="G12" s="38">
        <v>-21</v>
      </c>
      <c r="H12" s="7">
        <v>-20.46</v>
      </c>
    </row>
    <row r="13" spans="3:8" ht="15">
      <c r="C13" s="5"/>
      <c r="D13" s="5"/>
      <c r="F13" s="31" t="s">
        <v>61</v>
      </c>
      <c r="G13" s="38">
        <v>-30</v>
      </c>
      <c r="H13" s="14">
        <f>-(169.38+19.98)</f>
        <v>-189.35999999999999</v>
      </c>
    </row>
    <row r="14" spans="1:8" ht="15">
      <c r="A14" s="6"/>
      <c r="B14" s="19"/>
      <c r="C14" s="19"/>
      <c r="D14" s="19"/>
      <c r="F14" s="30" t="s">
        <v>60</v>
      </c>
      <c r="G14" s="39"/>
      <c r="H14" s="32">
        <f>SUM(H10:H13)</f>
        <v>-567.8199999999999</v>
      </c>
    </row>
    <row r="15" spans="1:8" ht="15">
      <c r="A15" s="6"/>
      <c r="B15" s="19"/>
      <c r="C15" s="19"/>
      <c r="D15" s="19"/>
      <c r="F15" s="42" t="s">
        <v>8</v>
      </c>
      <c r="G15" s="53">
        <f>SUM(G10:G14)</f>
        <v>-937</v>
      </c>
      <c r="H15" s="32"/>
    </row>
    <row r="16" spans="1:7" ht="15">
      <c r="A16" s="6"/>
      <c r="B16" s="19"/>
      <c r="C16" s="19"/>
      <c r="D16" s="19"/>
      <c r="F16" s="3"/>
      <c r="G16" s="38"/>
    </row>
    <row r="17" spans="1:7" ht="15">
      <c r="A17" s="6"/>
      <c r="B17" s="19"/>
      <c r="C17" s="19"/>
      <c r="D17" s="19"/>
      <c r="F17" s="4" t="s">
        <v>38</v>
      </c>
      <c r="G17" s="38"/>
    </row>
    <row r="18" spans="6:8" ht="15">
      <c r="F18" s="3" t="s">
        <v>6</v>
      </c>
      <c r="G18" s="38">
        <v>-300</v>
      </c>
      <c r="H18" s="7">
        <v>-167.48</v>
      </c>
    </row>
    <row r="19" spans="6:8" ht="15">
      <c r="F19" s="3" t="s">
        <v>7</v>
      </c>
      <c r="G19" s="38">
        <v>-50</v>
      </c>
      <c r="H19" s="7">
        <v>0</v>
      </c>
    </row>
    <row r="20" spans="6:8" ht="15">
      <c r="F20" s="3" t="s">
        <v>25</v>
      </c>
      <c r="G20" s="38"/>
      <c r="H20" s="7">
        <v>-100</v>
      </c>
    </row>
    <row r="21" spans="6:8" ht="15">
      <c r="F21" s="3" t="s">
        <v>14</v>
      </c>
      <c r="G21" s="38"/>
      <c r="H21" s="7">
        <v>0</v>
      </c>
    </row>
    <row r="22" spans="6:8" ht="15">
      <c r="F22" s="3" t="s">
        <v>45</v>
      </c>
      <c r="G22" s="38">
        <v>-200</v>
      </c>
      <c r="H22" s="37">
        <v>0</v>
      </c>
    </row>
    <row r="23" spans="6:8" ht="15">
      <c r="F23" s="30" t="s">
        <v>28</v>
      </c>
      <c r="G23" s="39">
        <v>-100</v>
      </c>
      <c r="H23" s="14">
        <v>-100</v>
      </c>
    </row>
    <row r="24" spans="6:8" ht="15">
      <c r="F24" s="43" t="s">
        <v>8</v>
      </c>
      <c r="G24" s="54">
        <f>SUM(G18:G23)</f>
        <v>-650</v>
      </c>
      <c r="H24" s="32">
        <f>SUM(H18:H23)</f>
        <v>-367.48</v>
      </c>
    </row>
    <row r="25" spans="6:7" ht="15">
      <c r="F25" s="31"/>
      <c r="G25" s="55"/>
    </row>
    <row r="26" spans="1:8" ht="15.75">
      <c r="A26" s="2"/>
      <c r="F26" s="42" t="s">
        <v>39</v>
      </c>
      <c r="G26" s="5">
        <f>G15+G24</f>
        <v>-1587</v>
      </c>
      <c r="H26" s="7">
        <f>H14+H24</f>
        <v>-935.3</v>
      </c>
    </row>
    <row r="27" ht="15">
      <c r="A27" s="4"/>
    </row>
    <row r="28" spans="1:6" ht="15">
      <c r="A28" s="4"/>
      <c r="F28" s="4" t="s">
        <v>9</v>
      </c>
    </row>
    <row r="29" spans="1:8" ht="15">
      <c r="A29" s="3"/>
      <c r="B29" s="13"/>
      <c r="C29" s="13"/>
      <c r="D29" s="13"/>
      <c r="F29" s="3" t="s">
        <v>19</v>
      </c>
      <c r="G29" s="38">
        <v>-200</v>
      </c>
      <c r="H29" s="7">
        <v>0</v>
      </c>
    </row>
    <row r="30" spans="1:8" ht="15">
      <c r="A30" s="3"/>
      <c r="B30" s="13"/>
      <c r="C30" s="13"/>
      <c r="D30" s="13"/>
      <c r="F30" s="30" t="s">
        <v>10</v>
      </c>
      <c r="G30" s="39"/>
      <c r="H30" s="14">
        <v>0</v>
      </c>
    </row>
    <row r="31" spans="1:8" ht="15">
      <c r="A31" s="3"/>
      <c r="B31" s="13"/>
      <c r="C31" s="13"/>
      <c r="D31" s="13"/>
      <c r="F31" s="42" t="s">
        <v>40</v>
      </c>
      <c r="G31" s="53">
        <f>SUM(G29:G30)</f>
        <v>-200</v>
      </c>
      <c r="H31" s="7">
        <f>SUM(H29:H30)</f>
        <v>0</v>
      </c>
    </row>
    <row r="32" spans="1:8" ht="15">
      <c r="A32" s="3"/>
      <c r="B32" s="13"/>
      <c r="C32" s="13"/>
      <c r="D32" s="13"/>
      <c r="F32" s="4"/>
      <c r="G32" s="38"/>
      <c r="H32" s="32"/>
    </row>
    <row r="33" spans="1:7" ht="15">
      <c r="A33" s="3"/>
      <c r="B33" s="13"/>
      <c r="C33" s="13"/>
      <c r="D33" s="13"/>
      <c r="F33" s="4" t="s">
        <v>36</v>
      </c>
      <c r="G33" s="38"/>
    </row>
    <row r="34" spans="1:8" ht="15">
      <c r="A34" s="3"/>
      <c r="B34" s="13"/>
      <c r="C34" s="13"/>
      <c r="D34" s="13"/>
      <c r="F34" s="29" t="s">
        <v>46</v>
      </c>
      <c r="G34" s="39">
        <v>-65</v>
      </c>
      <c r="H34" s="14">
        <f>-(11.55+9.76+42)</f>
        <v>-63.31</v>
      </c>
    </row>
    <row r="35" spans="1:8" ht="15">
      <c r="A35" s="3"/>
      <c r="B35" s="13"/>
      <c r="C35" s="13"/>
      <c r="D35" s="13"/>
      <c r="F35" s="42" t="s">
        <v>47</v>
      </c>
      <c r="G35" s="56">
        <f>G34</f>
        <v>-65</v>
      </c>
      <c r="H35" s="32">
        <f>SUM(H34)</f>
        <v>-63.31</v>
      </c>
    </row>
    <row r="36" spans="1:7" ht="15">
      <c r="A36" s="3"/>
      <c r="B36" s="13"/>
      <c r="C36" s="13"/>
      <c r="D36" s="13"/>
      <c r="G36" s="38"/>
    </row>
    <row r="37" spans="1:7" ht="15">
      <c r="A37" s="3"/>
      <c r="B37" s="13"/>
      <c r="C37" s="13"/>
      <c r="D37" s="13"/>
      <c r="F37" s="4" t="s">
        <v>11</v>
      </c>
      <c r="G37" s="38"/>
    </row>
    <row r="38" spans="1:8" ht="15">
      <c r="A38" s="3"/>
      <c r="B38" s="17"/>
      <c r="C38" s="17"/>
      <c r="D38" s="17"/>
      <c r="F38" s="3" t="s">
        <v>22</v>
      </c>
      <c r="G38" s="38">
        <v>-500</v>
      </c>
      <c r="H38" s="7">
        <v>-541.4</v>
      </c>
    </row>
    <row r="39" spans="1:8" ht="15">
      <c r="A39" s="3"/>
      <c r="B39" s="17"/>
      <c r="C39" s="17"/>
      <c r="D39" s="17"/>
      <c r="F39" s="3" t="s">
        <v>12</v>
      </c>
      <c r="G39" s="38">
        <v>-500</v>
      </c>
      <c r="H39" s="7">
        <v>0</v>
      </c>
    </row>
    <row r="40" spans="1:8" ht="15">
      <c r="A40" s="3"/>
      <c r="B40" s="17"/>
      <c r="C40" s="17"/>
      <c r="D40" s="17"/>
      <c r="F40" s="3" t="s">
        <v>13</v>
      </c>
      <c r="G40" s="38"/>
      <c r="H40" s="7">
        <v>0</v>
      </c>
    </row>
    <row r="41" spans="1:8" ht="15">
      <c r="A41" s="4"/>
      <c r="B41" s="18"/>
      <c r="C41" s="18"/>
      <c r="D41" s="18"/>
      <c r="F41" s="3" t="s">
        <v>63</v>
      </c>
      <c r="G41" s="38">
        <v>-500</v>
      </c>
      <c r="H41" s="7">
        <v>-464.79</v>
      </c>
    </row>
    <row r="42" spans="2:8" ht="15">
      <c r="B42" s="19"/>
      <c r="C42" s="19"/>
      <c r="D42" s="19"/>
      <c r="F42" s="30" t="s">
        <v>15</v>
      </c>
      <c r="G42" s="39"/>
      <c r="H42" s="39">
        <v>0</v>
      </c>
    </row>
    <row r="43" spans="1:8" ht="15">
      <c r="A43" s="4"/>
      <c r="B43" s="19"/>
      <c r="C43" s="19"/>
      <c r="D43" s="19"/>
      <c r="F43" s="42" t="s">
        <v>41</v>
      </c>
      <c r="G43" s="5">
        <f>SUM(G38:G42)</f>
        <v>-1500</v>
      </c>
      <c r="H43" s="53">
        <f>SUM(H38:H42)</f>
        <v>-1006.19</v>
      </c>
    </row>
    <row r="44" spans="1:8" ht="15">
      <c r="A44" s="3"/>
      <c r="B44" s="20"/>
      <c r="C44" s="20"/>
      <c r="D44" s="20"/>
      <c r="H44" s="38"/>
    </row>
    <row r="45" spans="1:8" ht="15">
      <c r="A45" s="3"/>
      <c r="B45" s="20"/>
      <c r="C45" s="20"/>
      <c r="D45" s="20"/>
      <c r="F45" s="42" t="s">
        <v>16</v>
      </c>
      <c r="G45" s="5">
        <f>G26+G31+G35+G43</f>
        <v>-3352</v>
      </c>
      <c r="H45" s="53">
        <f>H14+H24+H35+H43</f>
        <v>-2004.8</v>
      </c>
    </row>
    <row r="46" spans="1:8" ht="15">
      <c r="A46" s="6"/>
      <c r="B46" s="20"/>
      <c r="C46" s="20"/>
      <c r="D46" s="20"/>
      <c r="H46" s="38"/>
    </row>
    <row r="47" spans="1:8" ht="15">
      <c r="A47" s="4"/>
      <c r="B47" s="21"/>
      <c r="C47" s="21"/>
      <c r="D47" s="21"/>
      <c r="F47" s="4" t="s">
        <v>17</v>
      </c>
      <c r="G47" s="84">
        <f>B12+G45</f>
        <v>-352</v>
      </c>
      <c r="H47" s="53">
        <f>D12+H45</f>
        <v>-383.6600000000001</v>
      </c>
    </row>
    <row r="48" spans="1:8" ht="8.25" customHeight="1">
      <c r="A48" s="44"/>
      <c r="B48" s="45"/>
      <c r="C48" s="45"/>
      <c r="D48" s="45"/>
      <c r="E48" s="44"/>
      <c r="F48" s="44"/>
      <c r="G48" s="57"/>
      <c r="H48" s="58"/>
    </row>
    <row r="49" spans="2:8" ht="15">
      <c r="B49" s="20"/>
      <c r="C49" s="20"/>
      <c r="D49" s="20"/>
      <c r="H49" s="38"/>
    </row>
    <row r="50" spans="1:8" ht="15.75">
      <c r="A50" s="87" t="s">
        <v>30</v>
      </c>
      <c r="B50" s="88"/>
      <c r="C50" s="88"/>
      <c r="D50" s="88"/>
      <c r="E50" s="88"/>
      <c r="F50" s="88"/>
      <c r="G50" s="88"/>
      <c r="H50" s="88"/>
    </row>
    <row r="51" spans="2:8" ht="15">
      <c r="B51" s="20"/>
      <c r="C51" s="20"/>
      <c r="D51" s="20"/>
      <c r="H51" s="38"/>
    </row>
    <row r="52" spans="1:8" ht="15.75">
      <c r="A52" s="24" t="s">
        <v>55</v>
      </c>
      <c r="B52" s="41"/>
      <c r="C52" s="33"/>
      <c r="D52" s="41">
        <v>2019</v>
      </c>
      <c r="E52" s="11"/>
      <c r="F52" s="24" t="s">
        <v>56</v>
      </c>
      <c r="G52" s="24"/>
      <c r="H52" s="41">
        <v>2019</v>
      </c>
    </row>
    <row r="53" spans="1:8" ht="15.75">
      <c r="A53" s="61"/>
      <c r="B53" s="62"/>
      <c r="C53" s="63"/>
      <c r="D53" s="64"/>
      <c r="E53" s="11"/>
      <c r="F53" s="61"/>
      <c r="G53" s="69"/>
      <c r="H53" s="60"/>
    </row>
    <row r="54" spans="1:8" ht="15.75">
      <c r="A54" s="61"/>
      <c r="B54" s="75">
        <v>2022</v>
      </c>
      <c r="C54" s="63"/>
      <c r="D54" s="41">
        <v>2020</v>
      </c>
      <c r="E54" s="70"/>
      <c r="F54" s="71"/>
      <c r="G54" s="76">
        <v>2022</v>
      </c>
      <c r="H54" s="74">
        <v>2020</v>
      </c>
    </row>
    <row r="55" spans="1:8" ht="15">
      <c r="A55" s="61" t="s">
        <v>49</v>
      </c>
      <c r="B55" s="65">
        <v>1000</v>
      </c>
      <c r="C55" s="65"/>
      <c r="D55" s="60">
        <v>3882.28</v>
      </c>
      <c r="F55" s="61" t="s">
        <v>52</v>
      </c>
      <c r="G55" s="38">
        <v>-10</v>
      </c>
      <c r="H55" s="60">
        <v>-15</v>
      </c>
    </row>
    <row r="56" spans="1:8" ht="15">
      <c r="A56" s="72" t="s">
        <v>53</v>
      </c>
      <c r="B56" s="35">
        <f>SUM(B55:B55)</f>
        <v>1000</v>
      </c>
      <c r="C56" s="66"/>
      <c r="D56" s="54">
        <f>SUM(D55:D55)</f>
        <v>3882.28</v>
      </c>
      <c r="F56" s="73" t="s">
        <v>53</v>
      </c>
      <c r="G56" s="60">
        <f>G55</f>
        <v>-10</v>
      </c>
      <c r="H56" s="35">
        <f>SUM(H55:H55)</f>
        <v>-15</v>
      </c>
    </row>
    <row r="57" spans="2:8" ht="15">
      <c r="B57" s="7"/>
      <c r="G57" s="38"/>
      <c r="H57" s="32"/>
    </row>
    <row r="58" spans="1:8" ht="15">
      <c r="A58" s="26" t="s">
        <v>50</v>
      </c>
      <c r="B58" s="35">
        <f>B56</f>
        <v>1000</v>
      </c>
      <c r="C58" s="66"/>
      <c r="D58" s="54" t="e">
        <f>#REF!+D56</f>
        <v>#REF!</v>
      </c>
      <c r="F58" t="s">
        <v>58</v>
      </c>
      <c r="G58" s="38">
        <v>-990</v>
      </c>
      <c r="H58" s="68" t="e">
        <f>#REF!+H56</f>
        <v>#REF!</v>
      </c>
    </row>
    <row r="59" spans="1:8" ht="15">
      <c r="A59" s="26"/>
      <c r="B59" s="35"/>
      <c r="C59" s="66"/>
      <c r="D59" s="54"/>
      <c r="F59" s="26" t="s">
        <v>51</v>
      </c>
      <c r="G59" s="38">
        <f>SUM(G56+G58)</f>
        <v>-1000</v>
      </c>
      <c r="H59" s="68"/>
    </row>
    <row r="60" spans="1:8" ht="15">
      <c r="A60" s="67"/>
      <c r="B60" s="66"/>
      <c r="C60" s="66"/>
      <c r="D60" s="60"/>
      <c r="F60" s="59"/>
      <c r="G60" s="38"/>
      <c r="H60" s="68"/>
    </row>
    <row r="61" spans="1:13" ht="8.25" customHeight="1">
      <c r="A61" s="46"/>
      <c r="B61" s="46"/>
      <c r="C61" s="46"/>
      <c r="D61" s="46"/>
      <c r="E61" s="46"/>
      <c r="F61" s="46"/>
      <c r="G61" s="57"/>
      <c r="H61" s="47"/>
      <c r="I61" s="40"/>
      <c r="J61" s="40"/>
      <c r="K61" s="40"/>
      <c r="L61" s="40"/>
      <c r="M61" s="40"/>
    </row>
    <row r="62" ht="15">
      <c r="A62" s="9"/>
    </row>
    <row r="63" ht="15">
      <c r="A63" s="82"/>
    </row>
    <row r="64" spans="1:4" ht="15.75">
      <c r="A64" s="9"/>
      <c r="B64" s="78">
        <v>2022</v>
      </c>
      <c r="C64" s="78"/>
      <c r="D64" s="79">
        <v>2020</v>
      </c>
    </row>
    <row r="65" spans="1:9" ht="15.75">
      <c r="A65" s="27" t="s">
        <v>48</v>
      </c>
      <c r="B65" s="77">
        <f>12218.44</f>
        <v>12218.44</v>
      </c>
      <c r="C65" s="77"/>
      <c r="D65" s="77">
        <f>9541.78+1819.52+9.95</f>
        <v>11371.250000000002</v>
      </c>
      <c r="F65" s="81"/>
      <c r="I65" s="7"/>
    </row>
    <row r="66" spans="1:10" ht="15">
      <c r="A66" t="s">
        <v>20</v>
      </c>
      <c r="B66" s="7">
        <f>B12</f>
        <v>3000</v>
      </c>
      <c r="C66" s="1"/>
      <c r="D66" s="1">
        <f>D12</f>
        <v>1621.1399999999999</v>
      </c>
      <c r="I66" s="1"/>
      <c r="J66" s="83"/>
    </row>
    <row r="67" spans="1:9" ht="15">
      <c r="A67" s="19" t="s">
        <v>21</v>
      </c>
      <c r="B67" s="7">
        <f>G45</f>
        <v>-3352</v>
      </c>
      <c r="C67" s="25"/>
      <c r="D67" s="25">
        <f>H45</f>
        <v>-2004.8</v>
      </c>
      <c r="I67" s="25"/>
    </row>
    <row r="68" spans="1:9" ht="15">
      <c r="A68" s="19"/>
      <c r="B68" s="25"/>
      <c r="C68" s="25"/>
      <c r="D68" s="25"/>
      <c r="I68" s="25"/>
    </row>
    <row r="69" spans="1:9" ht="15">
      <c r="A69" s="22" t="s">
        <v>32</v>
      </c>
      <c r="I69" s="25"/>
    </row>
    <row r="70" spans="1:9" ht="15">
      <c r="A70" t="s">
        <v>23</v>
      </c>
      <c r="B70" s="50">
        <v>-1135.89</v>
      </c>
      <c r="C70" s="1"/>
      <c r="D70" s="1">
        <v>-1135.89</v>
      </c>
      <c r="I70" s="25"/>
    </row>
    <row r="71" spans="1:9" ht="15">
      <c r="A71" s="12" t="s">
        <v>24</v>
      </c>
      <c r="B71" s="51">
        <f>-500</f>
        <v>-500</v>
      </c>
      <c r="C71" s="25"/>
      <c r="D71" s="10">
        <v>-500</v>
      </c>
      <c r="I71" s="25"/>
    </row>
    <row r="72" spans="1:9" ht="15">
      <c r="A72" s="26" t="s">
        <v>33</v>
      </c>
      <c r="B72" s="8">
        <f>B65+SUM(B66:B71)</f>
        <v>10230.550000000001</v>
      </c>
      <c r="C72" s="8"/>
      <c r="D72" s="8">
        <f>D65+SUM(D66:D71)</f>
        <v>9351.7</v>
      </c>
      <c r="I72" s="8"/>
    </row>
    <row r="73" spans="1:4" ht="15">
      <c r="A73" s="9"/>
      <c r="B73" s="8"/>
      <c r="C73" s="8"/>
      <c r="D73" s="8"/>
    </row>
    <row r="74" spans="1:4" ht="15">
      <c r="A74" s="9"/>
      <c r="B74" s="8"/>
      <c r="C74" s="8"/>
      <c r="D74" s="8"/>
    </row>
    <row r="75" spans="1:4" ht="15">
      <c r="A75" s="9"/>
      <c r="B75" s="8"/>
      <c r="C75" s="8"/>
      <c r="D75" s="8"/>
    </row>
    <row r="76" spans="1:4" ht="15.75">
      <c r="A76" s="28" t="s">
        <v>31</v>
      </c>
      <c r="B76" s="14"/>
      <c r="C76" s="1"/>
      <c r="D76" s="10">
        <v>15954.45</v>
      </c>
    </row>
    <row r="77" spans="1:4" ht="15">
      <c r="A77" s="61" t="s">
        <v>49</v>
      </c>
      <c r="B77" s="1">
        <f>B58</f>
        <v>1000</v>
      </c>
      <c r="C77" s="1"/>
      <c r="D77" s="36">
        <f>D56</f>
        <v>3882.28</v>
      </c>
    </row>
    <row r="78" spans="1:4" ht="15">
      <c r="A78" s="12" t="s">
        <v>57</v>
      </c>
      <c r="B78" s="10">
        <f>G59</f>
        <v>-1000</v>
      </c>
      <c r="C78" s="1"/>
      <c r="D78" s="48">
        <f>H56</f>
        <v>-15</v>
      </c>
    </row>
    <row r="79" spans="1:4" ht="15">
      <c r="A79" s="26" t="s">
        <v>34</v>
      </c>
      <c r="B79" s="25">
        <f>SUM(B76:B78)</f>
        <v>0</v>
      </c>
      <c r="C79" s="1"/>
      <c r="D79" s="36">
        <f>SUM(D76:D78)</f>
        <v>19821.73</v>
      </c>
    </row>
    <row r="80" spans="1:4" ht="15">
      <c r="A80" s="19"/>
      <c r="B80" s="25"/>
      <c r="C80" s="1"/>
      <c r="D80" s="36"/>
    </row>
    <row r="81" ht="15">
      <c r="A81" s="22"/>
    </row>
    <row r="82" spans="1:4" ht="15.75">
      <c r="A82" s="49" t="s">
        <v>54</v>
      </c>
      <c r="D82" s="7"/>
    </row>
    <row r="83" spans="1:4" ht="15">
      <c r="A83" t="s">
        <v>42</v>
      </c>
      <c r="B83" s="7">
        <f>B72</f>
        <v>10230.550000000001</v>
      </c>
      <c r="D83" s="7">
        <f>D72</f>
        <v>9351.7</v>
      </c>
    </row>
    <row r="84" spans="1:4" ht="15">
      <c r="A84" s="12" t="s">
        <v>43</v>
      </c>
      <c r="B84" s="14">
        <v>0</v>
      </c>
      <c r="D84" s="14">
        <f>D79</f>
        <v>19821.73</v>
      </c>
    </row>
    <row r="85" spans="1:4" ht="15">
      <c r="A85" s="26" t="s">
        <v>35</v>
      </c>
      <c r="B85" s="7">
        <f>B83+B84</f>
        <v>10230.550000000001</v>
      </c>
      <c r="D85" s="7">
        <f>D83+D84</f>
        <v>29173.43</v>
      </c>
    </row>
    <row r="87" ht="15.75">
      <c r="A87" s="80"/>
    </row>
  </sheetData>
  <sheetProtection/>
  <mergeCells count="4">
    <mergeCell ref="A1:G1"/>
    <mergeCell ref="A2:G2"/>
    <mergeCell ref="A50:H50"/>
    <mergeCell ref="A4:H4"/>
  </mergeCells>
  <printOptions/>
  <pageMargins left="0.7" right="0.7" top="0.5" bottom="0.5" header="0.3" footer="0.3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Brooks</dc:creator>
  <cp:keywords/>
  <dc:description/>
  <cp:lastModifiedBy>Al</cp:lastModifiedBy>
  <cp:lastPrinted>2022-01-14T00:54:21Z</cp:lastPrinted>
  <dcterms:created xsi:type="dcterms:W3CDTF">2017-01-07T21:39:45Z</dcterms:created>
  <dcterms:modified xsi:type="dcterms:W3CDTF">2022-03-15T19:59:08Z</dcterms:modified>
  <cp:category/>
  <cp:version/>
  <cp:contentType/>
  <cp:contentStatus/>
</cp:coreProperties>
</file>