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rmurff/Desktop/"/>
    </mc:Choice>
  </mc:AlternateContent>
  <xr:revisionPtr revIDLastSave="0" documentId="8_{63E00A19-3234-AC45-9CBB-14135C31B27A}" xr6:coauthVersionLast="47" xr6:coauthVersionMax="47" xr10:uidLastSave="{00000000-0000-0000-0000-000000000000}"/>
  <bookViews>
    <workbookView xWindow="12980" yWindow="460" windowWidth="37860" windowHeight="26200" xr2:uid="{00000000-000D-0000-FFFF-FFFF00000000}"/>
  </bookViews>
  <sheets>
    <sheet name="Budget Worksheet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'Budget Worksheet'!$A:$F,'Budget Worksheet'!$1:$1</definedName>
    <definedName name="QB_COLUMN_29" localSheetId="0" hidden="1">'Budget Worksheet'!$G$1</definedName>
    <definedName name="QB_DATA_0" localSheetId="0" hidden="1">'Budget Worksheet'!$5:$5,'Budget Worksheet'!$6:$6,'Budget Worksheet'!$7:$7,'Budget Worksheet'!#REF!,'Budget Worksheet'!$10:$10,'Budget Worksheet'!$11:$11,'Budget Worksheet'!$12:$12,'Budget Worksheet'!#REF!,'Budget Worksheet'!$13:$13,'Budget Worksheet'!$15:$15,'Budget Worksheet'!#REF!,'Budget Worksheet'!$19:$19,'Budget Worksheet'!$20:$20,'Budget Worksheet'!$21:$21,'Budget Worksheet'!$22:$22,'Budget Worksheet'!$23:$23</definedName>
    <definedName name="QB_DATA_1" localSheetId="0" hidden="1">'Budget Worksheet'!#REF!,'Budget Worksheet'!$27:$27,'Budget Worksheet'!$28:$28,'Budget Worksheet'!#REF!,'Budget Worksheet'!$33:$33,'Budget Worksheet'!$34:$34,'Budget Worksheet'!#REF!,'Budget Worksheet'!$35:$35,'Budget Worksheet'!$41:$41,'Budget Worksheet'!$42:$42,'Budget Worksheet'!#REF!,'Budget Worksheet'!$45:$45,'Budget Worksheet'!$46:$46,'Budget Worksheet'!$47:$47,'Budget Worksheet'!#REF!,'Budget Worksheet'!$50:$50</definedName>
    <definedName name="QB_DATA_2" localSheetId="0" hidden="1">'Budget Worksheet'!$51:$51,'Budget Worksheet'!$52:$52,'Budget Worksheet'!$53:$53,'Budget Worksheet'!#REF!,'Budget Worksheet'!$56:$56,'Budget Worksheet'!$57:$57,'Budget Worksheet'!#REF!,'Budget Worksheet'!$60:$60,'Budget Worksheet'!$61:$61,'Budget Worksheet'!$62:$62,'Budget Worksheet'!$63:$63,'Budget Worksheet'!$64:$64,'Budget Worksheet'!$65:$65,'Budget Worksheet'!$66:$66,'Budget Worksheet'!#REF!,'Budget Worksheet'!$69:$69</definedName>
    <definedName name="QB_DATA_3" localSheetId="0" hidden="1">'Budget Worksheet'!$70:$70,'Budget Worksheet'!$71:$71,'Budget Worksheet'!$72:$72,'Budget Worksheet'!$73:$73</definedName>
    <definedName name="QB_FORMULA_0" localSheetId="0" hidden="1">'Budget Worksheet'!$G$8,'Budget Worksheet'!$G$16,'Budget Worksheet'!$G$17,'Budget Worksheet'!$G$24,'Budget Worksheet'!$G$29,'Budget Worksheet'!$G$30,'Budget Worksheet'!$G$36,'Budget Worksheet'!$G$37,'Budget Worksheet'!$G$38,'Budget Worksheet'!$G$43,'Budget Worksheet'!$G$48,'Budget Worksheet'!$G$54,'Budget Worksheet'!$G$58,'Budget Worksheet'!$G$67,'Budget Worksheet'!$G$74,'Budget Worksheet'!$G$75</definedName>
    <definedName name="QB_FORMULA_1" localSheetId="0" hidden="1">'Budget Worksheet'!$G$76</definedName>
    <definedName name="QB_ROW_10240" localSheetId="0" hidden="1">'Budget Worksheet'!$E$27</definedName>
    <definedName name="QB_ROW_12240" localSheetId="0" hidden="1">'Budget Worksheet'!$E$28</definedName>
    <definedName name="QB_ROW_18301" localSheetId="0" hidden="1">'Budget Worksheet'!$A$76</definedName>
    <definedName name="QB_ROW_19030" localSheetId="0" hidden="1">'Budget Worksheet'!$D$18</definedName>
    <definedName name="QB_ROW_19240" localSheetId="0" hidden="1">'Budget Worksheet'!#REF!</definedName>
    <definedName name="QB_ROW_19330" localSheetId="0" hidden="1">'Budget Worksheet'!$D$24</definedName>
    <definedName name="QB_ROW_20022" localSheetId="0" hidden="1">'Budget Worksheet'!$C$2</definedName>
    <definedName name="QB_ROW_20240" localSheetId="0" hidden="1">'Budget Worksheet'!$E$20</definedName>
    <definedName name="QB_ROW_20322" localSheetId="0" hidden="1">'Budget Worksheet'!$C$30</definedName>
    <definedName name="QB_ROW_21022" localSheetId="0" hidden="1">'Budget Worksheet'!$C$39</definedName>
    <definedName name="QB_ROW_21322" localSheetId="0" hidden="1">'Budget Worksheet'!$C$75</definedName>
    <definedName name="QB_ROW_23240" localSheetId="0" hidden="1">'Budget Worksheet'!$E$60</definedName>
    <definedName name="QB_ROW_24030" localSheetId="0" hidden="1">'Budget Worksheet'!$D$40</definedName>
    <definedName name="QB_ROW_24240" localSheetId="0" hidden="1">'Budget Worksheet'!#REF!</definedName>
    <definedName name="QB_ROW_24330" localSheetId="0" hidden="1">'Budget Worksheet'!$D$43</definedName>
    <definedName name="QB_ROW_25240" localSheetId="0" hidden="1">'Budget Worksheet'!$E$41</definedName>
    <definedName name="QB_ROW_26240" localSheetId="0" hidden="1">'Budget Worksheet'!$E$42</definedName>
    <definedName name="QB_ROW_28030" localSheetId="0" hidden="1">'Budget Worksheet'!$D$49</definedName>
    <definedName name="QB_ROW_28240" localSheetId="0" hidden="1">'Budget Worksheet'!#REF!</definedName>
    <definedName name="QB_ROW_28330" localSheetId="0" hidden="1">'Budget Worksheet'!$D$54</definedName>
    <definedName name="QB_ROW_31240" localSheetId="0" hidden="1">'Budget Worksheet'!$E$51</definedName>
    <definedName name="QB_ROW_32240" localSheetId="0" hidden="1">'Budget Worksheet'!$E$50</definedName>
    <definedName name="QB_ROW_33240" localSheetId="0" hidden="1">'Budget Worksheet'!$E$53</definedName>
    <definedName name="QB_ROW_34030" localSheetId="0" hidden="1">'Budget Worksheet'!$D$59</definedName>
    <definedName name="QB_ROW_34240" localSheetId="0" hidden="1">'Budget Worksheet'!#REF!</definedName>
    <definedName name="QB_ROW_34330" localSheetId="0" hidden="1">'Budget Worksheet'!$D$67</definedName>
    <definedName name="QB_ROW_35240" localSheetId="0" hidden="1">'Budget Worksheet'!$E$69</definedName>
    <definedName name="QB_ROW_36240" localSheetId="0" hidden="1">'Budget Worksheet'!$E$61</definedName>
    <definedName name="QB_ROW_37240" localSheetId="0" hidden="1">'Budget Worksheet'!$E$65</definedName>
    <definedName name="QB_ROW_38240" localSheetId="0" hidden="1">'Budget Worksheet'!$E$64</definedName>
    <definedName name="QB_ROW_39240" localSheetId="0" hidden="1">'Budget Worksheet'!$E$66</definedName>
    <definedName name="QB_ROW_40030" localSheetId="0" hidden="1">'Budget Worksheet'!$D$55</definedName>
    <definedName name="QB_ROW_40240" localSheetId="0" hidden="1">'Budget Worksheet'!#REF!</definedName>
    <definedName name="QB_ROW_40330" localSheetId="0" hidden="1">'Budget Worksheet'!$D$58</definedName>
    <definedName name="QB_ROW_41240" localSheetId="0" hidden="1">'Budget Worksheet'!$E$62</definedName>
    <definedName name="QB_ROW_42240" localSheetId="0" hidden="1">'Budget Worksheet'!$E$57</definedName>
    <definedName name="QB_ROW_43240" localSheetId="0" hidden="1">'Budget Worksheet'!$E$72</definedName>
    <definedName name="QB_ROW_50240" localSheetId="0" hidden="1">'Budget Worksheet'!$E$47</definedName>
    <definedName name="QB_ROW_58040" localSheetId="0" hidden="1">'Budget Worksheet'!$E$9</definedName>
    <definedName name="QB_ROW_58250" localSheetId="0" hidden="1">'Budget Worksheet'!$F$15</definedName>
    <definedName name="QB_ROW_58340" localSheetId="0" hidden="1">'Budget Worksheet'!$E$16</definedName>
    <definedName name="QB_ROW_59250" localSheetId="0" hidden="1">'Budget Worksheet'!$F$7</definedName>
    <definedName name="QB_ROW_60250" localSheetId="0" hidden="1">'Budget Worksheet'!$F$6</definedName>
    <definedName name="QB_ROW_61250" localSheetId="0" hidden="1">'Budget Worksheet'!$F$5</definedName>
    <definedName name="QB_ROW_62030" localSheetId="0" hidden="1">'Budget Worksheet'!$D$32</definedName>
    <definedName name="QB_ROW_62240" localSheetId="0" hidden="1">'Budget Worksheet'!$E$35</definedName>
    <definedName name="QB_ROW_62330" localSheetId="0" hidden="1">'Budget Worksheet'!$D$36</definedName>
    <definedName name="QB_ROW_63240" localSheetId="0" hidden="1">'Budget Worksheet'!$E$34</definedName>
    <definedName name="QB_ROW_64240" localSheetId="0" hidden="1">'Budget Worksheet'!#REF!</definedName>
    <definedName name="QB_ROW_65240" localSheetId="0" hidden="1">'Budget Worksheet'!$E$52</definedName>
    <definedName name="QB_ROW_66030" localSheetId="0" hidden="1">'Budget Worksheet'!$D$68</definedName>
    <definedName name="QB_ROW_66240" localSheetId="0" hidden="1">'Budget Worksheet'!$E$73</definedName>
    <definedName name="QB_ROW_66330" localSheetId="0" hidden="1">'Budget Worksheet'!$D$74</definedName>
    <definedName name="QB_ROW_67240" localSheetId="0" hidden="1">'Budget Worksheet'!$E$70</definedName>
    <definedName name="QB_ROW_68240" localSheetId="0" hidden="1">'Budget Worksheet'!$E$71</definedName>
    <definedName name="QB_ROW_69030" localSheetId="0" hidden="1">'Budget Worksheet'!$D$44</definedName>
    <definedName name="QB_ROW_69240" localSheetId="0" hidden="1">'Budget Worksheet'!#REF!</definedName>
    <definedName name="QB_ROW_69330" localSheetId="0" hidden="1">'Budget Worksheet'!$D$48</definedName>
    <definedName name="QB_ROW_70240" localSheetId="0" hidden="1">'Budget Worksheet'!$E$45</definedName>
    <definedName name="QB_ROW_71240" localSheetId="0" hidden="1">'Budget Worksheet'!$E$46</definedName>
    <definedName name="QB_ROW_72240" localSheetId="0" hidden="1">'Budget Worksheet'!$E$63</definedName>
    <definedName name="QB_ROW_73240" localSheetId="0" hidden="1">'Budget Worksheet'!$E$56</definedName>
    <definedName name="QB_ROW_74030" localSheetId="0" hidden="1">'Budget Worksheet'!$D$3</definedName>
    <definedName name="QB_ROW_74240" localSheetId="0" hidden="1">'Budget Worksheet'!#REF!</definedName>
    <definedName name="QB_ROW_74330" localSheetId="0" hidden="1">'Budget Worksheet'!$D$17</definedName>
    <definedName name="QB_ROW_79240" localSheetId="0" hidden="1">'Budget Worksheet'!$E$19</definedName>
    <definedName name="QB_ROW_80240" localSheetId="0" hidden="1">'Budget Worksheet'!$E$22</definedName>
    <definedName name="QB_ROW_81240" localSheetId="0" hidden="1">'Budget Worksheet'!$E$21</definedName>
    <definedName name="QB_ROW_82240" localSheetId="0" hidden="1">'Budget Worksheet'!$E$23</definedName>
    <definedName name="QB_ROW_83240" localSheetId="0" hidden="1">'Budget Worksheet'!$E$33</definedName>
    <definedName name="QB_ROW_84040" localSheetId="0" hidden="1">'Budget Worksheet'!$E$4</definedName>
    <definedName name="QB_ROW_84250" localSheetId="0" hidden="1">'Budget Worksheet'!#REF!</definedName>
    <definedName name="QB_ROW_84340" localSheetId="0" hidden="1">'Budget Worksheet'!$E$8</definedName>
    <definedName name="QB_ROW_85250" localSheetId="0" hidden="1">'Budget Worksheet'!$F$13</definedName>
    <definedName name="QB_ROW_86250" localSheetId="0" hidden="1">'Budget Worksheet'!#REF!</definedName>
    <definedName name="QB_ROW_86311" localSheetId="0" hidden="1">'Budget Worksheet'!$B$38</definedName>
    <definedName name="QB_ROW_87021" localSheetId="0" hidden="1">'Budget Worksheet'!$C$31</definedName>
    <definedName name="QB_ROW_87250" localSheetId="0" hidden="1">'Budget Worksheet'!$F$12</definedName>
    <definedName name="QB_ROW_87321" localSheetId="0" hidden="1">'Budget Worksheet'!$C$37</definedName>
    <definedName name="QB_ROW_88250" localSheetId="0" hidden="1">'Budget Worksheet'!$F$11</definedName>
    <definedName name="QB_ROW_89250" localSheetId="0" hidden="1">'Budget Worksheet'!$F$10</definedName>
    <definedName name="QB_ROW_9030" localSheetId="0" hidden="1">'Budget Worksheet'!$D$25</definedName>
    <definedName name="QB_ROW_9240" localSheetId="0" hidden="1">'Budget Worksheet'!#REF!</definedName>
    <definedName name="QB_ROW_9330" localSheetId="0" hidden="1">'Budget Worksheet'!$D$29</definedName>
    <definedName name="QBCANSUPPORTUPDATE" localSheetId="0">TRUE</definedName>
    <definedName name="QBCOMPANYFILENAME" localSheetId="0">"C:\Users\Public\Documents\Intuit\QuickBooks\Company Files\Educare.qbw"</definedName>
    <definedName name="QBENDDATE" localSheetId="0">20181231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"a70eaad79b8e4664ae09cccd100e388c"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20180701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4" i="1" l="1"/>
  <c r="J74" i="1"/>
  <c r="I74" i="1"/>
  <c r="H74" i="1"/>
  <c r="K67" i="1"/>
  <c r="J67" i="1"/>
  <c r="I67" i="1"/>
  <c r="H67" i="1"/>
  <c r="K58" i="1"/>
  <c r="J58" i="1"/>
  <c r="I58" i="1"/>
  <c r="H58" i="1"/>
  <c r="K54" i="1"/>
  <c r="J54" i="1"/>
  <c r="I54" i="1"/>
  <c r="H54" i="1"/>
  <c r="K48" i="1"/>
  <c r="J48" i="1"/>
  <c r="I48" i="1"/>
  <c r="H48" i="1"/>
  <c r="K43" i="1"/>
  <c r="J43" i="1"/>
  <c r="I43" i="1"/>
  <c r="H43" i="1"/>
  <c r="K36" i="1"/>
  <c r="K37" i="1" s="1"/>
  <c r="J36" i="1"/>
  <c r="J37" i="1" s="1"/>
  <c r="I36" i="1"/>
  <c r="I37" i="1" s="1"/>
  <c r="H36" i="1"/>
  <c r="H37" i="1" s="1"/>
  <c r="K29" i="1"/>
  <c r="J29" i="1"/>
  <c r="I29" i="1"/>
  <c r="H29" i="1"/>
  <c r="K24" i="1"/>
  <c r="J24" i="1"/>
  <c r="I24" i="1"/>
  <c r="H24" i="1"/>
  <c r="K16" i="1"/>
  <c r="J16" i="1"/>
  <c r="I16" i="1"/>
  <c r="H16" i="1"/>
  <c r="K8" i="1"/>
  <c r="J8" i="1"/>
  <c r="I8" i="1"/>
  <c r="H8" i="1"/>
  <c r="H75" i="1" l="1"/>
  <c r="K75" i="1"/>
  <c r="I75" i="1"/>
  <c r="J75" i="1"/>
  <c r="I17" i="1"/>
  <c r="J17" i="1"/>
  <c r="K17" i="1"/>
  <c r="H17" i="1"/>
  <c r="G74" i="1"/>
  <c r="G67" i="1"/>
  <c r="G58" i="1"/>
  <c r="G54" i="1"/>
  <c r="G48" i="1"/>
  <c r="G43" i="1"/>
  <c r="G36" i="1"/>
  <c r="G37" i="1" s="1"/>
  <c r="G29" i="1"/>
  <c r="G24" i="1"/>
  <c r="G16" i="1"/>
  <c r="G8" i="1"/>
  <c r="H30" i="1" l="1"/>
  <c r="H38" i="1" s="1"/>
  <c r="H76" i="1" s="1"/>
  <c r="J30" i="1"/>
  <c r="J38" i="1" s="1"/>
  <c r="J76" i="1" s="1"/>
  <c r="K30" i="1"/>
  <c r="K38" i="1" s="1"/>
  <c r="K76" i="1" s="1"/>
  <c r="I30" i="1"/>
  <c r="I38" i="1" s="1"/>
  <c r="I76" i="1" s="1"/>
  <c r="G17" i="1"/>
  <c r="G75" i="1"/>
  <c r="G30" i="1" l="1"/>
  <c r="G38" i="1" s="1"/>
  <c r="G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tc={644619AB-F334-B141-9422-5B4F704760A3}</author>
  </authors>
  <commentList>
    <comment ref="K47" authorId="0" shapeId="0" xr:uid="{644619AB-F334-B141-9422-5B4F704760A3}">
      <text>
        <t>[Threaded comment]
Your version of Excel allows you to read this threaded comment; however, any edits to it will get removed if the file is opened in a newer version of Excel. Learn more: https://go.microsoft.com/fwlink/?linkid=870924
Comment:
    Salaries:
Ex. Director: $75,000
Clincial Director: $60,000
Lead Counselor: $50,000
Hourly:
Counselor/Court Liasion:
$22.00/$42,240
Behavioral Health Counselor:
$19.79/$38,000
Counselor (PT):
$25.00/$22,000
Front Office Coordinator:
$17.25/$26,500</t>
      </text>
    </comment>
  </commentList>
</comments>
</file>

<file path=xl/sharedStrings.xml><?xml version="1.0" encoding="utf-8"?>
<sst xmlns="http://schemas.openxmlformats.org/spreadsheetml/2006/main" count="82" uniqueCount="81">
  <si>
    <t>Income</t>
  </si>
  <si>
    <t>Contract/Grant Income</t>
  </si>
  <si>
    <t>Williamson County Contracts</t>
  </si>
  <si>
    <t>Williamson County Vet Court</t>
  </si>
  <si>
    <t>Williamson County Juvenile Ct.</t>
  </si>
  <si>
    <t>Williamson County DUI Court</t>
  </si>
  <si>
    <t>Total Williamson County Contracts</t>
  </si>
  <si>
    <t>State of TN Contracts</t>
  </si>
  <si>
    <t>ARP</t>
  </si>
  <si>
    <t>COC Block</t>
  </si>
  <si>
    <t>CTC</t>
  </si>
  <si>
    <t>State of TN Contracts - Other</t>
  </si>
  <si>
    <t>Total State of TN Contracts</t>
  </si>
  <si>
    <t>Total Contract/Grant Income</t>
  </si>
  <si>
    <t>Program Income</t>
  </si>
  <si>
    <t>Assessments</t>
  </si>
  <si>
    <t>DUI School</t>
  </si>
  <si>
    <t>Individual/Group Sessions</t>
  </si>
  <si>
    <t>Other (Drug Tests)</t>
  </si>
  <si>
    <t>Clinic Income</t>
  </si>
  <si>
    <t>Total Program Income</t>
  </si>
  <si>
    <t>Public Support</t>
  </si>
  <si>
    <t>Corporate Contributions</t>
  </si>
  <si>
    <t>General Donations</t>
  </si>
  <si>
    <t>Total Public Support</t>
  </si>
  <si>
    <t>Total Income</t>
  </si>
  <si>
    <t>Cost of Goods Sold</t>
  </si>
  <si>
    <t>Class Supplies (workbooks)</t>
  </si>
  <si>
    <t>Contract Labor Expenses</t>
  </si>
  <si>
    <t>Total Cost of Goods Sold</t>
  </si>
  <si>
    <t>Total COGS</t>
  </si>
  <si>
    <t>Gross Profit</t>
  </si>
  <si>
    <t>Expense</t>
  </si>
  <si>
    <t>Contract Services</t>
  </si>
  <si>
    <t>Accounting &amp; Audit Fees</t>
  </si>
  <si>
    <t>Consulting &amp; Legal Fees</t>
  </si>
  <si>
    <t>Total Contract Services</t>
  </si>
  <si>
    <t>Employee Expenses</t>
  </si>
  <si>
    <t>Health Insurance Exp.</t>
  </si>
  <si>
    <t>Payroll Taxes</t>
  </si>
  <si>
    <t>Salaries and Wages</t>
  </si>
  <si>
    <t>Total Employee Expenses</t>
  </si>
  <si>
    <t>Facilities Maintenance</t>
  </si>
  <si>
    <t>Insurance</t>
  </si>
  <si>
    <t>Office Maintenance &amp; Repairs</t>
  </si>
  <si>
    <t>Rent</t>
  </si>
  <si>
    <t>Utilities</t>
  </si>
  <si>
    <t>Total Facilities Maintenance</t>
  </si>
  <si>
    <t>Marketing &amp; Development</t>
  </si>
  <si>
    <t>Community Outreach</t>
  </si>
  <si>
    <t>Fundraising Expenses</t>
  </si>
  <si>
    <t>Total Marketing &amp; Development</t>
  </si>
  <si>
    <t>Office Expenses</t>
  </si>
  <si>
    <t>Business Fees</t>
  </si>
  <si>
    <t>Computer &amp; Website</t>
  </si>
  <si>
    <t>Insurance - Liability, D and O</t>
  </si>
  <si>
    <t>Miscellaneous Expenses</t>
  </si>
  <si>
    <t>Office Supplies</t>
  </si>
  <si>
    <t>Printing &amp; Postage</t>
  </si>
  <si>
    <t>Telephone &amp; Internet</t>
  </si>
  <si>
    <t>Total Office Expenses</t>
  </si>
  <si>
    <t>Professional Development</t>
  </si>
  <si>
    <t>Books, Subscriptions, Reference</t>
  </si>
  <si>
    <t>Continuing Education</t>
  </si>
  <si>
    <t>Membership Dues</t>
  </si>
  <si>
    <t>Travel and Meetings</t>
  </si>
  <si>
    <t>Total Professional Development</t>
  </si>
  <si>
    <t>Total Expense</t>
  </si>
  <si>
    <t>Net Income</t>
  </si>
  <si>
    <t>2019 Budget</t>
  </si>
  <si>
    <t>2019 Actual</t>
  </si>
  <si>
    <t>2020 Budget</t>
  </si>
  <si>
    <t>2020 Actual</t>
  </si>
  <si>
    <t>2021 Budget</t>
  </si>
  <si>
    <t>MHC</t>
  </si>
  <si>
    <t>ADAT/CJEF</t>
  </si>
  <si>
    <t>Spring Into Recovery Fundraiser</t>
  </si>
  <si>
    <t>Refunds</t>
  </si>
  <si>
    <t>Licensing Expenses</t>
  </si>
  <si>
    <t>11 months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</si>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</sst>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2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6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3" fontId="5" fillId="0" borderId="0" xfId="0" applyNumberFormat="1" applyFont="1"/>
    <xf numFmtId="4" fontId="1" fillId="0" borderId="4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607967D2-E53E-4C4B-BAC1-61EB2E2F25D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A8F4419B-9873-894C-8318-E3CE0AA3BB8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n Murff" id="{E8A717E6-ADBB-0949-AA00-4EB6924BD25F}" userId="S::stevenmurff@educareprograms.org::32c50e05-f704-48c6-afa5-921145c672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7" dT="2020-12-07T17:06:17.16" personId="{E8A717E6-ADBB-0949-AA00-4EB6924BD25F}" id="{644619AB-F334-B141-9422-5B4F704760A3}" done="1">
    <text>Salaries:
Ex. Director: $75,000
Clincial Director: $60,000
Lead Counselor: $50,000
Hourly:
Counselor/Court Liasion:
$22.00/$42,240
Behavioral Health Counselor:
$19.79/$38,000
Counselor (PT):
$25.00/$22,000
Front Office Coordinator:
$17.25/$26,500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7"/>
  <sheetViews>
    <sheetView tabSelected="1" zoomScale="153" zoomScaleNormal="153" workbookViewId="0">
      <pane xSplit="6" ySplit="1" topLeftCell="H36" activePane="bottomRight" state="frozenSplit"/>
      <selection pane="topRight" activeCell="G1" sqref="G1"/>
      <selection pane="bottomLeft" activeCell="A2" sqref="A2"/>
      <selection pane="bottomRight" activeCell="N57" sqref="N57"/>
    </sheetView>
  </sheetViews>
  <sheetFormatPr baseColWidth="10" defaultColWidth="8.83203125" defaultRowHeight="15" x14ac:dyDescent="0.2"/>
  <cols>
    <col min="1" max="5" width="3" style="6" customWidth="1"/>
    <col min="6" max="6" width="30.33203125" style="6" customWidth="1"/>
    <col min="7" max="7" width="12.33203125" style="7" customWidth="1"/>
    <col min="8" max="9" width="11.5" customWidth="1"/>
    <col min="10" max="10" width="10.6640625" customWidth="1"/>
    <col min="11" max="11" width="11.1640625" customWidth="1"/>
  </cols>
  <sheetData>
    <row r="1" spans="1:11" s="2" customFormat="1" ht="16" thickBot="1" x14ac:dyDescent="0.25">
      <c r="A1" s="1"/>
      <c r="B1" s="1"/>
      <c r="C1" s="1"/>
      <c r="D1" s="1"/>
      <c r="E1" s="1"/>
      <c r="F1" s="1"/>
      <c r="G1" s="8" t="s">
        <v>69</v>
      </c>
      <c r="H1" s="9" t="s">
        <v>70</v>
      </c>
      <c r="I1" s="9" t="s">
        <v>71</v>
      </c>
      <c r="J1" s="9" t="s">
        <v>72</v>
      </c>
      <c r="K1" s="9" t="s">
        <v>73</v>
      </c>
    </row>
    <row r="2" spans="1:11" ht="16" thickTop="1" x14ac:dyDescent="0.2">
      <c r="A2" s="3"/>
      <c r="B2" s="3"/>
      <c r="C2" s="3" t="s">
        <v>0</v>
      </c>
      <c r="D2" s="3"/>
      <c r="E2" s="3"/>
      <c r="F2" s="3"/>
      <c r="G2" s="4"/>
      <c r="J2" s="19" t="s">
        <v>79</v>
      </c>
      <c r="K2" s="20"/>
    </row>
    <row r="3" spans="1:11" x14ac:dyDescent="0.2">
      <c r="A3" s="3"/>
      <c r="B3" s="3"/>
      <c r="C3" s="3"/>
      <c r="D3" s="3" t="s">
        <v>1</v>
      </c>
      <c r="E3" s="3"/>
      <c r="F3" s="3"/>
      <c r="G3" s="4"/>
      <c r="K3" s="20"/>
    </row>
    <row r="4" spans="1:11" x14ac:dyDescent="0.2">
      <c r="A4" s="3"/>
      <c r="B4" s="3"/>
      <c r="C4" s="3"/>
      <c r="D4" s="3"/>
      <c r="E4" s="3" t="s">
        <v>2</v>
      </c>
      <c r="F4" s="3"/>
      <c r="G4" s="10"/>
      <c r="H4" s="11"/>
      <c r="I4" s="11"/>
      <c r="J4" s="11"/>
      <c r="K4" s="21"/>
    </row>
    <row r="5" spans="1:11" x14ac:dyDescent="0.2">
      <c r="A5" s="3"/>
      <c r="B5" s="3"/>
      <c r="C5" s="3"/>
      <c r="D5" s="3"/>
      <c r="E5" s="3"/>
      <c r="F5" s="3" t="s">
        <v>3</v>
      </c>
      <c r="G5" s="10">
        <v>19000</v>
      </c>
      <c r="H5" s="11">
        <v>25600</v>
      </c>
      <c r="I5" s="11">
        <v>18000</v>
      </c>
      <c r="J5" s="11">
        <v>17600</v>
      </c>
      <c r="K5" s="21">
        <v>19200</v>
      </c>
    </row>
    <row r="6" spans="1:11" x14ac:dyDescent="0.2">
      <c r="A6" s="3"/>
      <c r="B6" s="3"/>
      <c r="C6" s="3"/>
      <c r="D6" s="3"/>
      <c r="E6" s="3"/>
      <c r="F6" s="3" t="s">
        <v>4</v>
      </c>
      <c r="G6" s="10">
        <v>3000</v>
      </c>
      <c r="H6" s="11">
        <v>600</v>
      </c>
      <c r="I6" s="11">
        <v>1800</v>
      </c>
      <c r="J6" s="12">
        <v>1140</v>
      </c>
      <c r="K6" s="21">
        <v>0</v>
      </c>
    </row>
    <row r="7" spans="1:11" ht="16" thickBot="1" x14ac:dyDescent="0.25">
      <c r="A7" s="3"/>
      <c r="B7" s="3"/>
      <c r="C7" s="3"/>
      <c r="D7" s="3"/>
      <c r="E7" s="3"/>
      <c r="F7" s="3" t="s">
        <v>5</v>
      </c>
      <c r="G7" s="13">
        <v>84000</v>
      </c>
      <c r="H7" s="18">
        <v>93400</v>
      </c>
      <c r="I7" s="18">
        <v>97200</v>
      </c>
      <c r="J7" s="18">
        <v>89100</v>
      </c>
      <c r="K7" s="22">
        <v>97200</v>
      </c>
    </row>
    <row r="8" spans="1:11" x14ac:dyDescent="0.2">
      <c r="A8" s="3"/>
      <c r="B8" s="3"/>
      <c r="C8" s="3"/>
      <c r="D8" s="3"/>
      <c r="E8" s="3" t="s">
        <v>6</v>
      </c>
      <c r="F8" s="3"/>
      <c r="G8" s="10">
        <f>ROUND(SUM(G4:G7),5)</f>
        <v>106000</v>
      </c>
      <c r="H8" s="10">
        <f t="shared" ref="H8:K8" si="0">ROUND(SUM(H4:H7),5)</f>
        <v>119600</v>
      </c>
      <c r="I8" s="10">
        <f t="shared" si="0"/>
        <v>117000</v>
      </c>
      <c r="J8" s="10">
        <f t="shared" si="0"/>
        <v>107840</v>
      </c>
      <c r="K8" s="23">
        <f t="shared" si="0"/>
        <v>116400</v>
      </c>
    </row>
    <row r="9" spans="1:11" x14ac:dyDescent="0.2">
      <c r="A9" s="3"/>
      <c r="B9" s="3"/>
      <c r="C9" s="3"/>
      <c r="D9" s="3"/>
      <c r="E9" s="3" t="s">
        <v>7</v>
      </c>
      <c r="F9" s="3"/>
      <c r="G9" s="10"/>
      <c r="H9" s="11"/>
      <c r="I9" s="11"/>
      <c r="J9" s="11"/>
      <c r="K9" s="21"/>
    </row>
    <row r="10" spans="1:11" x14ac:dyDescent="0.2">
      <c r="A10" s="3"/>
      <c r="B10" s="3"/>
      <c r="C10" s="3"/>
      <c r="D10" s="3"/>
      <c r="E10" s="3"/>
      <c r="F10" s="3" t="s">
        <v>8</v>
      </c>
      <c r="G10" s="10"/>
      <c r="H10" s="11">
        <v>9950</v>
      </c>
      <c r="I10" s="11"/>
      <c r="J10" s="11">
        <v>6010</v>
      </c>
      <c r="K10" s="21">
        <v>15000</v>
      </c>
    </row>
    <row r="11" spans="1:11" x14ac:dyDescent="0.2">
      <c r="A11" s="3"/>
      <c r="B11" s="3"/>
      <c r="C11" s="3"/>
      <c r="D11" s="3"/>
      <c r="E11" s="3"/>
      <c r="F11" s="3" t="s">
        <v>9</v>
      </c>
      <c r="G11" s="10"/>
      <c r="H11" s="11">
        <v>86706</v>
      </c>
      <c r="I11" s="11"/>
      <c r="J11" s="11">
        <v>73786</v>
      </c>
      <c r="K11" s="21">
        <v>75000</v>
      </c>
    </row>
    <row r="12" spans="1:11" x14ac:dyDescent="0.2">
      <c r="A12" s="3"/>
      <c r="B12" s="3"/>
      <c r="C12" s="3"/>
      <c r="D12" s="3"/>
      <c r="E12" s="3"/>
      <c r="F12" s="3" t="s">
        <v>10</v>
      </c>
      <c r="G12" s="10"/>
      <c r="H12" s="11">
        <v>12876</v>
      </c>
      <c r="I12" s="11"/>
      <c r="J12" s="11">
        <v>990</v>
      </c>
      <c r="K12" s="21">
        <v>5000</v>
      </c>
    </row>
    <row r="13" spans="1:11" x14ac:dyDescent="0.2">
      <c r="A13" s="3"/>
      <c r="B13" s="3"/>
      <c r="C13" s="3"/>
      <c r="D13" s="3"/>
      <c r="E13" s="3"/>
      <c r="F13" s="3" t="s">
        <v>75</v>
      </c>
      <c r="G13" s="10"/>
      <c r="H13" s="11">
        <v>115930</v>
      </c>
      <c r="I13" s="11"/>
      <c r="J13" s="11">
        <v>91288</v>
      </c>
      <c r="K13" s="21">
        <v>90000</v>
      </c>
    </row>
    <row r="14" spans="1:11" x14ac:dyDescent="0.2">
      <c r="A14" s="3"/>
      <c r="B14" s="3"/>
      <c r="C14" s="3"/>
      <c r="D14" s="3"/>
      <c r="E14" s="3"/>
      <c r="F14" s="3" t="s">
        <v>74</v>
      </c>
      <c r="G14" s="10"/>
      <c r="H14" s="11">
        <v>1017.09</v>
      </c>
      <c r="I14" s="11"/>
      <c r="J14" s="11">
        <v>64708.14</v>
      </c>
      <c r="K14" s="21">
        <v>45000</v>
      </c>
    </row>
    <row r="15" spans="1:11" ht="16" thickBot="1" x14ac:dyDescent="0.25">
      <c r="A15" s="3"/>
      <c r="B15" s="3"/>
      <c r="C15" s="3"/>
      <c r="D15" s="3"/>
      <c r="E15" s="3"/>
      <c r="F15" s="3" t="s">
        <v>11</v>
      </c>
      <c r="G15" s="13">
        <v>140000</v>
      </c>
      <c r="H15" s="18"/>
      <c r="I15" s="18">
        <v>306000</v>
      </c>
      <c r="J15" s="18"/>
      <c r="K15" s="22">
        <v>25000</v>
      </c>
    </row>
    <row r="16" spans="1:11" ht="16" thickBot="1" x14ac:dyDescent="0.25">
      <c r="A16" s="3"/>
      <c r="B16" s="3"/>
      <c r="C16" s="3"/>
      <c r="D16" s="3"/>
      <c r="E16" s="3" t="s">
        <v>12</v>
      </c>
      <c r="F16" s="3"/>
      <c r="G16" s="15">
        <f>ROUND(SUM(G9:G15),5)</f>
        <v>140000</v>
      </c>
      <c r="H16" s="15">
        <f t="shared" ref="H16:K16" si="1">ROUND(SUM(H9:H15),5)</f>
        <v>226479.09</v>
      </c>
      <c r="I16" s="15">
        <f t="shared" si="1"/>
        <v>306000</v>
      </c>
      <c r="J16" s="15">
        <f t="shared" si="1"/>
        <v>236782.14</v>
      </c>
      <c r="K16" s="24">
        <f t="shared" si="1"/>
        <v>255000</v>
      </c>
    </row>
    <row r="17" spans="1:11" x14ac:dyDescent="0.2">
      <c r="A17" s="3"/>
      <c r="B17" s="3"/>
      <c r="C17" s="3"/>
      <c r="D17" s="3" t="s">
        <v>13</v>
      </c>
      <c r="E17" s="3"/>
      <c r="F17" s="3"/>
      <c r="G17" s="10">
        <f>ROUND(G3+G8+SUM(G16:G16),5)</f>
        <v>246000</v>
      </c>
      <c r="H17" s="10">
        <f>ROUND(H3+H8+SUM(H16:H16),5)</f>
        <v>346079.09</v>
      </c>
      <c r="I17" s="10">
        <f>ROUND(I3+I8+SUM(I16:I16),5)</f>
        <v>423000</v>
      </c>
      <c r="J17" s="10">
        <f>ROUND(J3+J8+SUM(J16:J16),5)</f>
        <v>344622.14</v>
      </c>
      <c r="K17" s="23">
        <f>ROUND(K3+K8+SUM(K16:K16),5)</f>
        <v>371400</v>
      </c>
    </row>
    <row r="18" spans="1:11" x14ac:dyDescent="0.2">
      <c r="A18" s="3"/>
      <c r="B18" s="3"/>
      <c r="C18" s="3"/>
      <c r="D18" s="3" t="s">
        <v>14</v>
      </c>
      <c r="E18" s="3"/>
      <c r="F18" s="3"/>
      <c r="G18" s="10"/>
      <c r="H18" s="11"/>
      <c r="I18" s="11"/>
      <c r="J18" s="11"/>
      <c r="K18" s="21"/>
    </row>
    <row r="19" spans="1:11" x14ac:dyDescent="0.2">
      <c r="A19" s="3"/>
      <c r="B19" s="3"/>
      <c r="C19" s="3"/>
      <c r="D19" s="3"/>
      <c r="E19" s="3" t="s">
        <v>15</v>
      </c>
      <c r="F19" s="3"/>
      <c r="G19" s="10">
        <v>25000</v>
      </c>
      <c r="H19" s="11">
        <v>40047</v>
      </c>
      <c r="I19" s="11">
        <v>25750</v>
      </c>
      <c r="J19" s="11">
        <v>18283</v>
      </c>
      <c r="K19" s="21">
        <v>22000</v>
      </c>
    </row>
    <row r="20" spans="1:11" x14ac:dyDescent="0.2">
      <c r="A20" s="3"/>
      <c r="B20" s="3"/>
      <c r="C20" s="3"/>
      <c r="D20" s="3"/>
      <c r="E20" s="3" t="s">
        <v>16</v>
      </c>
      <c r="F20" s="3"/>
      <c r="G20" s="10">
        <v>80000</v>
      </c>
      <c r="H20" s="11">
        <v>72835</v>
      </c>
      <c r="I20" s="11">
        <v>82400</v>
      </c>
      <c r="J20" s="11">
        <v>44395</v>
      </c>
      <c r="K20" s="21">
        <v>50000</v>
      </c>
    </row>
    <row r="21" spans="1:11" x14ac:dyDescent="0.2">
      <c r="A21" s="3"/>
      <c r="B21" s="3"/>
      <c r="C21" s="3"/>
      <c r="D21" s="3"/>
      <c r="E21" s="3" t="s">
        <v>17</v>
      </c>
      <c r="F21" s="3"/>
      <c r="G21" s="10">
        <v>30000</v>
      </c>
      <c r="H21" s="11">
        <v>18855</v>
      </c>
      <c r="I21" s="11">
        <v>30900</v>
      </c>
      <c r="J21" s="11">
        <v>10745</v>
      </c>
      <c r="K21" s="21">
        <v>30000</v>
      </c>
    </row>
    <row r="22" spans="1:11" x14ac:dyDescent="0.2">
      <c r="A22" s="3"/>
      <c r="B22" s="3"/>
      <c r="C22" s="3"/>
      <c r="D22" s="3"/>
      <c r="E22" s="3" t="s">
        <v>18</v>
      </c>
      <c r="F22" s="3"/>
      <c r="G22" s="10">
        <v>5000</v>
      </c>
      <c r="H22" s="11">
        <v>3170</v>
      </c>
      <c r="I22" s="11">
        <v>5150</v>
      </c>
      <c r="J22" s="11">
        <v>1094.78</v>
      </c>
      <c r="K22" s="21">
        <v>2000</v>
      </c>
    </row>
    <row r="23" spans="1:11" ht="16" thickBot="1" x14ac:dyDescent="0.25">
      <c r="A23" s="3"/>
      <c r="B23" s="3"/>
      <c r="C23" s="3"/>
      <c r="D23" s="3"/>
      <c r="E23" s="3" t="s">
        <v>19</v>
      </c>
      <c r="F23" s="3"/>
      <c r="G23" s="13">
        <v>14000</v>
      </c>
      <c r="H23" s="18">
        <v>24182.5</v>
      </c>
      <c r="I23" s="18">
        <v>14420</v>
      </c>
      <c r="J23" s="18">
        <v>3045</v>
      </c>
      <c r="K23" s="22" t="s">
        <v>80</v>
      </c>
    </row>
    <row r="24" spans="1:11" x14ac:dyDescent="0.2">
      <c r="A24" s="3"/>
      <c r="B24" s="3"/>
      <c r="C24" s="3"/>
      <c r="D24" s="3" t="s">
        <v>20</v>
      </c>
      <c r="E24" s="3"/>
      <c r="F24" s="3"/>
      <c r="G24" s="10">
        <f>ROUND(SUM(G18:G23),5)</f>
        <v>154000</v>
      </c>
      <c r="H24" s="10">
        <f>ROUND(SUM(H18:H23),5)</f>
        <v>159089.5</v>
      </c>
      <c r="I24" s="10">
        <f>ROUND(SUM(I18:I23),5)</f>
        <v>158620</v>
      </c>
      <c r="J24" s="10">
        <f>ROUND(SUM(J18:J23),5)</f>
        <v>77562.78</v>
      </c>
      <c r="K24" s="23">
        <f>ROUND(SUM(K18:K23),5)</f>
        <v>104000</v>
      </c>
    </row>
    <row r="25" spans="1:11" x14ac:dyDescent="0.2">
      <c r="A25" s="3"/>
      <c r="B25" s="3"/>
      <c r="C25" s="3"/>
      <c r="D25" s="3" t="s">
        <v>21</v>
      </c>
      <c r="E25" s="3"/>
      <c r="F25" s="3"/>
      <c r="G25" s="10"/>
      <c r="H25" s="11"/>
      <c r="I25" s="11"/>
      <c r="J25" s="11"/>
      <c r="K25" s="21"/>
    </row>
    <row r="26" spans="1:11" x14ac:dyDescent="0.2">
      <c r="A26" s="3"/>
      <c r="B26" s="3"/>
      <c r="C26" s="3"/>
      <c r="D26" s="3"/>
      <c r="E26" s="3" t="s">
        <v>76</v>
      </c>
      <c r="F26" s="3"/>
      <c r="G26" s="10">
        <v>0</v>
      </c>
      <c r="H26" s="11">
        <v>0</v>
      </c>
      <c r="I26" s="11">
        <v>0</v>
      </c>
      <c r="J26" s="11">
        <v>2305</v>
      </c>
      <c r="K26" s="21">
        <v>15000</v>
      </c>
    </row>
    <row r="27" spans="1:11" x14ac:dyDescent="0.2">
      <c r="A27" s="3"/>
      <c r="B27" s="3"/>
      <c r="C27" s="3"/>
      <c r="D27" s="3"/>
      <c r="E27" s="3" t="s">
        <v>22</v>
      </c>
      <c r="F27" s="3"/>
      <c r="G27" s="10">
        <v>4000</v>
      </c>
      <c r="H27" s="11">
        <v>353.87</v>
      </c>
      <c r="I27" s="11">
        <v>4200</v>
      </c>
      <c r="J27" s="11">
        <v>245.31</v>
      </c>
      <c r="K27" s="21">
        <v>5000</v>
      </c>
    </row>
    <row r="28" spans="1:11" ht="16" thickBot="1" x14ac:dyDescent="0.25">
      <c r="A28" s="3"/>
      <c r="B28" s="3"/>
      <c r="C28" s="3"/>
      <c r="D28" s="3"/>
      <c r="E28" s="3" t="s">
        <v>23</v>
      </c>
      <c r="F28" s="3"/>
      <c r="G28" s="13">
        <v>7000</v>
      </c>
      <c r="H28" s="18">
        <v>15353.82</v>
      </c>
      <c r="I28" s="18">
        <v>10000</v>
      </c>
      <c r="J28" s="18">
        <v>2012.5</v>
      </c>
      <c r="K28" s="22">
        <v>15000</v>
      </c>
    </row>
    <row r="29" spans="1:11" ht="16" thickBot="1" x14ac:dyDescent="0.25">
      <c r="A29" s="3"/>
      <c r="B29" s="3"/>
      <c r="C29" s="3"/>
      <c r="D29" s="3" t="s">
        <v>24</v>
      </c>
      <c r="E29" s="3"/>
      <c r="F29" s="3"/>
      <c r="G29" s="15">
        <f>ROUND(SUM(G25:G28),5)</f>
        <v>11000</v>
      </c>
      <c r="H29" s="15">
        <f>ROUND(SUM(H25:H28),5)</f>
        <v>15707.69</v>
      </c>
      <c r="I29" s="15">
        <f>ROUND(SUM(I25:I28),5)</f>
        <v>14200</v>
      </c>
      <c r="J29" s="15">
        <f>ROUND(SUM(J25:J28),5)</f>
        <v>4562.8100000000004</v>
      </c>
      <c r="K29" s="24">
        <f>ROUND(SUM(K25:K28),5)</f>
        <v>35000</v>
      </c>
    </row>
    <row r="30" spans="1:11" x14ac:dyDescent="0.2">
      <c r="A30" s="3"/>
      <c r="B30" s="3"/>
      <c r="C30" s="3" t="s">
        <v>25</v>
      </c>
      <c r="D30" s="3"/>
      <c r="E30" s="3"/>
      <c r="F30" s="3"/>
      <c r="G30" s="10">
        <f>ROUND(G17+G24+G29,5)</f>
        <v>411000</v>
      </c>
      <c r="H30" s="10">
        <f t="shared" ref="H30:K30" si="2">ROUND(H17+H24+H29,5)</f>
        <v>520876.28</v>
      </c>
      <c r="I30" s="10">
        <f t="shared" si="2"/>
        <v>595820</v>
      </c>
      <c r="J30" s="10">
        <f t="shared" si="2"/>
        <v>426747.73</v>
      </c>
      <c r="K30" s="23">
        <f t="shared" si="2"/>
        <v>510400</v>
      </c>
    </row>
    <row r="31" spans="1:11" x14ac:dyDescent="0.2">
      <c r="A31" s="3"/>
      <c r="B31" s="3"/>
      <c r="C31" s="3" t="s">
        <v>26</v>
      </c>
      <c r="D31" s="3"/>
      <c r="E31" s="3"/>
      <c r="F31" s="3"/>
      <c r="G31" s="10"/>
      <c r="H31" s="11"/>
      <c r="I31" s="11"/>
      <c r="J31" s="11"/>
      <c r="K31" s="21"/>
    </row>
    <row r="32" spans="1:11" x14ac:dyDescent="0.2">
      <c r="A32" s="3"/>
      <c r="B32" s="3"/>
      <c r="C32" s="3"/>
      <c r="D32" s="3" t="s">
        <v>26</v>
      </c>
      <c r="E32" s="3"/>
      <c r="F32" s="3"/>
      <c r="G32" s="10"/>
      <c r="H32" s="11"/>
      <c r="I32" s="11"/>
      <c r="J32" s="11"/>
      <c r="K32" s="21"/>
    </row>
    <row r="33" spans="1:11" x14ac:dyDescent="0.2">
      <c r="A33" s="3"/>
      <c r="B33" s="3"/>
      <c r="C33" s="3"/>
      <c r="D33" s="3"/>
      <c r="E33" s="3" t="s">
        <v>27</v>
      </c>
      <c r="F33" s="3"/>
      <c r="G33" s="10">
        <v>24000</v>
      </c>
      <c r="H33" s="11">
        <v>19401.13</v>
      </c>
      <c r="I33" s="11">
        <v>24000</v>
      </c>
      <c r="J33" s="11">
        <v>7347.31</v>
      </c>
      <c r="K33" s="21">
        <v>10000</v>
      </c>
    </row>
    <row r="34" spans="1:11" x14ac:dyDescent="0.2">
      <c r="A34" s="3"/>
      <c r="B34" s="3"/>
      <c r="C34" s="3"/>
      <c r="D34" s="3"/>
      <c r="E34" s="3" t="s">
        <v>28</v>
      </c>
      <c r="F34" s="3"/>
      <c r="G34" s="10">
        <v>22000</v>
      </c>
      <c r="H34" s="11">
        <v>30159</v>
      </c>
      <c r="I34" s="11">
        <v>25000</v>
      </c>
      <c r="J34" s="11">
        <v>15480</v>
      </c>
      <c r="K34" s="21">
        <v>15000</v>
      </c>
    </row>
    <row r="35" spans="1:11" ht="16" thickBot="1" x14ac:dyDescent="0.25">
      <c r="A35" s="3"/>
      <c r="B35" s="3"/>
      <c r="C35" s="3"/>
      <c r="D35" s="3"/>
      <c r="E35" s="3" t="s">
        <v>77</v>
      </c>
      <c r="F35" s="3"/>
      <c r="G35" s="14">
        <v>0</v>
      </c>
      <c r="H35" s="11">
        <v>1305</v>
      </c>
      <c r="I35" s="11">
        <v>0</v>
      </c>
      <c r="J35" s="11">
        <v>1535</v>
      </c>
      <c r="K35" s="21">
        <v>0</v>
      </c>
    </row>
    <row r="36" spans="1:11" ht="16" thickBot="1" x14ac:dyDescent="0.25">
      <c r="A36" s="3"/>
      <c r="B36" s="3"/>
      <c r="C36" s="3"/>
      <c r="D36" s="3" t="s">
        <v>29</v>
      </c>
      <c r="E36" s="3"/>
      <c r="F36" s="3"/>
      <c r="G36" s="16">
        <f>ROUND(SUM(G32:G35),5)</f>
        <v>46000</v>
      </c>
      <c r="H36" s="16">
        <f t="shared" ref="H36:K36" si="3">ROUND(SUM(H32:H35),5)</f>
        <v>50865.13</v>
      </c>
      <c r="I36" s="16">
        <f t="shared" si="3"/>
        <v>49000</v>
      </c>
      <c r="J36" s="16">
        <f t="shared" si="3"/>
        <v>24362.31</v>
      </c>
      <c r="K36" s="25">
        <f t="shared" si="3"/>
        <v>25000</v>
      </c>
    </row>
    <row r="37" spans="1:11" ht="16" thickBot="1" x14ac:dyDescent="0.25">
      <c r="A37" s="3"/>
      <c r="B37" s="3"/>
      <c r="C37" s="3" t="s">
        <v>30</v>
      </c>
      <c r="D37" s="3"/>
      <c r="E37" s="3"/>
      <c r="F37" s="3"/>
      <c r="G37" s="15">
        <f>ROUND(G36,5)</f>
        <v>46000</v>
      </c>
      <c r="H37" s="15">
        <f t="shared" ref="H37:K37" si="4">ROUND(H36,5)</f>
        <v>50865.13</v>
      </c>
      <c r="I37" s="15">
        <f t="shared" si="4"/>
        <v>49000</v>
      </c>
      <c r="J37" s="15">
        <f t="shared" si="4"/>
        <v>24362.31</v>
      </c>
      <c r="K37" s="24">
        <f t="shared" si="4"/>
        <v>25000</v>
      </c>
    </row>
    <row r="38" spans="1:11" x14ac:dyDescent="0.2">
      <c r="A38" s="3"/>
      <c r="B38" s="3" t="s">
        <v>31</v>
      </c>
      <c r="C38" s="3"/>
      <c r="D38" s="3"/>
      <c r="E38" s="3"/>
      <c r="F38" s="3"/>
      <c r="G38" s="10">
        <f>ROUND(G30-G37,5)</f>
        <v>365000</v>
      </c>
      <c r="H38" s="10">
        <f t="shared" ref="H38:K38" si="5">ROUND(H30-H37,5)</f>
        <v>470011.15</v>
      </c>
      <c r="I38" s="10">
        <f t="shared" si="5"/>
        <v>546820</v>
      </c>
      <c r="J38" s="10">
        <f t="shared" si="5"/>
        <v>402385.42</v>
      </c>
      <c r="K38" s="23">
        <f t="shared" si="5"/>
        <v>485400</v>
      </c>
    </row>
    <row r="39" spans="1:11" x14ac:dyDescent="0.2">
      <c r="A39" s="3"/>
      <c r="B39" s="3"/>
      <c r="C39" s="3" t="s">
        <v>32</v>
      </c>
      <c r="D39" s="3"/>
      <c r="E39" s="3"/>
      <c r="F39" s="3"/>
      <c r="G39" s="10"/>
      <c r="H39" s="11"/>
      <c r="I39" s="11"/>
      <c r="J39" s="11"/>
      <c r="K39" s="21"/>
    </row>
    <row r="40" spans="1:11" x14ac:dyDescent="0.2">
      <c r="A40" s="3"/>
      <c r="B40" s="3"/>
      <c r="C40" s="3"/>
      <c r="D40" s="3" t="s">
        <v>33</v>
      </c>
      <c r="E40" s="3"/>
      <c r="F40" s="3"/>
      <c r="G40" s="10"/>
      <c r="H40" s="11"/>
      <c r="I40" s="11"/>
      <c r="J40" s="11"/>
      <c r="K40" s="21"/>
    </row>
    <row r="41" spans="1:11" x14ac:dyDescent="0.2">
      <c r="A41" s="3"/>
      <c r="B41" s="3"/>
      <c r="C41" s="3"/>
      <c r="D41" s="3"/>
      <c r="E41" s="3" t="s">
        <v>34</v>
      </c>
      <c r="F41" s="3"/>
      <c r="G41" s="10">
        <v>8000</v>
      </c>
      <c r="H41" s="11">
        <v>7095</v>
      </c>
      <c r="I41" s="11">
        <v>8000</v>
      </c>
      <c r="J41" s="11">
        <v>4400</v>
      </c>
      <c r="K41" s="21">
        <v>8000</v>
      </c>
    </row>
    <row r="42" spans="1:11" ht="16" thickBot="1" x14ac:dyDescent="0.25">
      <c r="A42" s="3"/>
      <c r="B42" s="3"/>
      <c r="C42" s="3"/>
      <c r="D42" s="3"/>
      <c r="E42" s="3" t="s">
        <v>35</v>
      </c>
      <c r="F42" s="3"/>
      <c r="G42" s="13">
        <v>10000</v>
      </c>
      <c r="H42" s="18">
        <v>190</v>
      </c>
      <c r="I42" s="18">
        <v>10000</v>
      </c>
      <c r="J42" s="18">
        <v>5948</v>
      </c>
      <c r="K42" s="22">
        <v>10000</v>
      </c>
    </row>
    <row r="43" spans="1:11" x14ac:dyDescent="0.2">
      <c r="A43" s="3"/>
      <c r="B43" s="3"/>
      <c r="C43" s="3"/>
      <c r="D43" s="3" t="s">
        <v>36</v>
      </c>
      <c r="E43" s="3"/>
      <c r="F43" s="3"/>
      <c r="G43" s="10">
        <f>ROUND(SUM(G40:G42),5)</f>
        <v>18000</v>
      </c>
      <c r="H43" s="10">
        <f t="shared" ref="H43:K43" si="6">ROUND(SUM(H40:H42),5)</f>
        <v>7285</v>
      </c>
      <c r="I43" s="10">
        <f t="shared" si="6"/>
        <v>18000</v>
      </c>
      <c r="J43" s="10">
        <f t="shared" si="6"/>
        <v>10348</v>
      </c>
      <c r="K43" s="23">
        <f t="shared" si="6"/>
        <v>18000</v>
      </c>
    </row>
    <row r="44" spans="1:11" x14ac:dyDescent="0.2">
      <c r="A44" s="3"/>
      <c r="B44" s="3"/>
      <c r="C44" s="3"/>
      <c r="D44" s="3" t="s">
        <v>37</v>
      </c>
      <c r="E44" s="3"/>
      <c r="F44" s="3"/>
      <c r="G44" s="10"/>
      <c r="H44" s="11"/>
      <c r="I44" s="11"/>
      <c r="J44" s="11"/>
      <c r="K44" s="21"/>
    </row>
    <row r="45" spans="1:11" x14ac:dyDescent="0.2">
      <c r="A45" s="3"/>
      <c r="B45" s="3"/>
      <c r="C45" s="3"/>
      <c r="D45" s="3"/>
      <c r="E45" s="3" t="s">
        <v>38</v>
      </c>
      <c r="F45" s="3"/>
      <c r="G45" s="10">
        <v>7500</v>
      </c>
      <c r="H45" s="11">
        <v>9373.66</v>
      </c>
      <c r="I45" s="11">
        <v>10000</v>
      </c>
      <c r="J45" s="11">
        <v>9980.48</v>
      </c>
      <c r="K45" s="21">
        <v>10000</v>
      </c>
    </row>
    <row r="46" spans="1:11" x14ac:dyDescent="0.2">
      <c r="A46" s="3"/>
      <c r="B46" s="3"/>
      <c r="C46" s="3"/>
      <c r="D46" s="3"/>
      <c r="E46" s="3" t="s">
        <v>39</v>
      </c>
      <c r="F46" s="3"/>
      <c r="G46" s="10">
        <v>19000</v>
      </c>
      <c r="H46" s="11">
        <v>21677.14</v>
      </c>
      <c r="I46" s="11">
        <v>21000</v>
      </c>
      <c r="J46" s="11">
        <v>19386.27</v>
      </c>
      <c r="K46" s="21">
        <v>21000</v>
      </c>
    </row>
    <row r="47" spans="1:11" ht="16" thickBot="1" x14ac:dyDescent="0.25">
      <c r="A47" s="3"/>
      <c r="B47" s="3"/>
      <c r="C47" s="3"/>
      <c r="D47" s="3"/>
      <c r="E47" s="3" t="s">
        <v>40</v>
      </c>
      <c r="F47" s="3"/>
      <c r="G47" s="13">
        <v>225000</v>
      </c>
      <c r="H47" s="18">
        <v>252040.51</v>
      </c>
      <c r="I47" s="18">
        <v>300000</v>
      </c>
      <c r="J47" s="18">
        <v>231906.39</v>
      </c>
      <c r="K47" s="22">
        <v>300000</v>
      </c>
    </row>
    <row r="48" spans="1:11" x14ac:dyDescent="0.2">
      <c r="A48" s="3"/>
      <c r="B48" s="3"/>
      <c r="C48" s="3"/>
      <c r="D48" s="3" t="s">
        <v>41</v>
      </c>
      <c r="E48" s="3"/>
      <c r="F48" s="3"/>
      <c r="G48" s="10">
        <f>ROUND(SUM(G44:G47),5)</f>
        <v>251500</v>
      </c>
      <c r="H48" s="10">
        <f t="shared" ref="H48:K48" si="7">ROUND(SUM(H44:H47),5)</f>
        <v>283091.31</v>
      </c>
      <c r="I48" s="10">
        <f t="shared" si="7"/>
        <v>331000</v>
      </c>
      <c r="J48" s="10">
        <f t="shared" si="7"/>
        <v>261273.14</v>
      </c>
      <c r="K48" s="23">
        <f t="shared" si="7"/>
        <v>331000</v>
      </c>
    </row>
    <row r="49" spans="1:11" x14ac:dyDescent="0.2">
      <c r="A49" s="3"/>
      <c r="B49" s="3"/>
      <c r="C49" s="3"/>
      <c r="D49" s="3" t="s">
        <v>42</v>
      </c>
      <c r="E49" s="3"/>
      <c r="F49" s="3"/>
      <c r="G49" s="10"/>
      <c r="H49" s="11"/>
      <c r="I49" s="11"/>
      <c r="J49" s="11"/>
      <c r="K49" s="21"/>
    </row>
    <row r="50" spans="1:11" x14ac:dyDescent="0.2">
      <c r="A50" s="3"/>
      <c r="B50" s="3"/>
      <c r="C50" s="3"/>
      <c r="D50" s="3"/>
      <c r="E50" s="3" t="s">
        <v>43</v>
      </c>
      <c r="F50" s="3"/>
      <c r="G50" s="10">
        <v>1500</v>
      </c>
      <c r="H50" s="11">
        <v>425</v>
      </c>
      <c r="I50" s="11">
        <v>1700</v>
      </c>
      <c r="J50" s="11">
        <v>0</v>
      </c>
      <c r="K50" s="21">
        <v>1700</v>
      </c>
    </row>
    <row r="51" spans="1:11" x14ac:dyDescent="0.2">
      <c r="A51" s="3"/>
      <c r="B51" s="3"/>
      <c r="C51" s="3"/>
      <c r="D51" s="3"/>
      <c r="E51" s="3" t="s">
        <v>44</v>
      </c>
      <c r="F51" s="3"/>
      <c r="G51" s="10">
        <v>2500</v>
      </c>
      <c r="H51" s="11">
        <v>20354.37</v>
      </c>
      <c r="I51" s="11">
        <v>4000</v>
      </c>
      <c r="J51" s="11">
        <v>16534.689999999999</v>
      </c>
      <c r="K51" s="21">
        <v>3000</v>
      </c>
    </row>
    <row r="52" spans="1:11" x14ac:dyDescent="0.2">
      <c r="A52" s="3"/>
      <c r="B52" s="3"/>
      <c r="C52" s="3"/>
      <c r="D52" s="3"/>
      <c r="E52" s="3" t="s">
        <v>45</v>
      </c>
      <c r="F52" s="3"/>
      <c r="G52" s="10">
        <v>40000</v>
      </c>
      <c r="H52" s="11">
        <v>40000</v>
      </c>
      <c r="I52" s="11">
        <v>42000</v>
      </c>
      <c r="J52" s="11">
        <v>42385</v>
      </c>
      <c r="K52" s="21">
        <v>45000</v>
      </c>
    </row>
    <row r="53" spans="1:11" ht="16" thickBot="1" x14ac:dyDescent="0.25">
      <c r="A53" s="3"/>
      <c r="B53" s="3"/>
      <c r="C53" s="3"/>
      <c r="D53" s="3"/>
      <c r="E53" s="3" t="s">
        <v>46</v>
      </c>
      <c r="F53" s="3"/>
      <c r="G53" s="13">
        <v>6500</v>
      </c>
      <c r="H53" s="18">
        <v>7917.77</v>
      </c>
      <c r="I53" s="18">
        <v>7500</v>
      </c>
      <c r="J53" s="18">
        <v>6836.89</v>
      </c>
      <c r="K53" s="22">
        <v>7500</v>
      </c>
    </row>
    <row r="54" spans="1:11" x14ac:dyDescent="0.2">
      <c r="A54" s="3"/>
      <c r="B54" s="3"/>
      <c r="C54" s="3"/>
      <c r="D54" s="3" t="s">
        <v>47</v>
      </c>
      <c r="E54" s="3"/>
      <c r="F54" s="3"/>
      <c r="G54" s="10">
        <f>ROUND(SUM(G49:G53),5)</f>
        <v>50500</v>
      </c>
      <c r="H54" s="10">
        <f t="shared" ref="H54:K54" si="8">ROUND(SUM(H49:H53),5)</f>
        <v>68697.14</v>
      </c>
      <c r="I54" s="10">
        <f t="shared" si="8"/>
        <v>55200</v>
      </c>
      <c r="J54" s="10">
        <f t="shared" si="8"/>
        <v>65756.58</v>
      </c>
      <c r="K54" s="23">
        <f t="shared" si="8"/>
        <v>57200</v>
      </c>
    </row>
    <row r="55" spans="1:11" x14ac:dyDescent="0.2">
      <c r="A55" s="3"/>
      <c r="B55" s="3"/>
      <c r="C55" s="3"/>
      <c r="D55" s="3" t="s">
        <v>48</v>
      </c>
      <c r="E55" s="3"/>
      <c r="F55" s="3"/>
      <c r="G55" s="10"/>
      <c r="H55" s="11"/>
      <c r="I55" s="11"/>
      <c r="J55" s="11"/>
      <c r="K55" s="21"/>
    </row>
    <row r="56" spans="1:11" x14ac:dyDescent="0.2">
      <c r="A56" s="3"/>
      <c r="B56" s="3"/>
      <c r="C56" s="3"/>
      <c r="D56" s="3"/>
      <c r="E56" s="3" t="s">
        <v>49</v>
      </c>
      <c r="F56" s="3"/>
      <c r="G56" s="10">
        <v>1500</v>
      </c>
      <c r="H56" s="11">
        <v>1687.43</v>
      </c>
      <c r="I56" s="11">
        <v>2000</v>
      </c>
      <c r="J56" s="11">
        <v>6123.11</v>
      </c>
      <c r="K56" s="21">
        <v>1500</v>
      </c>
    </row>
    <row r="57" spans="1:11" ht="16" thickBot="1" x14ac:dyDescent="0.25">
      <c r="A57" s="3"/>
      <c r="B57" s="3"/>
      <c r="C57" s="3"/>
      <c r="D57" s="3"/>
      <c r="E57" s="3" t="s">
        <v>50</v>
      </c>
      <c r="F57" s="3"/>
      <c r="G57" s="13">
        <v>1500</v>
      </c>
      <c r="H57" s="18">
        <v>2449.85</v>
      </c>
      <c r="I57" s="18">
        <v>2000</v>
      </c>
      <c r="J57" s="18">
        <v>1980</v>
      </c>
      <c r="K57" s="22">
        <v>1500</v>
      </c>
    </row>
    <row r="58" spans="1:11" x14ac:dyDescent="0.2">
      <c r="A58" s="3"/>
      <c r="B58" s="3"/>
      <c r="C58" s="3"/>
      <c r="D58" s="3" t="s">
        <v>51</v>
      </c>
      <c r="E58" s="3"/>
      <c r="F58" s="3"/>
      <c r="G58" s="10">
        <f>ROUND(SUM(G55:G57),5)</f>
        <v>3000</v>
      </c>
      <c r="H58" s="10">
        <f t="shared" ref="H58:K58" si="9">ROUND(SUM(H55:H57),5)</f>
        <v>4137.28</v>
      </c>
      <c r="I58" s="10">
        <f t="shared" si="9"/>
        <v>4000</v>
      </c>
      <c r="J58" s="10">
        <f t="shared" si="9"/>
        <v>8103.11</v>
      </c>
      <c r="K58" s="23">
        <f t="shared" si="9"/>
        <v>3000</v>
      </c>
    </row>
    <row r="59" spans="1:11" x14ac:dyDescent="0.2">
      <c r="A59" s="3"/>
      <c r="B59" s="3"/>
      <c r="C59" s="3"/>
      <c r="D59" s="3" t="s">
        <v>52</v>
      </c>
      <c r="E59" s="3"/>
      <c r="F59" s="3"/>
      <c r="G59" s="10"/>
      <c r="H59" s="11"/>
      <c r="I59" s="11"/>
      <c r="J59" s="11"/>
      <c r="K59" s="21"/>
    </row>
    <row r="60" spans="1:11" x14ac:dyDescent="0.2">
      <c r="A60" s="3"/>
      <c r="B60" s="3"/>
      <c r="C60" s="3"/>
      <c r="D60" s="3"/>
      <c r="E60" s="3" t="s">
        <v>53</v>
      </c>
      <c r="F60" s="3"/>
      <c r="G60" s="10">
        <v>10000</v>
      </c>
      <c r="H60" s="11">
        <v>4362.42</v>
      </c>
      <c r="I60" s="11">
        <v>10000</v>
      </c>
      <c r="J60" s="11">
        <v>4304.83</v>
      </c>
      <c r="K60" s="21">
        <v>5000</v>
      </c>
    </row>
    <row r="61" spans="1:11" x14ac:dyDescent="0.2">
      <c r="A61" s="3"/>
      <c r="B61" s="3"/>
      <c r="C61" s="3"/>
      <c r="D61" s="3"/>
      <c r="E61" s="3" t="s">
        <v>54</v>
      </c>
      <c r="F61" s="3"/>
      <c r="G61" s="10">
        <v>3000</v>
      </c>
      <c r="H61" s="11">
        <v>5938.6</v>
      </c>
      <c r="I61" s="11">
        <v>4200</v>
      </c>
      <c r="J61" s="11">
        <v>7585.29</v>
      </c>
      <c r="K61" s="21">
        <v>2500</v>
      </c>
    </row>
    <row r="62" spans="1:11" x14ac:dyDescent="0.2">
      <c r="A62" s="3"/>
      <c r="B62" s="3"/>
      <c r="C62" s="3"/>
      <c r="D62" s="3"/>
      <c r="E62" s="3" t="s">
        <v>55</v>
      </c>
      <c r="F62" s="3"/>
      <c r="G62" s="10">
        <v>5000</v>
      </c>
      <c r="H62" s="11">
        <v>11342</v>
      </c>
      <c r="I62" s="11">
        <v>7000</v>
      </c>
      <c r="J62" s="11">
        <v>9034</v>
      </c>
      <c r="K62" s="21">
        <v>10000</v>
      </c>
    </row>
    <row r="63" spans="1:11" x14ac:dyDescent="0.2">
      <c r="A63" s="3"/>
      <c r="B63" s="3"/>
      <c r="C63" s="3"/>
      <c r="D63" s="3"/>
      <c r="E63" s="3" t="s">
        <v>56</v>
      </c>
      <c r="F63" s="3"/>
      <c r="G63" s="10">
        <v>2000</v>
      </c>
      <c r="H63" s="11">
        <v>264.87</v>
      </c>
      <c r="I63" s="11">
        <v>3000</v>
      </c>
      <c r="J63" s="11">
        <v>1562.63</v>
      </c>
      <c r="K63" s="21">
        <v>1000</v>
      </c>
    </row>
    <row r="64" spans="1:11" x14ac:dyDescent="0.2">
      <c r="A64" s="3"/>
      <c r="B64" s="3"/>
      <c r="C64" s="3"/>
      <c r="D64" s="3"/>
      <c r="E64" s="3" t="s">
        <v>57</v>
      </c>
      <c r="F64" s="3"/>
      <c r="G64" s="10">
        <v>4000</v>
      </c>
      <c r="H64" s="11">
        <v>6480.77</v>
      </c>
      <c r="I64" s="11">
        <v>4000</v>
      </c>
      <c r="J64" s="11">
        <v>6020.24</v>
      </c>
      <c r="K64" s="21">
        <v>5500</v>
      </c>
    </row>
    <row r="65" spans="1:11" x14ac:dyDescent="0.2">
      <c r="A65" s="3"/>
      <c r="B65" s="3"/>
      <c r="C65" s="3"/>
      <c r="D65" s="3"/>
      <c r="E65" s="3" t="s">
        <v>58</v>
      </c>
      <c r="F65" s="3"/>
      <c r="G65" s="10">
        <v>4000</v>
      </c>
      <c r="H65" s="11">
        <v>4471.07</v>
      </c>
      <c r="I65" s="11">
        <v>4000</v>
      </c>
      <c r="J65" s="11">
        <v>4408.45</v>
      </c>
      <c r="K65" s="21">
        <v>2000</v>
      </c>
    </row>
    <row r="66" spans="1:11" ht="16" thickBot="1" x14ac:dyDescent="0.25">
      <c r="A66" s="3"/>
      <c r="B66" s="3"/>
      <c r="C66" s="3"/>
      <c r="D66" s="3"/>
      <c r="E66" s="3" t="s">
        <v>59</v>
      </c>
      <c r="F66" s="3"/>
      <c r="G66" s="13">
        <v>4000</v>
      </c>
      <c r="H66" s="18">
        <v>6612.04</v>
      </c>
      <c r="I66" s="18">
        <v>6000</v>
      </c>
      <c r="J66" s="18">
        <v>9085.1</v>
      </c>
      <c r="K66" s="22">
        <v>9500</v>
      </c>
    </row>
    <row r="67" spans="1:11" x14ac:dyDescent="0.2">
      <c r="A67" s="3"/>
      <c r="B67" s="3"/>
      <c r="C67" s="3"/>
      <c r="D67" s="3" t="s">
        <v>60</v>
      </c>
      <c r="E67" s="3"/>
      <c r="F67" s="3"/>
      <c r="G67" s="10">
        <f>ROUND(SUM(G59:G66),5)</f>
        <v>32000</v>
      </c>
      <c r="H67" s="10">
        <f t="shared" ref="H67:K67" si="10">ROUND(SUM(H59:H66),5)</f>
        <v>39471.769999999997</v>
      </c>
      <c r="I67" s="10">
        <f t="shared" si="10"/>
        <v>38200</v>
      </c>
      <c r="J67" s="10">
        <f t="shared" si="10"/>
        <v>42000.54</v>
      </c>
      <c r="K67" s="23">
        <f t="shared" si="10"/>
        <v>35500</v>
      </c>
    </row>
    <row r="68" spans="1:11" x14ac:dyDescent="0.2">
      <c r="A68" s="3"/>
      <c r="B68" s="3"/>
      <c r="C68" s="3"/>
      <c r="D68" s="3" t="s">
        <v>61</v>
      </c>
      <c r="E68" s="3"/>
      <c r="F68" s="3"/>
      <c r="G68" s="10"/>
      <c r="H68" s="11"/>
      <c r="I68" s="11"/>
      <c r="J68" s="11"/>
      <c r="K68" s="21"/>
    </row>
    <row r="69" spans="1:11" x14ac:dyDescent="0.2">
      <c r="A69" s="3"/>
      <c r="B69" s="3"/>
      <c r="C69" s="3"/>
      <c r="D69" s="3"/>
      <c r="E69" s="3" t="s">
        <v>62</v>
      </c>
      <c r="F69" s="3"/>
      <c r="G69" s="10">
        <v>1000</v>
      </c>
      <c r="H69" s="11">
        <v>130.61000000000001</v>
      </c>
      <c r="I69" s="11">
        <v>1500</v>
      </c>
      <c r="J69" s="11">
        <v>618.54</v>
      </c>
      <c r="K69" s="21">
        <v>1000</v>
      </c>
    </row>
    <row r="70" spans="1:11" x14ac:dyDescent="0.2">
      <c r="A70" s="3"/>
      <c r="B70" s="3"/>
      <c r="C70" s="3"/>
      <c r="D70" s="3"/>
      <c r="E70" s="3" t="s">
        <v>63</v>
      </c>
      <c r="F70" s="3"/>
      <c r="G70" s="10">
        <v>5000</v>
      </c>
      <c r="H70" s="11">
        <v>1175.8900000000001</v>
      </c>
      <c r="I70" s="11">
        <v>5000</v>
      </c>
      <c r="J70" s="11">
        <v>2321.13</v>
      </c>
      <c r="K70" s="21">
        <v>1500</v>
      </c>
    </row>
    <row r="71" spans="1:11" x14ac:dyDescent="0.2">
      <c r="A71" s="3"/>
      <c r="B71" s="3"/>
      <c r="C71" s="3"/>
      <c r="D71" s="3"/>
      <c r="E71" s="3" t="s">
        <v>64</v>
      </c>
      <c r="F71" s="3"/>
      <c r="G71" s="10">
        <v>1000</v>
      </c>
      <c r="H71" s="11">
        <v>265</v>
      </c>
      <c r="I71" s="11">
        <v>1000</v>
      </c>
      <c r="J71" s="11">
        <v>916</v>
      </c>
      <c r="K71" s="21">
        <v>1000</v>
      </c>
    </row>
    <row r="72" spans="1:11" x14ac:dyDescent="0.2">
      <c r="A72" s="3"/>
      <c r="B72" s="3"/>
      <c r="C72" s="3"/>
      <c r="D72" s="3"/>
      <c r="E72" s="3" t="s">
        <v>65</v>
      </c>
      <c r="F72" s="3"/>
      <c r="G72" s="10">
        <v>3000</v>
      </c>
      <c r="H72" s="11">
        <v>2493.09</v>
      </c>
      <c r="I72" s="11">
        <v>10000</v>
      </c>
      <c r="J72" s="11">
        <v>1892.48</v>
      </c>
      <c r="K72" s="21">
        <v>2500</v>
      </c>
    </row>
    <row r="73" spans="1:11" ht="16" thickBot="1" x14ac:dyDescent="0.25">
      <c r="A73" s="3"/>
      <c r="B73" s="3"/>
      <c r="C73" s="3"/>
      <c r="D73" s="3"/>
      <c r="E73" s="3" t="s">
        <v>78</v>
      </c>
      <c r="F73" s="3"/>
      <c r="G73" s="14">
        <v>0</v>
      </c>
      <c r="H73" s="11">
        <v>1545</v>
      </c>
      <c r="I73" s="11">
        <v>1000</v>
      </c>
      <c r="J73" s="11">
        <v>1068.28</v>
      </c>
      <c r="K73" s="26">
        <v>1200</v>
      </c>
    </row>
    <row r="74" spans="1:11" ht="16" thickBot="1" x14ac:dyDescent="0.25">
      <c r="A74" s="3"/>
      <c r="B74" s="3"/>
      <c r="C74" s="3"/>
      <c r="D74" s="3" t="s">
        <v>66</v>
      </c>
      <c r="E74" s="3"/>
      <c r="F74" s="3"/>
      <c r="G74" s="16">
        <f>ROUND(SUM(G68:G73),5)</f>
        <v>10000</v>
      </c>
      <c r="H74" s="16">
        <f t="shared" ref="H74:J74" si="11">ROUND(SUM(H68:H73),5)</f>
        <v>5609.59</v>
      </c>
      <c r="I74" s="16">
        <f t="shared" si="11"/>
        <v>18500</v>
      </c>
      <c r="J74" s="16">
        <f t="shared" si="11"/>
        <v>6816.43</v>
      </c>
      <c r="K74" s="25">
        <f>ROUND(SUM(K68:K72),5)</f>
        <v>6000</v>
      </c>
    </row>
    <row r="75" spans="1:11" ht="16" thickBot="1" x14ac:dyDescent="0.25">
      <c r="A75" s="3"/>
      <c r="B75" s="3"/>
      <c r="C75" s="3" t="s">
        <v>67</v>
      </c>
      <c r="D75" s="3"/>
      <c r="E75" s="3"/>
      <c r="F75" s="3"/>
      <c r="G75" s="16">
        <f>ROUND(G39+G43+G48+G54+G58+G67+G74,5)</f>
        <v>365000</v>
      </c>
      <c r="H75" s="16">
        <f t="shared" ref="H75:K75" si="12">ROUND(H39+H43+H48+H54+H58+H67+H74,5)</f>
        <v>408292.09</v>
      </c>
      <c r="I75" s="16">
        <f t="shared" si="12"/>
        <v>464900</v>
      </c>
      <c r="J75" s="16">
        <f t="shared" si="12"/>
        <v>394297.8</v>
      </c>
      <c r="K75" s="25">
        <f t="shared" si="12"/>
        <v>450700</v>
      </c>
    </row>
    <row r="76" spans="1:11" s="5" customFormat="1" ht="16.25" customHeight="1" thickBot="1" x14ac:dyDescent="0.2">
      <c r="A76" s="3" t="s">
        <v>68</v>
      </c>
      <c r="B76" s="3"/>
      <c r="C76" s="3"/>
      <c r="D76" s="3"/>
      <c r="E76" s="3"/>
      <c r="F76" s="3"/>
      <c r="G76" s="17">
        <f>ROUND(G38-G75,5)</f>
        <v>0</v>
      </c>
      <c r="H76" s="17">
        <f t="shared" ref="H76:K76" si="13">ROUND(H38-H75,5)</f>
        <v>61719.06</v>
      </c>
      <c r="I76" s="17">
        <f t="shared" si="13"/>
        <v>81920</v>
      </c>
      <c r="J76" s="17">
        <f t="shared" si="13"/>
        <v>8087.62</v>
      </c>
      <c r="K76" s="27">
        <f t="shared" si="13"/>
        <v>34700</v>
      </c>
    </row>
    <row r="77" spans="1:11" ht="16" thickTop="1" x14ac:dyDescent="0.2">
      <c r="G77" s="11"/>
      <c r="H77" s="11"/>
      <c r="I77" s="11"/>
      <c r="J77" s="11"/>
      <c r="K77" s="11"/>
    </row>
    <row r="78" spans="1:11" x14ac:dyDescent="0.2">
      <c r="G78" s="11"/>
      <c r="H78" s="11"/>
      <c r="I78" s="11"/>
      <c r="J78" s="11"/>
      <c r="K78" s="11"/>
    </row>
    <row r="79" spans="1:11" x14ac:dyDescent="0.2">
      <c r="G79" s="11"/>
      <c r="H79" s="11"/>
      <c r="I79" s="11"/>
      <c r="J79" s="11"/>
      <c r="K79" s="11"/>
    </row>
    <row r="80" spans="1:11" x14ac:dyDescent="0.2">
      <c r="G80" s="11"/>
      <c r="H80" s="11"/>
      <c r="I80" s="11"/>
      <c r="J80" s="11"/>
      <c r="K80" s="11"/>
    </row>
    <row r="81" spans="7:11" x14ac:dyDescent="0.2">
      <c r="G81" s="11"/>
      <c r="H81" s="11"/>
      <c r="I81" s="11"/>
      <c r="J81" s="11"/>
      <c r="K81" s="11"/>
    </row>
    <row r="82" spans="7:11" x14ac:dyDescent="0.2">
      <c r="G82" s="11"/>
      <c r="H82" s="11"/>
      <c r="I82" s="11"/>
      <c r="J82" s="11"/>
      <c r="K82" s="11"/>
    </row>
    <row r="83" spans="7:11" x14ac:dyDescent="0.2">
      <c r="G83" s="11"/>
      <c r="H83" s="11"/>
      <c r="I83" s="11"/>
      <c r="J83" s="11"/>
      <c r="K83" s="11"/>
    </row>
    <row r="84" spans="7:11" x14ac:dyDescent="0.2">
      <c r="G84" s="11"/>
      <c r="H84" s="11"/>
      <c r="I84" s="11"/>
      <c r="J84" s="11"/>
      <c r="K84" s="11"/>
    </row>
    <row r="85" spans="7:11" x14ac:dyDescent="0.2">
      <c r="G85" s="11"/>
      <c r="H85" s="11"/>
      <c r="I85" s="11"/>
      <c r="J85" s="11"/>
      <c r="K85" s="11"/>
    </row>
    <row r="86" spans="7:11" x14ac:dyDescent="0.2">
      <c r="G86" s="11"/>
      <c r="H86" s="11"/>
      <c r="I86" s="11"/>
      <c r="J86" s="11"/>
      <c r="K86" s="11"/>
    </row>
    <row r="87" spans="7:11" x14ac:dyDescent="0.2">
      <c r="G87" s="11"/>
      <c r="H87" s="11"/>
      <c r="I87" s="11"/>
      <c r="J87" s="11"/>
      <c r="K87" s="11"/>
    </row>
    <row r="88" spans="7:11" x14ac:dyDescent="0.2">
      <c r="G88" s="11"/>
      <c r="H88" s="11"/>
      <c r="I88" s="11"/>
      <c r="J88" s="11"/>
      <c r="K88" s="11"/>
    </row>
    <row r="89" spans="7:11" x14ac:dyDescent="0.2">
      <c r="G89" s="11"/>
      <c r="H89" s="11"/>
      <c r="I89" s="11"/>
      <c r="J89" s="11"/>
      <c r="K89" s="11"/>
    </row>
    <row r="90" spans="7:11" x14ac:dyDescent="0.2">
      <c r="G90" s="11"/>
      <c r="H90" s="11"/>
      <c r="I90" s="11"/>
      <c r="J90" s="11"/>
      <c r="K90" s="11"/>
    </row>
    <row r="91" spans="7:11" x14ac:dyDescent="0.2">
      <c r="G91" s="11"/>
      <c r="H91" s="11"/>
      <c r="I91" s="11"/>
      <c r="J91" s="11"/>
      <c r="K91" s="11"/>
    </row>
    <row r="92" spans="7:11" x14ac:dyDescent="0.2">
      <c r="G92" s="11"/>
      <c r="H92" s="11"/>
      <c r="I92" s="11"/>
      <c r="J92" s="11"/>
      <c r="K92" s="11"/>
    </row>
    <row r="93" spans="7:11" x14ac:dyDescent="0.2">
      <c r="G93" s="11"/>
      <c r="H93" s="11"/>
      <c r="I93" s="11"/>
      <c r="J93" s="11"/>
      <c r="K93" s="11"/>
    </row>
    <row r="94" spans="7:11" x14ac:dyDescent="0.2">
      <c r="G94" s="11"/>
      <c r="H94" s="11"/>
      <c r="I94" s="11"/>
      <c r="J94" s="11"/>
      <c r="K94" s="11"/>
    </row>
    <row r="95" spans="7:11" x14ac:dyDescent="0.2">
      <c r="G95" s="11"/>
      <c r="H95" s="11"/>
      <c r="I95" s="11"/>
      <c r="J95" s="11"/>
      <c r="K95" s="11"/>
    </row>
    <row r="96" spans="7:11" x14ac:dyDescent="0.2">
      <c r="G96" s="11"/>
      <c r="H96" s="11"/>
      <c r="I96" s="11"/>
      <c r="J96" s="11"/>
      <c r="K96" s="11"/>
    </row>
    <row r="97" spans="7:11" x14ac:dyDescent="0.2">
      <c r="G97" s="11"/>
      <c r="H97" s="11"/>
      <c r="I97" s="11"/>
      <c r="J97" s="11"/>
      <c r="K97" s="11"/>
    </row>
    <row r="98" spans="7:11" x14ac:dyDescent="0.2">
      <c r="G98" s="11"/>
      <c r="H98" s="11"/>
      <c r="I98" s="11"/>
      <c r="J98" s="11"/>
      <c r="K98" s="11"/>
    </row>
    <row r="99" spans="7:11" x14ac:dyDescent="0.2">
      <c r="G99" s="11"/>
      <c r="H99" s="11"/>
      <c r="I99" s="11"/>
      <c r="J99" s="11"/>
      <c r="K99" s="11"/>
    </row>
    <row r="100" spans="7:11" x14ac:dyDescent="0.2">
      <c r="G100" s="11"/>
      <c r="H100" s="11"/>
      <c r="I100" s="11"/>
      <c r="J100" s="11"/>
      <c r="K100" s="11"/>
    </row>
    <row r="101" spans="7:11" x14ac:dyDescent="0.2">
      <c r="G101" s="11"/>
      <c r="H101" s="11"/>
      <c r="I101" s="11"/>
      <c r="J101" s="11"/>
      <c r="K101" s="11"/>
    </row>
    <row r="102" spans="7:11" x14ac:dyDescent="0.2">
      <c r="G102" s="11"/>
      <c r="H102" s="11"/>
      <c r="I102" s="11"/>
      <c r="J102" s="11"/>
      <c r="K102" s="11"/>
    </row>
    <row r="103" spans="7:11" x14ac:dyDescent="0.2">
      <c r="G103" s="11"/>
      <c r="H103" s="11"/>
      <c r="I103" s="11"/>
      <c r="J103" s="11"/>
      <c r="K103" s="11"/>
    </row>
    <row r="104" spans="7:11" x14ac:dyDescent="0.2">
      <c r="G104" s="11"/>
      <c r="H104" s="11"/>
      <c r="I104" s="11"/>
      <c r="J104" s="11"/>
      <c r="K104" s="11"/>
    </row>
    <row r="105" spans="7:11" x14ac:dyDescent="0.2">
      <c r="G105" s="11"/>
      <c r="H105" s="11"/>
      <c r="I105" s="11"/>
      <c r="J105" s="11"/>
      <c r="K105" s="11"/>
    </row>
    <row r="106" spans="7:11" x14ac:dyDescent="0.2">
      <c r="G106" s="11"/>
      <c r="H106" s="11"/>
      <c r="I106" s="11"/>
      <c r="J106" s="11"/>
      <c r="K106" s="11"/>
    </row>
    <row r="107" spans="7:11" x14ac:dyDescent="0.2">
      <c r="G107" s="11"/>
      <c r="H107" s="11"/>
      <c r="I107" s="11"/>
      <c r="J107" s="11"/>
      <c r="K107" s="11"/>
    </row>
  </sheetData>
  <pageMargins left="0.7" right="0.7" top="0.75" bottom="0.75" header="0.1" footer="0.3"/>
  <pageSetup orientation="portrait" r:id="rId1"/>
  <headerFooter>
    <oddHeader>&amp;C&amp;"Arial,Bold"&amp;12 Educare
&amp;14 Budget 
&amp;10 2019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Worksheet'!Print_Titles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&amp; Tracy Barnes</dc:creator>
  <cp:lastModifiedBy>Microsoft Office User</cp:lastModifiedBy>
  <cp:lastPrinted>2020-12-07T21:36:26Z</cp:lastPrinted>
  <dcterms:created xsi:type="dcterms:W3CDTF">2019-01-17T22:32:54Z</dcterms:created>
  <dcterms:modified xsi:type="dcterms:W3CDTF">2021-08-09T17:17:24Z</dcterms:modified>
</cp:coreProperties>
</file>