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udget20-21\"/>
    </mc:Choice>
  </mc:AlternateContent>
  <xr:revisionPtr revIDLastSave="0" documentId="14_{168E1FEC-7077-4C6A-97BE-78F4C5F9FD38}" xr6:coauthVersionLast="45" xr6:coauthVersionMax="45" xr10:uidLastSave="{00000000-0000-0000-0000-000000000000}"/>
  <bookViews>
    <workbookView xWindow="-120" yWindow="-120" windowWidth="24240" windowHeight="13140" xr2:uid="{41408A19-C3F4-451B-9C21-B9B88A36A1A3}"/>
  </bookViews>
  <sheets>
    <sheet name="Waves Budget 20-21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1" l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38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6" i="1"/>
  <c r="I41" i="1" l="1"/>
  <c r="I42" i="1"/>
  <c r="I43" i="1"/>
  <c r="I44" i="1"/>
  <c r="I45" i="1"/>
  <c r="I46" i="1"/>
  <c r="I47" i="1"/>
  <c r="I48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71" i="1"/>
  <c r="I72" i="1"/>
  <c r="I74" i="1"/>
  <c r="I75" i="1"/>
  <c r="I76" i="1"/>
  <c r="I77" i="1"/>
  <c r="I78" i="1"/>
  <c r="I80" i="1"/>
  <c r="I82" i="1"/>
  <c r="I38" i="1"/>
  <c r="H41" i="1"/>
  <c r="H42" i="1"/>
  <c r="H43" i="1"/>
  <c r="H44" i="1"/>
  <c r="H45" i="1"/>
  <c r="H46" i="1"/>
  <c r="H47" i="1"/>
  <c r="H48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71" i="1"/>
  <c r="H72" i="1"/>
  <c r="H74" i="1"/>
  <c r="H75" i="1"/>
  <c r="H76" i="1"/>
  <c r="H77" i="1"/>
  <c r="H78" i="1"/>
  <c r="H80" i="1"/>
  <c r="H82" i="1"/>
  <c r="H38" i="1"/>
  <c r="C84" i="1"/>
  <c r="D84" i="1"/>
  <c r="E84" i="1"/>
  <c r="B84" i="1"/>
  <c r="I8" i="1"/>
  <c r="I19" i="1"/>
  <c r="I23" i="1"/>
  <c r="I25" i="1"/>
  <c r="I31" i="1"/>
  <c r="H8" i="1"/>
  <c r="H19" i="1"/>
  <c r="H23" i="1"/>
  <c r="H25" i="1"/>
  <c r="H33" i="1"/>
  <c r="H31" i="1"/>
  <c r="F8" i="1"/>
  <c r="F19" i="1"/>
  <c r="F25" i="1"/>
  <c r="D33" i="1"/>
  <c r="E33" i="1"/>
  <c r="E86" i="1" l="1"/>
  <c r="J33" i="1"/>
  <c r="D86" i="1"/>
  <c r="J84" i="1"/>
  <c r="I33" i="1"/>
  <c r="F84" i="1"/>
  <c r="G33" i="1"/>
  <c r="F33" i="1"/>
  <c r="I84" i="1"/>
  <c r="H84" i="1"/>
  <c r="H86" i="1" s="1"/>
  <c r="G84" i="1"/>
  <c r="I86" i="1" l="1"/>
  <c r="F86" i="1"/>
  <c r="G86" i="1"/>
  <c r="C33" i="1" l="1"/>
  <c r="C86" i="1" s="1"/>
  <c r="B33" i="1"/>
  <c r="B86" i="1" s="1"/>
  <c r="J86" i="1" l="1"/>
</calcChain>
</file>

<file path=xl/sharedStrings.xml><?xml version="1.0" encoding="utf-8"?>
<sst xmlns="http://schemas.openxmlformats.org/spreadsheetml/2006/main" count="117" uniqueCount="105">
  <si>
    <t/>
  </si>
  <si>
    <t>Revenues</t>
  </si>
  <si>
    <t>400 Dept. of Edu Grant</t>
  </si>
  <si>
    <t>401 TEIS</t>
  </si>
  <si>
    <t>410 Pre-VR</t>
  </si>
  <si>
    <t>411 DHS-VR</t>
  </si>
  <si>
    <t>412 Community Grants</t>
  </si>
  <si>
    <t>415 Choices ECF</t>
  </si>
  <si>
    <t>417 Choices - Waiver</t>
  </si>
  <si>
    <t>467 Respite</t>
  </si>
  <si>
    <t>419 Private Pay</t>
  </si>
  <si>
    <t>420 Room and Board</t>
  </si>
  <si>
    <t>431 City /County</t>
  </si>
  <si>
    <t>432 United Way Wilco</t>
  </si>
  <si>
    <t>436 Free Rent &amp; InKind</t>
  </si>
  <si>
    <t>443 Bank Interest</t>
  </si>
  <si>
    <t>444 Recycle Fees</t>
  </si>
  <si>
    <t>447 Recycle Sales</t>
  </si>
  <si>
    <t>449 Events Revenue</t>
  </si>
  <si>
    <t>450 Misc Income</t>
  </si>
  <si>
    <t>451 Contributions</t>
  </si>
  <si>
    <t>453  Scholarship Fund</t>
  </si>
  <si>
    <t>454 DIDD Community / Facility</t>
  </si>
  <si>
    <t>461 Emp Supp</t>
  </si>
  <si>
    <t>415-330 Respite CLS</t>
  </si>
  <si>
    <t>480 Semi-Indep</t>
  </si>
  <si>
    <t>497 Hospital Attend</t>
  </si>
  <si>
    <t>472 DIDD Residential Services</t>
  </si>
  <si>
    <t>Total Revenues</t>
  </si>
  <si>
    <t>Expenses</t>
  </si>
  <si>
    <t>500 DSP Incr (DIDD)</t>
  </si>
  <si>
    <t>511 Salary</t>
  </si>
  <si>
    <t>510 Overtime</t>
  </si>
  <si>
    <t>513 PTO buy out \ Bonus</t>
  </si>
  <si>
    <t>514 Disability Insurance</t>
  </si>
  <si>
    <t>515 Retirement Fees</t>
  </si>
  <si>
    <t>516 Fringe-Retirement</t>
  </si>
  <si>
    <t>517 Fringe F I C A</t>
  </si>
  <si>
    <t>518 Fringe-Group Insurance</t>
  </si>
  <si>
    <t>519 Fringe-U.C.-W.C.</t>
  </si>
  <si>
    <t>520 Recreation -Staff</t>
  </si>
  <si>
    <t>521 Travel</t>
  </si>
  <si>
    <t>526 Printing &amp; Duplicating</t>
  </si>
  <si>
    <t>531 Utilities</t>
  </si>
  <si>
    <t>536 Communication</t>
  </si>
  <si>
    <t>541 Maintenance/Repairs</t>
  </si>
  <si>
    <t>551 Audit</t>
  </si>
  <si>
    <t>552 Prof. Serv.-Other</t>
  </si>
  <si>
    <t>553 Prof Services -HR</t>
  </si>
  <si>
    <t>554 Prof. Serv.-Dues &amp; Subsc</t>
  </si>
  <si>
    <t>555 Prof Services Nursing</t>
  </si>
  <si>
    <t>561 Supplies</t>
  </si>
  <si>
    <t>562 Supplies Dev&amp;Fund</t>
  </si>
  <si>
    <t>563 Sensitive Supplies</t>
  </si>
  <si>
    <t>564 Community Relations</t>
  </si>
  <si>
    <t>566 Food</t>
  </si>
  <si>
    <t>571 Rent-Building</t>
  </si>
  <si>
    <t>572 Rent - Vehicle</t>
  </si>
  <si>
    <t>573 Insurance-Building</t>
  </si>
  <si>
    <t>574 Insurance-Auto</t>
  </si>
  <si>
    <t>576 Free Rent/In-Kind</t>
  </si>
  <si>
    <t>581 Vehicle-Fuel</t>
  </si>
  <si>
    <t>582 Vehicle-Repairs &amp; Other</t>
  </si>
  <si>
    <t>584 Staff Incen</t>
  </si>
  <si>
    <t>586 Client Supplements</t>
  </si>
  <si>
    <t>597 IT Services / Software</t>
  </si>
  <si>
    <t>598 Training</t>
  </si>
  <si>
    <t>601 Miscellaneous-Allowable</t>
  </si>
  <si>
    <t>602 Miscellaneous-Non-Allowa</t>
  </si>
  <si>
    <t>603 Admin Alloc</t>
  </si>
  <si>
    <t>609 Misc Bank Charges</t>
  </si>
  <si>
    <t>610 Interest on Debts</t>
  </si>
  <si>
    <t>611 Bad Debts</t>
  </si>
  <si>
    <t>612 Depreciation</t>
  </si>
  <si>
    <t>620 Renovation for Cannon</t>
  </si>
  <si>
    <t>Total Expenses</t>
  </si>
  <si>
    <t>Net Income</t>
  </si>
  <si>
    <t>July 2020</t>
  </si>
  <si>
    <t>August 2020</t>
  </si>
  <si>
    <t>November 2020 Projected</t>
  </si>
  <si>
    <t>December 2020 Projected</t>
  </si>
  <si>
    <t>June 2020</t>
  </si>
  <si>
    <t>YTD Actual(July 2019-June 2020)</t>
  </si>
  <si>
    <t>Notes</t>
  </si>
  <si>
    <t>Dept of Edu Grant:  Early Learning</t>
  </si>
  <si>
    <t>Teis:   Early Learning</t>
  </si>
  <si>
    <t>DHS VR  = Voc Rehab</t>
  </si>
  <si>
    <t>Community Grants =Grant from Community foundations(Rainy Day Fund)</t>
  </si>
  <si>
    <t>Private Pay = Day Services</t>
  </si>
  <si>
    <t>Room and Board:  Cannon Street Only(includes Rent, Utilities, food and supplies</t>
  </si>
  <si>
    <t>City/County Pays Quarterly, should have  $11K coming from Wilco</t>
  </si>
  <si>
    <t>Free Rent and Kind: Fairview(projected if we paid, goes in Rev and comes out exp)</t>
  </si>
  <si>
    <t>Recycle Fees: Recycling ended with Covid</t>
  </si>
  <si>
    <t>Recycle Sales:   Sales we get from selling at Recycling plant</t>
  </si>
  <si>
    <t>Events:  30 K Projected from DP in Oct 2020</t>
  </si>
  <si>
    <t>Contributions:  General Contributions from Community</t>
  </si>
  <si>
    <t>Semi Independent:  Apartment guys</t>
  </si>
  <si>
    <t>Salary:   Salaries went from  over  200k  to ave 160K with Covid</t>
  </si>
  <si>
    <t>OT:  High OT due to staffing limitations in franklin area</t>
  </si>
  <si>
    <t>Fringe Group Ins:  HR rec'd refund from Metlife?</t>
  </si>
  <si>
    <t>Travel:  Travel down due to covid</t>
  </si>
  <si>
    <t xml:space="preserve">September 2020 </t>
  </si>
  <si>
    <t xml:space="preserve">October 2020 </t>
  </si>
  <si>
    <t>20-21 YTD budget(projected as of June 30, 2021 fiscal year end)</t>
  </si>
  <si>
    <t>20-21 YTD budget(projected as of June 30, 2020 Fiscal year 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</si>
</sst>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5" formatCode="#,##0.00;\(#,##0.00\)"/>
  </numFmts>
  <fonts count="5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2" fillId="0" borderId="0" xfId="0" applyFont="1"/>
    <xf numFmtId="49" fontId="2" fillId="0" borderId="0" xfId="0" applyNumberFormat="1" applyFont="1" applyAlignment="1">
      <alignment horizontal="left"/>
    </xf>
    <xf numFmtId="0" fontId="3" fillId="0" borderId="0" xfId="0" applyFont="1"/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/>
    </xf>
    <xf numFmtId="49" fontId="0" fillId="0" borderId="2" xfId="0" applyNumberFormat="1" applyBorder="1" applyAlignment="1">
      <alignment horizontal="left"/>
    </xf>
    <xf numFmtId="164" fontId="0" fillId="0" borderId="3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4" fillId="0" borderId="0" xfId="0" applyFont="1"/>
    <xf numFmtId="49" fontId="2" fillId="0" borderId="0" xfId="0" applyNumberFormat="1" applyFont="1" applyFill="1" applyAlignment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/>
    <xf numFmtId="49" fontId="3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1A636-C8E3-442B-9492-98DC0A26C3D2}">
  <dimension ref="A1:O87"/>
  <sheetViews>
    <sheetView tabSelected="1" zoomScale="106" zoomScaleNormal="106" workbookViewId="0">
      <pane ySplit="1" topLeftCell="A64" activePane="bottomLeft" state="frozenSplit"/>
      <selection pane="bottomLeft" activeCell="J37" sqref="J37"/>
    </sheetView>
  </sheetViews>
  <sheetFormatPr defaultColWidth="8.85546875" defaultRowHeight="18.75" x14ac:dyDescent="0.3"/>
  <cols>
    <col min="1" max="1" width="26" style="1" bestFit="1" customWidth="1"/>
    <col min="2" max="2" width="8.7109375" style="1" customWidth="1"/>
    <col min="3" max="3" width="9.7109375" style="1" customWidth="1"/>
    <col min="4" max="9" width="8.7109375" style="1" customWidth="1"/>
    <col min="10" max="10" width="13.42578125" style="1" customWidth="1"/>
    <col min="11" max="11" width="9.7109375" style="1" customWidth="1"/>
    <col min="12" max="12" width="64.140625" style="1" bestFit="1" customWidth="1"/>
    <col min="13" max="13" width="9.7109375" style="1" customWidth="1"/>
    <col min="15" max="15" width="12.7109375" style="1" customWidth="1"/>
    <col min="16" max="16384" width="8.85546875" style="1"/>
  </cols>
  <sheetData>
    <row r="1" spans="1:15" x14ac:dyDescent="0.3">
      <c r="A1" s="2"/>
      <c r="O1" s="21"/>
    </row>
    <row r="2" spans="1:15" s="3" customFormat="1" ht="12.75" x14ac:dyDescent="0.2">
      <c r="A2" s="4" t="s">
        <v>0</v>
      </c>
      <c r="F2" s="17"/>
      <c r="O2" s="22"/>
    </row>
    <row r="3" spans="1:15" s="3" customFormat="1" ht="12.75" x14ac:dyDescent="0.2">
      <c r="A3" s="4"/>
      <c r="F3" s="17"/>
      <c r="O3" s="22"/>
    </row>
    <row r="4" spans="1:15" s="5" customFormat="1" ht="72" x14ac:dyDescent="0.2">
      <c r="A4" s="6" t="s">
        <v>0</v>
      </c>
      <c r="B4" s="7" t="s">
        <v>81</v>
      </c>
      <c r="C4" s="7" t="s">
        <v>82</v>
      </c>
      <c r="D4" s="7" t="s">
        <v>77</v>
      </c>
      <c r="E4" s="7" t="s">
        <v>78</v>
      </c>
      <c r="F4" s="7" t="s">
        <v>101</v>
      </c>
      <c r="G4" s="7" t="s">
        <v>102</v>
      </c>
      <c r="H4" s="7" t="s">
        <v>79</v>
      </c>
      <c r="I4" s="7" t="s">
        <v>80</v>
      </c>
      <c r="J4" s="7" t="s">
        <v>103</v>
      </c>
      <c r="K4" s="7"/>
      <c r="L4" s="7" t="s">
        <v>83</v>
      </c>
      <c r="M4" s="7"/>
      <c r="O4" s="23"/>
    </row>
    <row r="5" spans="1:15" x14ac:dyDescent="0.3">
      <c r="A5" s="2" t="s">
        <v>1</v>
      </c>
      <c r="N5" s="1"/>
      <c r="O5" s="21"/>
    </row>
    <row r="6" spans="1:15" s="3" customFormat="1" ht="12.75" x14ac:dyDescent="0.2">
      <c r="A6" s="4" t="s">
        <v>2</v>
      </c>
      <c r="B6" s="8">
        <v>27216</v>
      </c>
      <c r="C6" s="8">
        <v>251970</v>
      </c>
      <c r="D6" s="8">
        <v>27274</v>
      </c>
      <c r="E6" s="8">
        <v>31093</v>
      </c>
      <c r="F6" s="8">
        <v>11050</v>
      </c>
      <c r="G6" s="8">
        <v>60826</v>
      </c>
      <c r="H6" s="8">
        <v>27700</v>
      </c>
      <c r="I6" s="8">
        <v>27700</v>
      </c>
      <c r="J6" s="8">
        <f>SUM(D6:I6)*2</f>
        <v>371286</v>
      </c>
      <c r="K6" s="8"/>
      <c r="L6" s="9" t="s">
        <v>84</v>
      </c>
      <c r="M6" s="8"/>
      <c r="O6" s="24"/>
    </row>
    <row r="7" spans="1:15" s="3" customFormat="1" ht="12.75" x14ac:dyDescent="0.2">
      <c r="A7" s="4" t="s">
        <v>3</v>
      </c>
      <c r="B7" s="8">
        <v>8333</v>
      </c>
      <c r="C7" s="8">
        <v>74140</v>
      </c>
      <c r="D7" s="8">
        <v>10184</v>
      </c>
      <c r="E7" s="8">
        <v>12353</v>
      </c>
      <c r="F7" s="8">
        <v>13326</v>
      </c>
      <c r="G7" s="8">
        <v>16763</v>
      </c>
      <c r="H7" s="8">
        <v>12361</v>
      </c>
      <c r="I7" s="8">
        <v>12361</v>
      </c>
      <c r="J7" s="8">
        <f t="shared" ref="J7:J31" si="0">SUM(D7:I7)*2</f>
        <v>154696</v>
      </c>
      <c r="K7" s="8"/>
      <c r="L7" s="9" t="s">
        <v>85</v>
      </c>
      <c r="M7" s="8"/>
      <c r="O7" s="24"/>
    </row>
    <row r="8" spans="1:15" s="3" customFormat="1" ht="12.75" x14ac:dyDescent="0.2">
      <c r="A8" s="4" t="s">
        <v>4</v>
      </c>
      <c r="B8" s="8">
        <v>0</v>
      </c>
      <c r="C8" s="8">
        <v>0</v>
      </c>
      <c r="D8" s="8"/>
      <c r="E8" s="8"/>
      <c r="F8" s="8">
        <f t="shared" ref="F8:F31" si="1">SUM(C8/11)</f>
        <v>0</v>
      </c>
      <c r="G8" s="8">
        <v>0</v>
      </c>
      <c r="H8" s="8">
        <f t="shared" ref="H8:H31" si="2">SUM(C8/11)</f>
        <v>0</v>
      </c>
      <c r="I8" s="8">
        <f t="shared" ref="I8:I31" si="3">SUM(C8/11)</f>
        <v>0</v>
      </c>
      <c r="J8" s="8">
        <f t="shared" si="0"/>
        <v>0</v>
      </c>
      <c r="K8" s="8"/>
      <c r="L8" s="9"/>
      <c r="M8" s="8"/>
      <c r="O8" s="24"/>
    </row>
    <row r="9" spans="1:15" s="3" customFormat="1" ht="12.75" x14ac:dyDescent="0.2">
      <c r="A9" s="4" t="s">
        <v>5</v>
      </c>
      <c r="B9" s="8">
        <v>750</v>
      </c>
      <c r="C9" s="8">
        <v>2200</v>
      </c>
      <c r="D9" s="8">
        <v>750</v>
      </c>
      <c r="E9" s="8">
        <v>583</v>
      </c>
      <c r="F9" s="8">
        <v>583</v>
      </c>
      <c r="G9" s="8">
        <v>0</v>
      </c>
      <c r="H9" s="8">
        <v>583</v>
      </c>
      <c r="I9" s="8">
        <v>583</v>
      </c>
      <c r="J9" s="8">
        <f t="shared" si="0"/>
        <v>6164</v>
      </c>
      <c r="K9" s="8"/>
      <c r="L9" s="9" t="s">
        <v>86</v>
      </c>
      <c r="M9" s="8"/>
      <c r="O9" s="24"/>
    </row>
    <row r="10" spans="1:15" s="3" customFormat="1" ht="12.75" x14ac:dyDescent="0.2">
      <c r="A10" s="4" t="s">
        <v>6</v>
      </c>
      <c r="B10" s="8">
        <v>5383</v>
      </c>
      <c r="C10" s="8">
        <v>5383</v>
      </c>
      <c r="D10" s="8"/>
      <c r="E10" s="8"/>
      <c r="F10" s="8">
        <v>0</v>
      </c>
      <c r="G10" s="8">
        <v>0</v>
      </c>
      <c r="H10" s="8">
        <v>0</v>
      </c>
      <c r="I10" s="8">
        <v>0</v>
      </c>
      <c r="J10" s="8">
        <f t="shared" si="0"/>
        <v>0</v>
      </c>
      <c r="K10" s="8"/>
      <c r="L10" s="9" t="s">
        <v>87</v>
      </c>
      <c r="M10" s="8"/>
      <c r="O10" s="24"/>
    </row>
    <row r="11" spans="1:15" s="3" customFormat="1" ht="12.75" x14ac:dyDescent="0.2">
      <c r="A11" s="4" t="s">
        <v>7</v>
      </c>
      <c r="B11" s="8">
        <v>5141</v>
      </c>
      <c r="C11" s="8">
        <v>68151</v>
      </c>
      <c r="D11" s="8">
        <v>5383</v>
      </c>
      <c r="E11" s="8">
        <v>5679</v>
      </c>
      <c r="F11" s="8">
        <v>0</v>
      </c>
      <c r="G11" s="8">
        <v>0</v>
      </c>
      <c r="H11" s="8">
        <v>5141</v>
      </c>
      <c r="I11" s="8">
        <v>5141</v>
      </c>
      <c r="J11" s="8">
        <f t="shared" si="0"/>
        <v>42688</v>
      </c>
      <c r="K11" s="8"/>
      <c r="L11" s="9"/>
      <c r="M11" s="8"/>
      <c r="O11" s="24"/>
    </row>
    <row r="12" spans="1:15" s="3" customFormat="1" ht="12.75" x14ac:dyDescent="0.2">
      <c r="A12" s="4" t="s">
        <v>8</v>
      </c>
      <c r="B12" s="8">
        <v>11411</v>
      </c>
      <c r="C12" s="8">
        <v>102138</v>
      </c>
      <c r="D12" s="8">
        <v>11411</v>
      </c>
      <c r="E12" s="8">
        <v>13602</v>
      </c>
      <c r="F12" s="8">
        <v>11695</v>
      </c>
      <c r="G12" s="8">
        <v>2082</v>
      </c>
      <c r="H12" s="8">
        <v>9078</v>
      </c>
      <c r="I12" s="8">
        <v>9078</v>
      </c>
      <c r="J12" s="8">
        <f t="shared" si="0"/>
        <v>113892</v>
      </c>
      <c r="K12" s="8"/>
      <c r="L12" s="9"/>
      <c r="M12" s="8"/>
      <c r="O12" s="24"/>
    </row>
    <row r="13" spans="1:15" s="3" customFormat="1" ht="12.75" x14ac:dyDescent="0.2">
      <c r="A13" s="4" t="s">
        <v>9</v>
      </c>
      <c r="B13" s="8">
        <v>0</v>
      </c>
      <c r="C13" s="8">
        <v>1377</v>
      </c>
      <c r="D13" s="8"/>
      <c r="E13" s="8"/>
      <c r="F13" s="8">
        <v>0</v>
      </c>
      <c r="G13" s="8">
        <v>0</v>
      </c>
      <c r="H13" s="8">
        <v>0</v>
      </c>
      <c r="I13" s="8">
        <v>0</v>
      </c>
      <c r="J13" s="8">
        <f t="shared" si="0"/>
        <v>0</v>
      </c>
      <c r="K13" s="8"/>
      <c r="L13" s="9"/>
      <c r="M13" s="8"/>
      <c r="O13" s="24"/>
    </row>
    <row r="14" spans="1:15" s="3" customFormat="1" ht="12.75" x14ac:dyDescent="0.2">
      <c r="A14" s="4" t="s">
        <v>10</v>
      </c>
      <c r="B14" s="8">
        <v>735</v>
      </c>
      <c r="C14" s="8">
        <v>31994</v>
      </c>
      <c r="D14" s="8">
        <v>735</v>
      </c>
      <c r="E14" s="8">
        <v>1182</v>
      </c>
      <c r="F14" s="8">
        <v>1694</v>
      </c>
      <c r="G14" s="8">
        <v>1560</v>
      </c>
      <c r="H14" s="8">
        <v>1689</v>
      </c>
      <c r="I14" s="8">
        <v>1689</v>
      </c>
      <c r="J14" s="8">
        <f t="shared" si="0"/>
        <v>17098</v>
      </c>
      <c r="K14" s="8"/>
      <c r="L14" s="9" t="s">
        <v>88</v>
      </c>
      <c r="M14" s="8"/>
      <c r="O14" s="24"/>
    </row>
    <row r="15" spans="1:15" s="3" customFormat="1" ht="12.75" x14ac:dyDescent="0.2">
      <c r="A15" s="4" t="s">
        <v>11</v>
      </c>
      <c r="B15" s="8">
        <v>2308</v>
      </c>
      <c r="C15" s="8">
        <v>31629</v>
      </c>
      <c r="D15" s="8">
        <v>2308</v>
      </c>
      <c r="E15" s="8">
        <v>2308</v>
      </c>
      <c r="F15" s="8">
        <v>2308</v>
      </c>
      <c r="G15" s="8">
        <v>2308</v>
      </c>
      <c r="H15" s="8">
        <v>2308</v>
      </c>
      <c r="I15" s="8">
        <v>2308</v>
      </c>
      <c r="J15" s="8">
        <f t="shared" si="0"/>
        <v>27696</v>
      </c>
      <c r="K15" s="8"/>
      <c r="L15" s="9" t="s">
        <v>89</v>
      </c>
      <c r="M15" s="8"/>
      <c r="O15" s="24"/>
    </row>
    <row r="16" spans="1:15" s="3" customFormat="1" ht="12.75" x14ac:dyDescent="0.2">
      <c r="A16" s="4" t="s">
        <v>12</v>
      </c>
      <c r="B16" s="8">
        <v>0</v>
      </c>
      <c r="C16" s="8">
        <v>45645</v>
      </c>
      <c r="D16" s="8">
        <v>5155.5</v>
      </c>
      <c r="E16" s="8"/>
      <c r="F16" s="8">
        <v>0</v>
      </c>
      <c r="G16" s="8">
        <v>5156</v>
      </c>
      <c r="H16" s="8">
        <v>0</v>
      </c>
      <c r="I16" s="8">
        <v>0</v>
      </c>
      <c r="J16" s="8">
        <f t="shared" si="0"/>
        <v>20623</v>
      </c>
      <c r="K16" s="8"/>
      <c r="L16" s="9" t="s">
        <v>90</v>
      </c>
      <c r="M16" s="8"/>
      <c r="O16" s="24"/>
    </row>
    <row r="17" spans="1:15" s="3" customFormat="1" ht="12.75" x14ac:dyDescent="0.2">
      <c r="A17" s="4" t="s">
        <v>13</v>
      </c>
      <c r="B17" s="8">
        <v>8107</v>
      </c>
      <c r="C17" s="8">
        <v>97267</v>
      </c>
      <c r="D17" s="8">
        <v>8105</v>
      </c>
      <c r="E17" s="8">
        <v>8105</v>
      </c>
      <c r="F17" s="8">
        <v>8105</v>
      </c>
      <c r="G17" s="8">
        <v>8105</v>
      </c>
      <c r="H17" s="8">
        <v>8105</v>
      </c>
      <c r="I17" s="8">
        <v>8105</v>
      </c>
      <c r="J17" s="8">
        <f t="shared" si="0"/>
        <v>97260</v>
      </c>
      <c r="K17" s="8"/>
      <c r="L17" s="9"/>
      <c r="M17" s="8"/>
      <c r="O17" s="24"/>
    </row>
    <row r="18" spans="1:15" s="3" customFormat="1" ht="12.75" x14ac:dyDescent="0.2">
      <c r="A18" s="4" t="s">
        <v>14</v>
      </c>
      <c r="B18" s="8">
        <v>2055</v>
      </c>
      <c r="C18" s="8">
        <v>24660</v>
      </c>
      <c r="D18" s="8">
        <v>2055</v>
      </c>
      <c r="E18" s="8">
        <v>2055</v>
      </c>
      <c r="F18" s="8">
        <v>2055</v>
      </c>
      <c r="G18" s="8">
        <v>2055</v>
      </c>
      <c r="H18" s="8">
        <v>2055</v>
      </c>
      <c r="I18" s="8">
        <v>2055</v>
      </c>
      <c r="J18" s="8">
        <f t="shared" si="0"/>
        <v>24660</v>
      </c>
      <c r="K18" s="8"/>
      <c r="L18" s="9" t="s">
        <v>91</v>
      </c>
      <c r="M18" s="8"/>
      <c r="O18" s="24"/>
    </row>
    <row r="19" spans="1:15" s="3" customFormat="1" ht="12.75" x14ac:dyDescent="0.2">
      <c r="A19" s="4" t="s">
        <v>15</v>
      </c>
      <c r="B19" s="8">
        <v>0</v>
      </c>
      <c r="C19" s="8">
        <v>35</v>
      </c>
      <c r="D19" s="8">
        <v>-14</v>
      </c>
      <c r="E19" s="8"/>
      <c r="F19" s="8">
        <f t="shared" si="1"/>
        <v>3.1818181818181817</v>
      </c>
      <c r="G19" s="8">
        <v>0</v>
      </c>
      <c r="H19" s="8">
        <f t="shared" si="2"/>
        <v>3.1818181818181817</v>
      </c>
      <c r="I19" s="8">
        <f t="shared" si="3"/>
        <v>3.1818181818181817</v>
      </c>
      <c r="J19" s="8">
        <f t="shared" si="0"/>
        <v>-8.9090909090909101</v>
      </c>
      <c r="K19" s="8"/>
      <c r="L19" s="9"/>
      <c r="M19" s="8"/>
      <c r="O19" s="24"/>
    </row>
    <row r="20" spans="1:15" s="3" customFormat="1" ht="12.75" x14ac:dyDescent="0.2">
      <c r="A20" s="4" t="s">
        <v>16</v>
      </c>
      <c r="B20" s="8">
        <v>0</v>
      </c>
      <c r="C20" s="8">
        <v>55083</v>
      </c>
      <c r="D20" s="8"/>
      <c r="E20" s="8"/>
      <c r="F20" s="8">
        <v>0</v>
      </c>
      <c r="G20" s="8">
        <v>0</v>
      </c>
      <c r="H20" s="8">
        <v>0</v>
      </c>
      <c r="I20" s="8">
        <v>0</v>
      </c>
      <c r="J20" s="8">
        <f t="shared" si="0"/>
        <v>0</v>
      </c>
      <c r="K20" s="8"/>
      <c r="L20" s="9" t="s">
        <v>92</v>
      </c>
      <c r="M20" s="8"/>
      <c r="O20" s="24"/>
    </row>
    <row r="21" spans="1:15" s="3" customFormat="1" ht="12.75" x14ac:dyDescent="0.2">
      <c r="A21" s="4" t="s">
        <v>17</v>
      </c>
      <c r="B21" s="8">
        <v>0</v>
      </c>
      <c r="C21" s="8">
        <v>2204</v>
      </c>
      <c r="D21" s="8"/>
      <c r="E21" s="8">
        <v>0</v>
      </c>
      <c r="F21" s="8">
        <v>0</v>
      </c>
      <c r="G21" s="8">
        <v>31</v>
      </c>
      <c r="H21" s="8">
        <v>0</v>
      </c>
      <c r="I21" s="8">
        <v>0</v>
      </c>
      <c r="J21" s="8">
        <f t="shared" si="0"/>
        <v>62</v>
      </c>
      <c r="K21" s="8"/>
      <c r="L21" s="9" t="s">
        <v>93</v>
      </c>
      <c r="M21" s="8"/>
      <c r="O21" s="24"/>
    </row>
    <row r="22" spans="1:15" s="3" customFormat="1" ht="12.75" x14ac:dyDescent="0.2">
      <c r="A22" s="4" t="s">
        <v>18</v>
      </c>
      <c r="B22" s="8">
        <v>0</v>
      </c>
      <c r="C22" s="8">
        <v>45532</v>
      </c>
      <c r="D22" s="8"/>
      <c r="E22" s="8">
        <v>921</v>
      </c>
      <c r="F22" s="8">
        <v>500</v>
      </c>
      <c r="G22" s="8">
        <v>6250</v>
      </c>
      <c r="H22" s="8">
        <v>0</v>
      </c>
      <c r="I22" s="8">
        <v>0</v>
      </c>
      <c r="J22" s="8">
        <f t="shared" si="0"/>
        <v>15342</v>
      </c>
      <c r="K22" s="8"/>
      <c r="L22" s="9" t="s">
        <v>94</v>
      </c>
      <c r="M22" s="8"/>
      <c r="O22" s="24"/>
    </row>
    <row r="23" spans="1:15" s="3" customFormat="1" ht="12.75" x14ac:dyDescent="0.2">
      <c r="A23" s="4" t="s">
        <v>19</v>
      </c>
      <c r="B23" s="8">
        <v>98</v>
      </c>
      <c r="C23" s="8">
        <v>29291</v>
      </c>
      <c r="D23" s="8">
        <v>98</v>
      </c>
      <c r="E23" s="8">
        <v>2663</v>
      </c>
      <c r="F23" s="8">
        <v>93</v>
      </c>
      <c r="G23" s="8">
        <v>0</v>
      </c>
      <c r="H23" s="8">
        <f t="shared" si="2"/>
        <v>2662.818181818182</v>
      </c>
      <c r="I23" s="8">
        <f t="shared" si="3"/>
        <v>2662.818181818182</v>
      </c>
      <c r="J23" s="8">
        <f t="shared" si="0"/>
        <v>16359.272727272728</v>
      </c>
      <c r="K23" s="8"/>
      <c r="L23" s="9"/>
      <c r="M23" s="8"/>
      <c r="O23" s="24"/>
    </row>
    <row r="24" spans="1:15" s="3" customFormat="1" ht="12.75" x14ac:dyDescent="0.2">
      <c r="A24" s="4" t="s">
        <v>20</v>
      </c>
      <c r="B24" s="8">
        <v>4339</v>
      </c>
      <c r="C24" s="8">
        <v>51688</v>
      </c>
      <c r="D24" s="8">
        <v>4339</v>
      </c>
      <c r="E24" s="8">
        <v>4307.33</v>
      </c>
      <c r="F24" s="8">
        <v>6990</v>
      </c>
      <c r="G24" s="8">
        <v>1618</v>
      </c>
      <c r="H24" s="8">
        <v>4307</v>
      </c>
      <c r="I24" s="8">
        <v>4307</v>
      </c>
      <c r="J24" s="8">
        <f t="shared" si="0"/>
        <v>51736.66</v>
      </c>
      <c r="K24" s="8"/>
      <c r="L24" s="9" t="s">
        <v>95</v>
      </c>
      <c r="M24" s="8"/>
      <c r="O24" s="24"/>
    </row>
    <row r="25" spans="1:15" s="3" customFormat="1" ht="12.75" x14ac:dyDescent="0.2">
      <c r="A25" s="4" t="s">
        <v>21</v>
      </c>
      <c r="B25" s="8">
        <v>0</v>
      </c>
      <c r="C25" s="8">
        <v>0</v>
      </c>
      <c r="D25" s="8"/>
      <c r="E25" s="8"/>
      <c r="F25" s="8">
        <f t="shared" si="1"/>
        <v>0</v>
      </c>
      <c r="G25" s="8">
        <v>0</v>
      </c>
      <c r="H25" s="8">
        <f t="shared" si="2"/>
        <v>0</v>
      </c>
      <c r="I25" s="8">
        <f t="shared" si="3"/>
        <v>0</v>
      </c>
      <c r="J25" s="8">
        <f t="shared" si="0"/>
        <v>0</v>
      </c>
      <c r="K25" s="8"/>
      <c r="L25" s="9"/>
      <c r="M25" s="8"/>
      <c r="O25" s="24"/>
    </row>
    <row r="26" spans="1:15" s="3" customFormat="1" ht="12.75" x14ac:dyDescent="0.2">
      <c r="A26" s="18" t="s">
        <v>22</v>
      </c>
      <c r="B26" s="8">
        <v>40618</v>
      </c>
      <c r="C26" s="8">
        <v>499662</v>
      </c>
      <c r="D26" s="8">
        <v>40618</v>
      </c>
      <c r="E26" s="8">
        <v>40618</v>
      </c>
      <c r="F26" s="8">
        <v>25583</v>
      </c>
      <c r="G26" s="8">
        <v>25000</v>
      </c>
      <c r="H26" s="8">
        <v>40618</v>
      </c>
      <c r="I26" s="8">
        <v>40618</v>
      </c>
      <c r="J26" s="8">
        <f t="shared" si="0"/>
        <v>426110</v>
      </c>
      <c r="K26" s="8"/>
      <c r="L26" s="9"/>
      <c r="M26" s="8"/>
      <c r="O26" s="24"/>
    </row>
    <row r="27" spans="1:15" s="3" customFormat="1" ht="12.75" x14ac:dyDescent="0.2">
      <c r="A27" s="18" t="s">
        <v>23</v>
      </c>
      <c r="B27" s="8">
        <v>5477</v>
      </c>
      <c r="C27" s="8">
        <v>214947</v>
      </c>
      <c r="D27" s="8">
        <v>5477</v>
      </c>
      <c r="E27" s="8">
        <v>5477</v>
      </c>
      <c r="F27" s="8">
        <v>0</v>
      </c>
      <c r="H27" s="8">
        <v>5477</v>
      </c>
      <c r="I27" s="8">
        <v>5477</v>
      </c>
      <c r="J27" s="8">
        <f t="shared" si="0"/>
        <v>43816</v>
      </c>
      <c r="K27" s="8"/>
      <c r="L27" s="9"/>
      <c r="M27" s="8"/>
      <c r="O27" s="24"/>
    </row>
    <row r="28" spans="1:15" s="3" customFormat="1" ht="12.75" x14ac:dyDescent="0.2">
      <c r="A28" s="18" t="s">
        <v>24</v>
      </c>
      <c r="B28" s="8">
        <v>0</v>
      </c>
      <c r="C28" s="8">
        <v>3711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 t="shared" si="0"/>
        <v>0</v>
      </c>
      <c r="K28" s="8"/>
      <c r="L28" s="9"/>
      <c r="M28" s="8"/>
      <c r="O28" s="24"/>
    </row>
    <row r="29" spans="1:15" s="3" customFormat="1" ht="12.75" x14ac:dyDescent="0.2">
      <c r="A29" s="18" t="s">
        <v>25</v>
      </c>
      <c r="B29" s="8">
        <v>3232</v>
      </c>
      <c r="C29" s="8">
        <v>38260</v>
      </c>
      <c r="D29" s="8">
        <v>3232</v>
      </c>
      <c r="E29" s="8">
        <v>3232</v>
      </c>
      <c r="F29" s="8">
        <v>938</v>
      </c>
      <c r="G29" s="8">
        <v>938</v>
      </c>
      <c r="H29" s="8">
        <v>3232</v>
      </c>
      <c r="I29" s="8">
        <v>3232</v>
      </c>
      <c r="J29" s="8">
        <f t="shared" si="0"/>
        <v>29608</v>
      </c>
      <c r="K29" s="8"/>
      <c r="L29" s="9" t="s">
        <v>96</v>
      </c>
      <c r="M29" s="8"/>
      <c r="O29" s="24"/>
    </row>
    <row r="30" spans="1:15" s="3" customFormat="1" ht="12.75" x14ac:dyDescent="0.2">
      <c r="A30" s="18" t="s">
        <v>26</v>
      </c>
      <c r="B30" s="8">
        <v>0</v>
      </c>
      <c r="C30" s="8">
        <v>3604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f t="shared" si="0"/>
        <v>0</v>
      </c>
      <c r="K30" s="8"/>
      <c r="L30" s="9"/>
      <c r="M30" s="8"/>
      <c r="O30" s="24"/>
    </row>
    <row r="31" spans="1:15" s="3" customFormat="1" ht="12.75" x14ac:dyDescent="0.2">
      <c r="A31" s="18" t="s">
        <v>27</v>
      </c>
      <c r="B31" s="8">
        <v>134227</v>
      </c>
      <c r="C31" s="8">
        <v>1548594</v>
      </c>
      <c r="D31" s="8">
        <v>134227</v>
      </c>
      <c r="E31" s="8">
        <v>140781</v>
      </c>
      <c r="F31" s="8">
        <v>101311</v>
      </c>
      <c r="G31" s="8">
        <v>119254</v>
      </c>
      <c r="H31" s="8">
        <f t="shared" si="2"/>
        <v>140781.27272727274</v>
      </c>
      <c r="I31" s="8">
        <f t="shared" si="3"/>
        <v>140781.27272727274</v>
      </c>
      <c r="J31" s="8">
        <f t="shared" si="0"/>
        <v>1554271.0909090908</v>
      </c>
      <c r="K31" s="8"/>
      <c r="L31" s="9"/>
      <c r="M31" s="8"/>
      <c r="O31" s="24"/>
    </row>
    <row r="32" spans="1:15" customFormat="1" ht="15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9"/>
      <c r="L32" s="12"/>
      <c r="M32" s="19"/>
      <c r="O32" s="19"/>
    </row>
    <row r="33" spans="1:15" s="3" customFormat="1" ht="12.75" x14ac:dyDescent="0.2">
      <c r="A33" s="4" t="s">
        <v>28</v>
      </c>
      <c r="B33" s="8">
        <f>ROUND(SUBTOTAL(9, B2:B32), 5)</f>
        <v>259430</v>
      </c>
      <c r="C33" s="8">
        <f>ROUND(SUBTOTAL(9, C2:C32), 5)</f>
        <v>3229165</v>
      </c>
      <c r="D33" s="8">
        <f t="shared" ref="D33:I33" si="4">ROUND(SUBTOTAL(9, D2:D32), 5)</f>
        <v>261337.5</v>
      </c>
      <c r="E33" s="8">
        <f t="shared" si="4"/>
        <v>274959.33</v>
      </c>
      <c r="F33" s="8">
        <f t="shared" si="4"/>
        <v>186234.18182</v>
      </c>
      <c r="G33" s="8">
        <f t="shared" si="4"/>
        <v>251946</v>
      </c>
      <c r="H33" s="8">
        <f t="shared" si="4"/>
        <v>266101.27273000003</v>
      </c>
      <c r="I33" s="8">
        <f t="shared" si="4"/>
        <v>266101.27273000003</v>
      </c>
      <c r="J33" s="8">
        <f>SUM(J6:J31)</f>
        <v>3013359.1145454543</v>
      </c>
      <c r="K33" s="8"/>
      <c r="L33" s="9"/>
      <c r="M33" s="8"/>
      <c r="O33" s="24"/>
    </row>
    <row r="34" spans="1:15" customFormat="1" ht="15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9"/>
      <c r="L34" s="12"/>
      <c r="M34" s="19"/>
      <c r="O34" s="19"/>
    </row>
    <row r="35" spans="1:15" x14ac:dyDescent="0.3">
      <c r="A35" s="13" t="s">
        <v>0</v>
      </c>
      <c r="N35" s="1"/>
      <c r="O35" s="21"/>
    </row>
    <row r="36" spans="1:15" s="5" customFormat="1" ht="60" x14ac:dyDescent="0.2">
      <c r="A36" s="6" t="s">
        <v>0</v>
      </c>
      <c r="B36" s="7" t="s">
        <v>81</v>
      </c>
      <c r="C36" s="7" t="s">
        <v>82</v>
      </c>
      <c r="D36" s="7" t="s">
        <v>77</v>
      </c>
      <c r="E36" s="7" t="s">
        <v>78</v>
      </c>
      <c r="F36" s="7" t="s">
        <v>101</v>
      </c>
      <c r="G36" s="7" t="s">
        <v>102</v>
      </c>
      <c r="H36" s="7" t="s">
        <v>79</v>
      </c>
      <c r="I36" s="7" t="s">
        <v>80</v>
      </c>
      <c r="J36" s="7" t="s">
        <v>104</v>
      </c>
      <c r="K36" s="7"/>
      <c r="L36" s="7" t="s">
        <v>83</v>
      </c>
      <c r="M36" s="7"/>
      <c r="O36" s="23"/>
    </row>
    <row r="37" spans="1:15" x14ac:dyDescent="0.3">
      <c r="A37" s="2" t="s">
        <v>29</v>
      </c>
      <c r="N37" s="1"/>
      <c r="O37" s="21"/>
    </row>
    <row r="38" spans="1:15" s="3" customFormat="1" ht="12.75" x14ac:dyDescent="0.2">
      <c r="A38" s="4" t="s">
        <v>30</v>
      </c>
      <c r="B38" s="8">
        <v>0</v>
      </c>
      <c r="C38" s="8">
        <v>2750</v>
      </c>
      <c r="D38" s="8">
        <v>720</v>
      </c>
      <c r="E38" s="8">
        <v>850</v>
      </c>
      <c r="F38" s="8">
        <v>1550</v>
      </c>
      <c r="G38" s="8">
        <v>3300</v>
      </c>
      <c r="H38" s="8">
        <f>SUM(C38/11)</f>
        <v>250</v>
      </c>
      <c r="I38" s="8">
        <f>SUM(C38/11)</f>
        <v>250</v>
      </c>
      <c r="J38" s="8">
        <f>SUM(D38:I38)*2</f>
        <v>13840</v>
      </c>
      <c r="K38" s="8"/>
      <c r="L38" s="9"/>
      <c r="M38" s="8"/>
      <c r="O38" s="24"/>
    </row>
    <row r="39" spans="1:15" s="3" customFormat="1" ht="12.75" x14ac:dyDescent="0.2">
      <c r="A39" s="4" t="s">
        <v>31</v>
      </c>
      <c r="B39" s="8">
        <v>159308</v>
      </c>
      <c r="C39" s="8">
        <v>2274987</v>
      </c>
      <c r="D39" s="8">
        <v>178966</v>
      </c>
      <c r="E39" s="8">
        <v>128785</v>
      </c>
      <c r="F39" s="8">
        <v>170216</v>
      </c>
      <c r="G39" s="8">
        <v>124142</v>
      </c>
      <c r="H39" s="8">
        <v>160000</v>
      </c>
      <c r="I39" s="8">
        <v>160000</v>
      </c>
      <c r="J39" s="8">
        <f t="shared" ref="J39:J82" si="5">SUM(D39:I39)*2</f>
        <v>1844218</v>
      </c>
      <c r="K39" s="8"/>
      <c r="L39" s="9" t="s">
        <v>97</v>
      </c>
      <c r="M39" s="8"/>
      <c r="O39" s="24"/>
    </row>
    <row r="40" spans="1:15" s="3" customFormat="1" ht="12.75" x14ac:dyDescent="0.2">
      <c r="A40" s="4" t="s">
        <v>32</v>
      </c>
      <c r="B40" s="8">
        <v>21521</v>
      </c>
      <c r="C40" s="8">
        <v>287513</v>
      </c>
      <c r="D40" s="8">
        <v>31944</v>
      </c>
      <c r="E40" s="8">
        <v>22037</v>
      </c>
      <c r="F40" s="8">
        <v>35555</v>
      </c>
      <c r="G40" s="8">
        <v>11509</v>
      </c>
      <c r="H40" s="8">
        <v>19333</v>
      </c>
      <c r="I40" s="8">
        <v>19333</v>
      </c>
      <c r="J40" s="8">
        <f t="shared" si="5"/>
        <v>279422</v>
      </c>
      <c r="K40" s="8"/>
      <c r="L40" s="9" t="s">
        <v>98</v>
      </c>
      <c r="M40" s="8"/>
      <c r="O40" s="24"/>
    </row>
    <row r="41" spans="1:15" s="3" customFormat="1" ht="12.75" x14ac:dyDescent="0.2">
      <c r="A41" s="4" t="s">
        <v>33</v>
      </c>
      <c r="B41" s="8">
        <v>0</v>
      </c>
      <c r="C41" s="8">
        <v>0</v>
      </c>
      <c r="D41" s="8"/>
      <c r="E41" s="8"/>
      <c r="F41" s="8">
        <v>0</v>
      </c>
      <c r="G41" s="8">
        <v>0</v>
      </c>
      <c r="H41" s="8">
        <f t="shared" ref="H41:H82" si="6">SUM(C41/11)</f>
        <v>0</v>
      </c>
      <c r="I41" s="8">
        <f t="shared" ref="I41:I82" si="7">SUM(C41/11)</f>
        <v>0</v>
      </c>
      <c r="J41" s="8">
        <f t="shared" si="5"/>
        <v>0</v>
      </c>
      <c r="K41" s="8"/>
      <c r="L41" s="9"/>
      <c r="M41" s="8"/>
      <c r="O41" s="24"/>
    </row>
    <row r="42" spans="1:15" s="3" customFormat="1" ht="12.75" x14ac:dyDescent="0.2">
      <c r="A42" s="4" t="s">
        <v>34</v>
      </c>
      <c r="B42" s="8">
        <v>2035</v>
      </c>
      <c r="C42" s="8">
        <v>14921</v>
      </c>
      <c r="D42" s="8">
        <v>633</v>
      </c>
      <c r="E42" s="8">
        <v>268</v>
      </c>
      <c r="F42" s="8">
        <v>0</v>
      </c>
      <c r="G42" s="8">
        <v>804</v>
      </c>
      <c r="H42" s="8">
        <f t="shared" si="6"/>
        <v>1356.4545454545455</v>
      </c>
      <c r="I42" s="8">
        <f t="shared" si="7"/>
        <v>1356.4545454545455</v>
      </c>
      <c r="J42" s="8">
        <f t="shared" si="5"/>
        <v>8835.818181818182</v>
      </c>
      <c r="K42" s="8"/>
      <c r="L42" s="9"/>
      <c r="M42" s="8"/>
      <c r="O42" s="24"/>
    </row>
    <row r="43" spans="1:15" s="3" customFormat="1" ht="12.75" x14ac:dyDescent="0.2">
      <c r="A43" s="4" t="s">
        <v>35</v>
      </c>
      <c r="B43" s="8">
        <v>0</v>
      </c>
      <c r="C43" s="8">
        <v>0</v>
      </c>
      <c r="D43" s="8"/>
      <c r="E43" s="8"/>
      <c r="F43" s="8">
        <v>0</v>
      </c>
      <c r="G43" s="8">
        <v>0</v>
      </c>
      <c r="H43" s="8">
        <f t="shared" si="6"/>
        <v>0</v>
      </c>
      <c r="I43" s="8">
        <f t="shared" si="7"/>
        <v>0</v>
      </c>
      <c r="J43" s="8">
        <f t="shared" si="5"/>
        <v>0</v>
      </c>
      <c r="K43" s="8"/>
      <c r="L43" s="9"/>
      <c r="M43" s="8"/>
      <c r="O43" s="24"/>
    </row>
    <row r="44" spans="1:15" s="3" customFormat="1" ht="12.75" x14ac:dyDescent="0.2">
      <c r="A44" s="4" t="s">
        <v>36</v>
      </c>
      <c r="B44" s="8">
        <v>2607</v>
      </c>
      <c r="C44" s="8">
        <v>33788</v>
      </c>
      <c r="D44" s="8"/>
      <c r="E44" s="8"/>
      <c r="F44" s="8">
        <v>968</v>
      </c>
      <c r="G44" s="8">
        <v>1640</v>
      </c>
      <c r="H44" s="8">
        <f t="shared" si="6"/>
        <v>3071.6363636363635</v>
      </c>
      <c r="I44" s="8">
        <f t="shared" si="7"/>
        <v>3071.6363636363635</v>
      </c>
      <c r="J44" s="8">
        <f t="shared" si="5"/>
        <v>17502.545454545456</v>
      </c>
      <c r="K44" s="8"/>
      <c r="L44" s="9"/>
      <c r="M44" s="8"/>
      <c r="O44" s="24"/>
    </row>
    <row r="45" spans="1:15" s="3" customFormat="1" ht="12.75" x14ac:dyDescent="0.2">
      <c r="A45" s="4" t="s">
        <v>37</v>
      </c>
      <c r="B45" s="8">
        <v>11063</v>
      </c>
      <c r="C45" s="8">
        <v>169681</v>
      </c>
      <c r="D45" s="8">
        <v>17797</v>
      </c>
      <c r="E45" s="8">
        <v>11181</v>
      </c>
      <c r="F45" s="8">
        <v>11985</v>
      </c>
      <c r="G45" s="8">
        <v>11760</v>
      </c>
      <c r="H45" s="8">
        <f t="shared" si="6"/>
        <v>15425.545454545454</v>
      </c>
      <c r="I45" s="8">
        <f t="shared" si="7"/>
        <v>15425.545454545454</v>
      </c>
      <c r="J45" s="8">
        <f t="shared" si="5"/>
        <v>167148.18181818182</v>
      </c>
      <c r="K45" s="8"/>
      <c r="L45" s="9"/>
      <c r="M45" s="8"/>
      <c r="O45" s="24"/>
    </row>
    <row r="46" spans="1:15" s="3" customFormat="1" ht="12.75" x14ac:dyDescent="0.2">
      <c r="A46" s="4" t="s">
        <v>38</v>
      </c>
      <c r="B46" s="8">
        <v>8788</v>
      </c>
      <c r="C46" s="8">
        <v>96880</v>
      </c>
      <c r="D46" s="8">
        <v>-21332</v>
      </c>
      <c r="E46" s="8">
        <v>34188</v>
      </c>
      <c r="F46" s="8">
        <v>3981</v>
      </c>
      <c r="G46" s="8">
        <v>15717</v>
      </c>
      <c r="H46" s="8">
        <f t="shared" si="6"/>
        <v>8807.2727272727279</v>
      </c>
      <c r="I46" s="8">
        <f t="shared" si="7"/>
        <v>8807.2727272727279</v>
      </c>
      <c r="J46" s="8">
        <f t="shared" si="5"/>
        <v>100337.09090909091</v>
      </c>
      <c r="K46" s="8"/>
      <c r="L46" s="9" t="s">
        <v>99</v>
      </c>
      <c r="M46" s="8"/>
      <c r="O46" s="24"/>
    </row>
    <row r="47" spans="1:15" s="3" customFormat="1" ht="12.75" x14ac:dyDescent="0.2">
      <c r="A47" s="4" t="s">
        <v>39</v>
      </c>
      <c r="B47" s="8">
        <v>7569</v>
      </c>
      <c r="C47" s="8">
        <v>70476</v>
      </c>
      <c r="D47" s="8">
        <v>7569</v>
      </c>
      <c r="E47" s="8">
        <v>7569</v>
      </c>
      <c r="F47" s="8">
        <v>7569</v>
      </c>
      <c r="G47" s="8">
        <v>7569</v>
      </c>
      <c r="H47" s="8">
        <f t="shared" si="6"/>
        <v>6406.909090909091</v>
      </c>
      <c r="I47" s="8">
        <f t="shared" si="7"/>
        <v>6406.909090909091</v>
      </c>
      <c r="J47" s="8">
        <f t="shared" si="5"/>
        <v>86179.636363636353</v>
      </c>
      <c r="K47" s="8"/>
      <c r="L47" s="9"/>
      <c r="M47" s="8"/>
      <c r="O47" s="24"/>
    </row>
    <row r="48" spans="1:15" s="3" customFormat="1" ht="12.75" x14ac:dyDescent="0.2">
      <c r="A48" s="4" t="s">
        <v>40</v>
      </c>
      <c r="B48" s="8">
        <v>130</v>
      </c>
      <c r="C48" s="8">
        <v>2733</v>
      </c>
      <c r="D48" s="8">
        <v>90</v>
      </c>
      <c r="E48" s="8">
        <v>106</v>
      </c>
      <c r="F48" s="8">
        <v>167</v>
      </c>
      <c r="G48" s="8">
        <v>70</v>
      </c>
      <c r="H48" s="8">
        <f t="shared" si="6"/>
        <v>248.45454545454547</v>
      </c>
      <c r="I48" s="8">
        <f t="shared" si="7"/>
        <v>248.45454545454547</v>
      </c>
      <c r="J48" s="8">
        <f t="shared" si="5"/>
        <v>1859.818181818182</v>
      </c>
      <c r="K48" s="8"/>
      <c r="L48" s="9"/>
      <c r="M48" s="8"/>
      <c r="O48" s="24"/>
    </row>
    <row r="49" spans="1:15" s="3" customFormat="1" ht="12.75" x14ac:dyDescent="0.2">
      <c r="A49" s="4" t="s">
        <v>41</v>
      </c>
      <c r="B49" s="8">
        <v>271</v>
      </c>
      <c r="C49" s="8">
        <v>19197</v>
      </c>
      <c r="D49" s="8">
        <v>292</v>
      </c>
      <c r="E49" s="8">
        <v>28</v>
      </c>
      <c r="F49" s="8">
        <v>437</v>
      </c>
      <c r="G49" s="8">
        <v>285</v>
      </c>
      <c r="H49" s="8">
        <v>300</v>
      </c>
      <c r="I49" s="8">
        <v>300</v>
      </c>
      <c r="J49" s="8">
        <f t="shared" si="5"/>
        <v>3284</v>
      </c>
      <c r="K49" s="8"/>
      <c r="L49" s="9" t="s">
        <v>100</v>
      </c>
      <c r="M49" s="8"/>
      <c r="O49" s="24"/>
    </row>
    <row r="50" spans="1:15" s="3" customFormat="1" ht="12.75" x14ac:dyDescent="0.2">
      <c r="A50" s="4" t="s">
        <v>42</v>
      </c>
      <c r="B50" s="8">
        <v>969</v>
      </c>
      <c r="C50" s="8">
        <v>12847</v>
      </c>
      <c r="D50" s="8">
        <v>1329</v>
      </c>
      <c r="E50" s="8">
        <v>969</v>
      </c>
      <c r="F50" s="8">
        <v>969</v>
      </c>
      <c r="G50" s="8">
        <v>2401</v>
      </c>
      <c r="H50" s="8">
        <f t="shared" si="6"/>
        <v>1167.909090909091</v>
      </c>
      <c r="I50" s="8">
        <f t="shared" si="7"/>
        <v>1167.909090909091</v>
      </c>
      <c r="J50" s="8">
        <f t="shared" si="5"/>
        <v>16007.636363636364</v>
      </c>
      <c r="K50" s="8"/>
      <c r="L50" s="9"/>
      <c r="M50" s="8"/>
      <c r="O50" s="24"/>
    </row>
    <row r="51" spans="1:15" s="3" customFormat="1" ht="12.75" x14ac:dyDescent="0.2">
      <c r="A51" s="4" t="s">
        <v>43</v>
      </c>
      <c r="B51" s="8">
        <v>1123</v>
      </c>
      <c r="C51" s="8">
        <v>17109</v>
      </c>
      <c r="D51" s="8">
        <v>1072</v>
      </c>
      <c r="E51" s="8">
        <v>1005</v>
      </c>
      <c r="F51" s="8">
        <v>873</v>
      </c>
      <c r="G51" s="8">
        <v>427</v>
      </c>
      <c r="H51" s="8">
        <f t="shared" si="6"/>
        <v>1555.3636363636363</v>
      </c>
      <c r="I51" s="8">
        <f t="shared" si="7"/>
        <v>1555.3636363636363</v>
      </c>
      <c r="J51" s="8">
        <f t="shared" si="5"/>
        <v>12975.454545454544</v>
      </c>
      <c r="K51" s="8"/>
      <c r="L51" s="9"/>
      <c r="M51" s="8"/>
      <c r="O51" s="24"/>
    </row>
    <row r="52" spans="1:15" s="3" customFormat="1" ht="12.75" x14ac:dyDescent="0.2">
      <c r="A52" s="4" t="s">
        <v>44</v>
      </c>
      <c r="B52" s="8">
        <v>3184</v>
      </c>
      <c r="C52" s="8">
        <v>39650</v>
      </c>
      <c r="D52" s="8">
        <v>3393</v>
      </c>
      <c r="E52" s="8">
        <v>3159</v>
      </c>
      <c r="F52" s="8">
        <v>3138</v>
      </c>
      <c r="G52" s="8">
        <v>3836</v>
      </c>
      <c r="H52" s="8">
        <f t="shared" si="6"/>
        <v>3604.5454545454545</v>
      </c>
      <c r="I52" s="8">
        <f t="shared" si="7"/>
        <v>3604.5454545454545</v>
      </c>
      <c r="J52" s="8">
        <f t="shared" si="5"/>
        <v>41470.181818181823</v>
      </c>
      <c r="K52" s="8"/>
      <c r="L52" s="9"/>
      <c r="M52" s="8"/>
      <c r="O52" s="24"/>
    </row>
    <row r="53" spans="1:15" s="3" customFormat="1" ht="12.75" x14ac:dyDescent="0.2">
      <c r="A53" s="4" t="s">
        <v>45</v>
      </c>
      <c r="B53" s="8">
        <v>636</v>
      </c>
      <c r="C53" s="8">
        <v>16363</v>
      </c>
      <c r="D53" s="8">
        <v>2194</v>
      </c>
      <c r="E53" s="8">
        <v>1688</v>
      </c>
      <c r="F53" s="8">
        <v>11689</v>
      </c>
      <c r="G53" s="8">
        <v>1553</v>
      </c>
      <c r="H53" s="8">
        <f t="shared" si="6"/>
        <v>1487.5454545454545</v>
      </c>
      <c r="I53" s="8">
        <f t="shared" si="7"/>
        <v>1487.5454545454545</v>
      </c>
      <c r="J53" s="8">
        <f t="shared" si="5"/>
        <v>40198.181818181823</v>
      </c>
      <c r="K53" s="8"/>
      <c r="L53" s="9"/>
      <c r="M53" s="8"/>
      <c r="O53" s="24"/>
    </row>
    <row r="54" spans="1:15" s="3" customFormat="1" ht="12.75" x14ac:dyDescent="0.2">
      <c r="A54" s="4" t="s">
        <v>46</v>
      </c>
      <c r="B54" s="8">
        <v>7000</v>
      </c>
      <c r="C54" s="8">
        <v>21000</v>
      </c>
      <c r="D54" s="8"/>
      <c r="E54" s="8"/>
      <c r="F54" s="8">
        <v>0</v>
      </c>
      <c r="G54" s="8">
        <v>0</v>
      </c>
      <c r="H54" s="8">
        <f t="shared" si="6"/>
        <v>1909.090909090909</v>
      </c>
      <c r="I54" s="8">
        <f t="shared" si="7"/>
        <v>1909.090909090909</v>
      </c>
      <c r="J54" s="8">
        <f t="shared" si="5"/>
        <v>7636.363636363636</v>
      </c>
      <c r="K54" s="8"/>
      <c r="L54" s="9"/>
      <c r="M54" s="8"/>
      <c r="O54" s="24"/>
    </row>
    <row r="55" spans="1:15" s="3" customFormat="1" ht="12.75" x14ac:dyDescent="0.2">
      <c r="A55" s="4" t="s">
        <v>47</v>
      </c>
      <c r="B55" s="8">
        <v>100</v>
      </c>
      <c r="C55" s="8">
        <v>3620</v>
      </c>
      <c r="D55" s="8">
        <v>100</v>
      </c>
      <c r="E55" s="8">
        <v>149</v>
      </c>
      <c r="F55" s="8">
        <v>1350</v>
      </c>
      <c r="G55" s="8">
        <v>1220</v>
      </c>
      <c r="H55" s="8">
        <f t="shared" si="6"/>
        <v>329.09090909090907</v>
      </c>
      <c r="I55" s="8">
        <f t="shared" si="7"/>
        <v>329.09090909090907</v>
      </c>
      <c r="J55" s="8">
        <f t="shared" si="5"/>
        <v>6954.363636363636</v>
      </c>
      <c r="K55" s="8"/>
      <c r="L55" s="9"/>
      <c r="M55" s="8"/>
      <c r="O55" s="24"/>
    </row>
    <row r="56" spans="1:15" s="3" customFormat="1" ht="12.75" x14ac:dyDescent="0.2">
      <c r="A56" s="4" t="s">
        <v>48</v>
      </c>
      <c r="B56" s="8">
        <v>-245</v>
      </c>
      <c r="C56" s="8">
        <v>40018</v>
      </c>
      <c r="D56" s="8">
        <v>3591</v>
      </c>
      <c r="E56" s="8">
        <v>5198</v>
      </c>
      <c r="F56" s="8">
        <v>5197</v>
      </c>
      <c r="G56" s="8">
        <v>2300</v>
      </c>
      <c r="H56" s="8">
        <f t="shared" si="6"/>
        <v>3638</v>
      </c>
      <c r="I56" s="8">
        <f t="shared" si="7"/>
        <v>3638</v>
      </c>
      <c r="J56" s="8">
        <f t="shared" si="5"/>
        <v>47124</v>
      </c>
      <c r="K56" s="8"/>
      <c r="L56" s="9"/>
      <c r="M56" s="8"/>
      <c r="O56" s="24"/>
    </row>
    <row r="57" spans="1:15" s="3" customFormat="1" ht="12.75" x14ac:dyDescent="0.2">
      <c r="A57" s="4" t="s">
        <v>49</v>
      </c>
      <c r="B57" s="8">
        <v>397</v>
      </c>
      <c r="C57" s="8">
        <v>15498</v>
      </c>
      <c r="D57" s="8"/>
      <c r="E57" s="8">
        <v>41</v>
      </c>
      <c r="F57" s="8">
        <v>938</v>
      </c>
      <c r="G57" s="8">
        <v>89</v>
      </c>
      <c r="H57" s="8">
        <f t="shared" si="6"/>
        <v>1408.909090909091</v>
      </c>
      <c r="I57" s="8">
        <f t="shared" si="7"/>
        <v>1408.909090909091</v>
      </c>
      <c r="J57" s="8">
        <f t="shared" si="5"/>
        <v>7771.636363636364</v>
      </c>
      <c r="K57" s="8"/>
      <c r="L57" s="9"/>
      <c r="M57" s="8"/>
      <c r="O57" s="24"/>
    </row>
    <row r="58" spans="1:15" s="3" customFormat="1" ht="12.75" x14ac:dyDescent="0.2">
      <c r="A58" s="4" t="s">
        <v>50</v>
      </c>
      <c r="B58" s="8">
        <v>0</v>
      </c>
      <c r="C58" s="8">
        <v>1230</v>
      </c>
      <c r="D58" s="8"/>
      <c r="E58" s="8"/>
      <c r="F58" s="8">
        <v>0</v>
      </c>
      <c r="G58" s="8">
        <v>0</v>
      </c>
      <c r="H58" s="8">
        <f t="shared" si="6"/>
        <v>111.81818181818181</v>
      </c>
      <c r="I58" s="8">
        <f t="shared" si="7"/>
        <v>111.81818181818181</v>
      </c>
      <c r="J58" s="8">
        <f t="shared" si="5"/>
        <v>447.27272727272725</v>
      </c>
      <c r="K58" s="8"/>
      <c r="L58" s="9"/>
      <c r="M58" s="8"/>
      <c r="O58" s="24"/>
    </row>
    <row r="59" spans="1:15" s="3" customFormat="1" ht="12.75" x14ac:dyDescent="0.2">
      <c r="A59" s="4" t="s">
        <v>51</v>
      </c>
      <c r="B59" s="8">
        <v>1183</v>
      </c>
      <c r="C59" s="8">
        <v>16994</v>
      </c>
      <c r="D59" s="8">
        <v>2762</v>
      </c>
      <c r="E59" s="8">
        <v>356</v>
      </c>
      <c r="F59" s="8">
        <v>746</v>
      </c>
      <c r="G59" s="8">
        <v>1032</v>
      </c>
      <c r="H59" s="8">
        <f t="shared" si="6"/>
        <v>1544.909090909091</v>
      </c>
      <c r="I59" s="8">
        <f t="shared" si="7"/>
        <v>1544.909090909091</v>
      </c>
      <c r="J59" s="8">
        <f t="shared" si="5"/>
        <v>15971.636363636364</v>
      </c>
      <c r="K59" s="8"/>
      <c r="L59" s="9"/>
      <c r="M59" s="8"/>
      <c r="O59" s="24"/>
    </row>
    <row r="60" spans="1:15" s="3" customFormat="1" ht="12.75" x14ac:dyDescent="0.2">
      <c r="A60" s="4" t="s">
        <v>52</v>
      </c>
      <c r="B60" s="8">
        <v>0</v>
      </c>
      <c r="C60" s="8">
        <v>4703</v>
      </c>
      <c r="D60" s="8"/>
      <c r="E60" s="8"/>
      <c r="F60" s="8">
        <v>0</v>
      </c>
      <c r="G60" s="8">
        <v>0</v>
      </c>
      <c r="H60" s="8">
        <f t="shared" si="6"/>
        <v>427.54545454545456</v>
      </c>
      <c r="I60" s="8">
        <f t="shared" si="7"/>
        <v>427.54545454545456</v>
      </c>
      <c r="J60" s="8">
        <f t="shared" si="5"/>
        <v>1710.1818181818182</v>
      </c>
      <c r="K60" s="8"/>
      <c r="L60" s="9"/>
      <c r="M60" s="8"/>
      <c r="O60" s="24"/>
    </row>
    <row r="61" spans="1:15" s="3" customFormat="1" ht="12.75" x14ac:dyDescent="0.2">
      <c r="A61" s="4" t="s">
        <v>53</v>
      </c>
      <c r="B61" s="8">
        <v>0</v>
      </c>
      <c r="C61" s="8">
        <v>300</v>
      </c>
      <c r="D61" s="8"/>
      <c r="E61" s="8"/>
      <c r="F61" s="8">
        <v>0</v>
      </c>
      <c r="G61" s="8">
        <v>0</v>
      </c>
      <c r="H61" s="8">
        <f t="shared" si="6"/>
        <v>27.272727272727273</v>
      </c>
      <c r="I61" s="8">
        <f t="shared" si="7"/>
        <v>27.272727272727273</v>
      </c>
      <c r="J61" s="8">
        <f t="shared" si="5"/>
        <v>109.09090909090909</v>
      </c>
      <c r="K61" s="8"/>
      <c r="L61" s="9"/>
      <c r="M61" s="8"/>
      <c r="O61" s="24"/>
    </row>
    <row r="62" spans="1:15" s="3" customFormat="1" ht="12.75" x14ac:dyDescent="0.2">
      <c r="A62" s="4" t="s">
        <v>54</v>
      </c>
      <c r="B62" s="8">
        <v>0</v>
      </c>
      <c r="C62" s="8">
        <v>124</v>
      </c>
      <c r="D62" s="8"/>
      <c r="E62" s="8"/>
      <c r="F62" s="8">
        <v>0</v>
      </c>
      <c r="G62" s="8">
        <v>0</v>
      </c>
      <c r="H62" s="8">
        <f t="shared" si="6"/>
        <v>11.272727272727273</v>
      </c>
      <c r="I62" s="8">
        <f t="shared" si="7"/>
        <v>11.272727272727273</v>
      </c>
      <c r="J62" s="8">
        <f t="shared" si="5"/>
        <v>45.090909090909093</v>
      </c>
      <c r="K62" s="8"/>
      <c r="L62" s="9"/>
      <c r="M62" s="8"/>
      <c r="O62" s="24"/>
    </row>
    <row r="63" spans="1:15" s="3" customFormat="1" ht="12.75" x14ac:dyDescent="0.2">
      <c r="A63" s="4" t="s">
        <v>55</v>
      </c>
      <c r="B63" s="8">
        <v>2157</v>
      </c>
      <c r="C63" s="8">
        <v>22360</v>
      </c>
      <c r="D63" s="8">
        <v>1517</v>
      </c>
      <c r="E63" s="8">
        <v>1687</v>
      </c>
      <c r="F63" s="8">
        <v>1687</v>
      </c>
      <c r="G63" s="8">
        <v>1367</v>
      </c>
      <c r="H63" s="8">
        <f t="shared" si="6"/>
        <v>2032.7272727272727</v>
      </c>
      <c r="I63" s="8">
        <f t="shared" si="7"/>
        <v>2032.7272727272727</v>
      </c>
      <c r="J63" s="8">
        <f t="shared" si="5"/>
        <v>20646.909090909088</v>
      </c>
      <c r="K63" s="8"/>
      <c r="L63" s="9"/>
      <c r="M63" s="8"/>
      <c r="O63" s="24"/>
    </row>
    <row r="64" spans="1:15" s="3" customFormat="1" ht="12.75" x14ac:dyDescent="0.2">
      <c r="A64" s="4" t="s">
        <v>56</v>
      </c>
      <c r="B64" s="8">
        <v>4258</v>
      </c>
      <c r="C64" s="8">
        <v>56072</v>
      </c>
      <c r="D64" s="8">
        <v>4388</v>
      </c>
      <c r="E64" s="8">
        <v>4388</v>
      </c>
      <c r="F64" s="8">
        <v>8920</v>
      </c>
      <c r="G64" s="8">
        <v>4633</v>
      </c>
      <c r="H64" s="8">
        <v>4388</v>
      </c>
      <c r="I64" s="8">
        <v>4388</v>
      </c>
      <c r="J64" s="8">
        <f t="shared" si="5"/>
        <v>62210</v>
      </c>
      <c r="K64" s="8"/>
      <c r="L64" s="9"/>
      <c r="M64" s="8"/>
      <c r="O64" s="24"/>
    </row>
    <row r="65" spans="1:15" s="3" customFormat="1" ht="12.75" x14ac:dyDescent="0.2">
      <c r="A65" s="4" t="s">
        <v>57</v>
      </c>
      <c r="B65" s="8">
        <v>626</v>
      </c>
      <c r="C65" s="8">
        <v>8767</v>
      </c>
      <c r="D65" s="8">
        <v>626</v>
      </c>
      <c r="E65" s="8">
        <v>626</v>
      </c>
      <c r="F65" s="8">
        <v>626</v>
      </c>
      <c r="G65" s="8">
        <v>626</v>
      </c>
      <c r="H65" s="8">
        <v>626</v>
      </c>
      <c r="I65" s="8">
        <v>626</v>
      </c>
      <c r="J65" s="8">
        <f t="shared" si="5"/>
        <v>7512</v>
      </c>
      <c r="K65" s="8"/>
      <c r="L65" s="9"/>
      <c r="M65" s="8"/>
      <c r="O65" s="24"/>
    </row>
    <row r="66" spans="1:15" s="3" customFormat="1" ht="12.75" x14ac:dyDescent="0.2">
      <c r="A66" s="4" t="s">
        <v>58</v>
      </c>
      <c r="B66" s="8">
        <v>765</v>
      </c>
      <c r="C66" s="8">
        <v>15262</v>
      </c>
      <c r="D66" s="8">
        <v>765</v>
      </c>
      <c r="E66" s="8">
        <v>765</v>
      </c>
      <c r="F66" s="8">
        <v>765</v>
      </c>
      <c r="G66" s="8">
        <v>765</v>
      </c>
      <c r="H66" s="8">
        <v>765</v>
      </c>
      <c r="I66" s="8">
        <v>765</v>
      </c>
      <c r="J66" s="8">
        <f t="shared" si="5"/>
        <v>9180</v>
      </c>
      <c r="K66" s="8"/>
      <c r="L66" s="9"/>
      <c r="M66" s="8"/>
      <c r="O66" s="24"/>
    </row>
    <row r="67" spans="1:15" s="3" customFormat="1" ht="12.75" x14ac:dyDescent="0.2">
      <c r="A67" s="4" t="s">
        <v>59</v>
      </c>
      <c r="B67" s="8">
        <v>2983</v>
      </c>
      <c r="C67" s="8">
        <v>45060</v>
      </c>
      <c r="D67" s="8">
        <v>2983</v>
      </c>
      <c r="E67" s="8">
        <v>2983</v>
      </c>
      <c r="F67" s="8">
        <v>2983</v>
      </c>
      <c r="G67" s="8">
        <v>2983</v>
      </c>
      <c r="H67" s="8">
        <v>2983</v>
      </c>
      <c r="I67" s="8">
        <v>2983</v>
      </c>
      <c r="J67" s="8">
        <f t="shared" si="5"/>
        <v>35796</v>
      </c>
      <c r="K67" s="8"/>
      <c r="L67" s="9"/>
      <c r="M67" s="8"/>
      <c r="O67" s="24"/>
    </row>
    <row r="68" spans="1:15" s="3" customFormat="1" ht="12.75" x14ac:dyDescent="0.2">
      <c r="A68" s="4" t="s">
        <v>60</v>
      </c>
      <c r="B68" s="8">
        <v>2055</v>
      </c>
      <c r="C68" s="8">
        <v>24660</v>
      </c>
      <c r="D68" s="8">
        <v>2055</v>
      </c>
      <c r="E68" s="8">
        <v>2055</v>
      </c>
      <c r="F68" s="8">
        <v>2055</v>
      </c>
      <c r="G68" s="8">
        <v>2055</v>
      </c>
      <c r="H68" s="8">
        <v>2055</v>
      </c>
      <c r="I68" s="8">
        <v>2055</v>
      </c>
      <c r="J68" s="8">
        <f t="shared" si="5"/>
        <v>24660</v>
      </c>
      <c r="K68" s="8"/>
      <c r="L68" s="9"/>
      <c r="M68" s="8"/>
      <c r="O68" s="24"/>
    </row>
    <row r="69" spans="1:15" s="3" customFormat="1" ht="12.75" x14ac:dyDescent="0.2">
      <c r="A69" s="4" t="s">
        <v>61</v>
      </c>
      <c r="B69" s="8">
        <v>501</v>
      </c>
      <c r="C69" s="8">
        <v>32535</v>
      </c>
      <c r="D69" s="8">
        <v>689</v>
      </c>
      <c r="E69" s="8">
        <v>907</v>
      </c>
      <c r="F69" s="8">
        <v>988</v>
      </c>
      <c r="G69" s="8">
        <v>828</v>
      </c>
      <c r="H69" s="8">
        <v>900</v>
      </c>
      <c r="I69" s="8">
        <v>900</v>
      </c>
      <c r="J69" s="8">
        <f t="shared" si="5"/>
        <v>10424</v>
      </c>
      <c r="K69" s="8"/>
      <c r="L69" s="9"/>
      <c r="M69" s="8"/>
      <c r="O69" s="24"/>
    </row>
    <row r="70" spans="1:15" s="3" customFormat="1" ht="12.75" x14ac:dyDescent="0.2">
      <c r="A70" s="4" t="s">
        <v>62</v>
      </c>
      <c r="B70" s="8">
        <v>269</v>
      </c>
      <c r="C70" s="8">
        <v>25506</v>
      </c>
      <c r="D70" s="8">
        <v>121</v>
      </c>
      <c r="E70" s="8">
        <v>705</v>
      </c>
      <c r="F70" s="8">
        <v>-183</v>
      </c>
      <c r="G70" s="8">
        <v>727</v>
      </c>
      <c r="H70" s="8">
        <v>321</v>
      </c>
      <c r="I70" s="8">
        <v>321</v>
      </c>
      <c r="J70" s="8">
        <f t="shared" si="5"/>
        <v>4024</v>
      </c>
      <c r="K70" s="8"/>
      <c r="L70" s="9"/>
      <c r="M70" s="8"/>
      <c r="O70" s="24"/>
    </row>
    <row r="71" spans="1:15" s="3" customFormat="1" ht="12.75" x14ac:dyDescent="0.2">
      <c r="A71" s="4" t="s">
        <v>63</v>
      </c>
      <c r="B71" s="8">
        <v>0</v>
      </c>
      <c r="C71" s="8">
        <v>5130</v>
      </c>
      <c r="D71" s="8">
        <v>27</v>
      </c>
      <c r="E71" s="8"/>
      <c r="F71" s="8">
        <v>1493</v>
      </c>
      <c r="G71" s="8">
        <v>0</v>
      </c>
      <c r="H71" s="8">
        <f t="shared" si="6"/>
        <v>466.36363636363637</v>
      </c>
      <c r="I71" s="8">
        <f t="shared" si="7"/>
        <v>466.36363636363637</v>
      </c>
      <c r="J71" s="8">
        <f t="shared" si="5"/>
        <v>4905.454545454546</v>
      </c>
      <c r="K71" s="8"/>
      <c r="L71" s="9"/>
      <c r="M71" s="8"/>
      <c r="O71" s="24"/>
    </row>
    <row r="72" spans="1:15" s="3" customFormat="1" ht="12.75" x14ac:dyDescent="0.2">
      <c r="A72" s="4" t="s">
        <v>64</v>
      </c>
      <c r="B72" s="8">
        <v>120</v>
      </c>
      <c r="C72" s="8">
        <v>131</v>
      </c>
      <c r="D72" s="8">
        <v>107</v>
      </c>
      <c r="E72" s="8">
        <v>-570</v>
      </c>
      <c r="F72" s="8">
        <v>590</v>
      </c>
      <c r="G72" s="8">
        <v>-951</v>
      </c>
      <c r="H72" s="8">
        <f t="shared" si="6"/>
        <v>11.909090909090908</v>
      </c>
      <c r="I72" s="8">
        <f t="shared" si="7"/>
        <v>11.909090909090908</v>
      </c>
      <c r="J72" s="8">
        <f t="shared" si="5"/>
        <v>-1600.3636363636365</v>
      </c>
      <c r="K72" s="8"/>
      <c r="L72" s="9"/>
      <c r="M72" s="8"/>
      <c r="O72" s="24"/>
    </row>
    <row r="73" spans="1:15" s="3" customFormat="1" ht="12.75" x14ac:dyDescent="0.2">
      <c r="A73" s="4" t="s">
        <v>65</v>
      </c>
      <c r="B73" s="8">
        <v>1822</v>
      </c>
      <c r="C73" s="8">
        <v>26426</v>
      </c>
      <c r="D73" s="8">
        <v>1831</v>
      </c>
      <c r="E73" s="8">
        <v>1627</v>
      </c>
      <c r="F73" s="8">
        <v>7889</v>
      </c>
      <c r="G73" s="8">
        <v>9447</v>
      </c>
      <c r="H73" s="8">
        <v>1970</v>
      </c>
      <c r="I73" s="8">
        <v>1970</v>
      </c>
      <c r="J73" s="8">
        <f t="shared" si="5"/>
        <v>49468</v>
      </c>
      <c r="K73" s="8"/>
      <c r="L73" s="9"/>
      <c r="M73" s="8"/>
      <c r="O73" s="24"/>
    </row>
    <row r="74" spans="1:15" s="3" customFormat="1" ht="12.75" x14ac:dyDescent="0.2">
      <c r="A74" s="4" t="s">
        <v>66</v>
      </c>
      <c r="B74" s="8">
        <v>0</v>
      </c>
      <c r="C74" s="8">
        <v>525</v>
      </c>
      <c r="D74" s="8"/>
      <c r="E74" s="8"/>
      <c r="F74" s="8">
        <v>0</v>
      </c>
      <c r="G74" s="8">
        <v>0</v>
      </c>
      <c r="H74" s="8">
        <f t="shared" si="6"/>
        <v>47.727272727272727</v>
      </c>
      <c r="I74" s="8">
        <f t="shared" si="7"/>
        <v>47.727272727272727</v>
      </c>
      <c r="J74" s="8">
        <f t="shared" si="5"/>
        <v>190.90909090909091</v>
      </c>
      <c r="K74" s="8"/>
      <c r="L74" s="9"/>
      <c r="M74" s="8"/>
      <c r="O74" s="24"/>
    </row>
    <row r="75" spans="1:15" s="3" customFormat="1" ht="12.75" x14ac:dyDescent="0.2">
      <c r="A75" s="4" t="s">
        <v>67</v>
      </c>
      <c r="B75" s="8">
        <v>0</v>
      </c>
      <c r="C75" s="8">
        <v>0</v>
      </c>
      <c r="D75" s="8">
        <v>0</v>
      </c>
      <c r="E75" s="8"/>
      <c r="F75" s="8">
        <v>0</v>
      </c>
      <c r="G75" s="8">
        <v>0</v>
      </c>
      <c r="H75" s="8">
        <f t="shared" si="6"/>
        <v>0</v>
      </c>
      <c r="I75" s="8">
        <f t="shared" si="7"/>
        <v>0</v>
      </c>
      <c r="J75" s="8">
        <f t="shared" si="5"/>
        <v>0</v>
      </c>
      <c r="K75" s="8"/>
      <c r="L75" s="9"/>
      <c r="M75" s="8"/>
      <c r="O75" s="24"/>
    </row>
    <row r="76" spans="1:15" s="3" customFormat="1" ht="12.75" x14ac:dyDescent="0.2">
      <c r="A76" s="4" t="s">
        <v>68</v>
      </c>
      <c r="B76" s="8">
        <v>0</v>
      </c>
      <c r="C76" s="8">
        <v>590</v>
      </c>
      <c r="D76" s="8">
        <v>139</v>
      </c>
      <c r="E76" s="8"/>
      <c r="F76" s="8">
        <v>0</v>
      </c>
      <c r="G76" s="8">
        <v>0</v>
      </c>
      <c r="H76" s="8">
        <f t="shared" si="6"/>
        <v>53.636363636363633</v>
      </c>
      <c r="I76" s="8">
        <f t="shared" si="7"/>
        <v>53.636363636363633</v>
      </c>
      <c r="J76" s="8">
        <f t="shared" si="5"/>
        <v>492.5454545454545</v>
      </c>
      <c r="K76" s="8"/>
      <c r="L76" s="9"/>
      <c r="M76" s="8"/>
      <c r="O76" s="24"/>
    </row>
    <row r="77" spans="1:15" s="3" customFormat="1" ht="12.75" x14ac:dyDescent="0.2">
      <c r="A77" s="4" t="s">
        <v>69</v>
      </c>
      <c r="B77" s="8">
        <v>0</v>
      </c>
      <c r="C77" s="8">
        <v>0</v>
      </c>
      <c r="D77" s="8"/>
      <c r="E77" s="8"/>
      <c r="F77" s="8">
        <v>0</v>
      </c>
      <c r="G77" s="8">
        <v>0</v>
      </c>
      <c r="H77" s="8">
        <f t="shared" si="6"/>
        <v>0</v>
      </c>
      <c r="I77" s="8">
        <f t="shared" si="7"/>
        <v>0</v>
      </c>
      <c r="J77" s="8">
        <f t="shared" si="5"/>
        <v>0</v>
      </c>
      <c r="K77" s="8"/>
      <c r="L77" s="9"/>
      <c r="M77" s="8"/>
      <c r="O77" s="24"/>
    </row>
    <row r="78" spans="1:15" s="3" customFormat="1" ht="12.75" x14ac:dyDescent="0.2">
      <c r="A78" s="4" t="s">
        <v>70</v>
      </c>
      <c r="B78" s="8">
        <v>222</v>
      </c>
      <c r="C78" s="8">
        <v>1710</v>
      </c>
      <c r="D78" s="8">
        <v>873</v>
      </c>
      <c r="E78" s="8">
        <v>94</v>
      </c>
      <c r="F78" s="8">
        <v>208</v>
      </c>
      <c r="G78" s="8">
        <v>61</v>
      </c>
      <c r="H78" s="8">
        <f t="shared" si="6"/>
        <v>155.45454545454547</v>
      </c>
      <c r="I78" s="8">
        <f t="shared" si="7"/>
        <v>155.45454545454547</v>
      </c>
      <c r="J78" s="8">
        <f t="shared" si="5"/>
        <v>3093.818181818182</v>
      </c>
      <c r="K78" s="8"/>
      <c r="L78" s="9"/>
      <c r="M78" s="8"/>
      <c r="O78" s="24"/>
    </row>
    <row r="79" spans="1:15" s="3" customFormat="1" ht="12.75" x14ac:dyDescent="0.2">
      <c r="A79" s="4" t="s">
        <v>71</v>
      </c>
      <c r="B79" s="8">
        <v>0</v>
      </c>
      <c r="C79" s="8">
        <v>1201</v>
      </c>
      <c r="D79" s="8">
        <v>71</v>
      </c>
      <c r="E79" s="8">
        <v>66</v>
      </c>
      <c r="F79" s="8">
        <v>59</v>
      </c>
      <c r="G79" s="8">
        <v>56</v>
      </c>
      <c r="H79" s="8">
        <v>68</v>
      </c>
      <c r="I79" s="8">
        <v>68</v>
      </c>
      <c r="J79" s="8">
        <f t="shared" si="5"/>
        <v>776</v>
      </c>
      <c r="K79" s="8"/>
      <c r="L79" s="9"/>
      <c r="M79" s="8"/>
      <c r="O79" s="24"/>
    </row>
    <row r="80" spans="1:15" s="3" customFormat="1" ht="12.75" x14ac:dyDescent="0.2">
      <c r="A80" s="4" t="s">
        <v>72</v>
      </c>
      <c r="B80" s="8">
        <v>0</v>
      </c>
      <c r="C80" s="8">
        <v>0</v>
      </c>
      <c r="D80" s="8"/>
      <c r="E80" s="8"/>
      <c r="F80" s="8">
        <v>0</v>
      </c>
      <c r="G80" s="8">
        <v>0</v>
      </c>
      <c r="H80" s="8">
        <f t="shared" si="6"/>
        <v>0</v>
      </c>
      <c r="I80" s="8">
        <f t="shared" si="7"/>
        <v>0</v>
      </c>
      <c r="J80" s="8">
        <f t="shared" si="5"/>
        <v>0</v>
      </c>
      <c r="K80" s="8"/>
      <c r="L80" s="9"/>
      <c r="M80" s="8"/>
      <c r="O80" s="24"/>
    </row>
    <row r="81" spans="1:15" s="3" customFormat="1" ht="12.75" x14ac:dyDescent="0.2">
      <c r="A81" s="4" t="s">
        <v>73</v>
      </c>
      <c r="B81" s="8">
        <v>2798</v>
      </c>
      <c r="C81" s="8">
        <v>33578</v>
      </c>
      <c r="D81" s="8">
        <v>2798</v>
      </c>
      <c r="E81" s="8">
        <v>2798</v>
      </c>
      <c r="F81" s="8">
        <v>2798</v>
      </c>
      <c r="G81" s="8">
        <v>2798</v>
      </c>
      <c r="H81" s="8">
        <v>2798</v>
      </c>
      <c r="I81" s="8">
        <v>2798</v>
      </c>
      <c r="J81" s="8">
        <f t="shared" si="5"/>
        <v>33576</v>
      </c>
      <c r="K81" s="8"/>
      <c r="L81" s="9"/>
      <c r="M81" s="8"/>
      <c r="O81" s="24"/>
    </row>
    <row r="82" spans="1:15" s="3" customFormat="1" ht="12.75" x14ac:dyDescent="0.2">
      <c r="A82" s="4" t="s">
        <v>74</v>
      </c>
      <c r="B82" s="8">
        <v>0</v>
      </c>
      <c r="C82" s="8">
        <v>-121</v>
      </c>
      <c r="D82" s="8"/>
      <c r="E82" s="8"/>
      <c r="F82" s="8">
        <v>0</v>
      </c>
      <c r="G82" s="8">
        <v>0</v>
      </c>
      <c r="H82" s="8">
        <f t="shared" si="6"/>
        <v>-11</v>
      </c>
      <c r="I82" s="8">
        <f t="shared" si="7"/>
        <v>-11</v>
      </c>
      <c r="J82" s="8">
        <f t="shared" si="5"/>
        <v>-44</v>
      </c>
      <c r="K82" s="8"/>
      <c r="L82" s="9"/>
      <c r="M82" s="8"/>
      <c r="O82" s="24"/>
    </row>
    <row r="83" spans="1:15" customFormat="1" ht="15" x14ac:dyDescent="0.25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9"/>
      <c r="L83" s="12"/>
      <c r="M83" s="19"/>
      <c r="O83" s="19"/>
    </row>
    <row r="84" spans="1:15" s="3" customFormat="1" ht="12.75" x14ac:dyDescent="0.2">
      <c r="A84" s="4" t="s">
        <v>75</v>
      </c>
      <c r="B84" s="8">
        <f>SUM(B38:B82)</f>
        <v>246215</v>
      </c>
      <c r="C84" s="8">
        <f t="shared" ref="C84:I84" si="8">SUM(C38:C82)</f>
        <v>3461774</v>
      </c>
      <c r="D84" s="8">
        <f t="shared" si="8"/>
        <v>250110</v>
      </c>
      <c r="E84" s="8">
        <f t="shared" si="8"/>
        <v>235708</v>
      </c>
      <c r="F84" s="8">
        <f t="shared" si="8"/>
        <v>288206</v>
      </c>
      <c r="G84" s="8">
        <f>SUM(G38:G82)</f>
        <v>215049</v>
      </c>
      <c r="H84" s="8">
        <f t="shared" si="8"/>
        <v>252053.36363636362</v>
      </c>
      <c r="I84" s="8">
        <f t="shared" si="8"/>
        <v>252053.36363636362</v>
      </c>
      <c r="J84" s="8">
        <f>SUM(J38:J82)</f>
        <v>2986359.4545454541</v>
      </c>
      <c r="K84" s="8"/>
      <c r="L84" s="9"/>
      <c r="M84" s="8"/>
      <c r="O84" s="24"/>
    </row>
    <row r="85" spans="1:15" customFormat="1" ht="15" x14ac:dyDescent="0.25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9"/>
      <c r="L85" s="12"/>
      <c r="M85" s="19"/>
      <c r="O85" s="19"/>
    </row>
    <row r="86" spans="1:15" s="3" customFormat="1" ht="13.5" thickBot="1" x14ac:dyDescent="0.25">
      <c r="A86" s="4" t="s">
        <v>76</v>
      </c>
      <c r="B86" s="8">
        <f>SUM(B33-B84)</f>
        <v>13215</v>
      </c>
      <c r="C86" s="8">
        <f t="shared" ref="C86:J86" si="9">SUM(C33-C84)</f>
        <v>-232609</v>
      </c>
      <c r="D86" s="8">
        <f t="shared" si="9"/>
        <v>11227.5</v>
      </c>
      <c r="E86" s="8">
        <f t="shared" si="9"/>
        <v>39251.330000000016</v>
      </c>
      <c r="F86" s="8">
        <f t="shared" si="9"/>
        <v>-101971.81818</v>
      </c>
      <c r="G86" s="8">
        <f t="shared" si="9"/>
        <v>36897</v>
      </c>
      <c r="H86" s="8">
        <f t="shared" si="9"/>
        <v>14047.909093636408</v>
      </c>
      <c r="I86" s="8">
        <f t="shared" si="9"/>
        <v>14047.909093636408</v>
      </c>
      <c r="J86" s="8">
        <f t="shared" si="9"/>
        <v>26999.660000000149</v>
      </c>
      <c r="K86" s="8"/>
      <c r="L86" s="9"/>
      <c r="M86" s="8"/>
      <c r="O86" s="24"/>
    </row>
    <row r="87" spans="1:15" customFormat="1" ht="16.5" thickTop="1" thickBot="1" x14ac:dyDescent="0.3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20"/>
      <c r="L87" s="16"/>
      <c r="M87" s="20"/>
      <c r="O87" s="19"/>
    </row>
  </sheetData>
  <pageMargins left="0.7" right="0.7" top="1.7361111111111101" bottom="0.65277777777777801" header="0.3" footer="0.3"/>
  <pageSetup orientation="landscape" r:id="rId1"/>
  <headerFooter>
    <oddHeader xml:space="preserve">&amp;L&amp;"Times New Roman,Regular"&amp;10
&amp;16
&amp;C&amp;"Times New Roman,Bold"&amp;72Waves&amp;"Times New Roman,Regular"&amp;16
Budget through December 2020
&amp;"Times New Roman,Bold" </oddHeader>
    <oddFooter>&amp;L&amp;08&amp;"MS San Serif"&amp;D at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EC433-0F12-47A5-8FDE-1CF981105CF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Waves Budget 20-21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 Gutierrez</dc:creator>
  <cp:lastModifiedBy>Karen Fite</cp:lastModifiedBy>
  <cp:lastPrinted>2020-09-24T20:06:58Z</cp:lastPrinted>
  <dcterms:created xsi:type="dcterms:W3CDTF">2020-09-23T20:32:23Z</dcterms:created>
  <dcterms:modified xsi:type="dcterms:W3CDTF">2020-11-09T01:28:47Z</dcterms:modified>
</cp:coreProperties>
</file>