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iaHorst\Desktop\Budget planning\Budget 2023\"/>
    </mc:Choice>
  </mc:AlternateContent>
  <bookViews>
    <workbookView xWindow="0" yWindow="0" windowWidth="20490" windowHeight="7620"/>
  </bookViews>
  <sheets>
    <sheet name="Budget 2023" sheetId="2" r:id="rId1"/>
  </sheets>
  <calcPr calcId="162913"/>
</workbook>
</file>

<file path=xl/calcChain.xml><?xml version="1.0" encoding="utf-8"?>
<calcChain xmlns="http://schemas.openxmlformats.org/spreadsheetml/2006/main">
  <c r="B93" i="2" l="1"/>
  <c r="B94" i="2" s="1"/>
  <c r="B68" i="2"/>
  <c r="B40" i="2"/>
  <c r="B26" i="2"/>
  <c r="B24" i="2"/>
  <c r="B20" i="2"/>
  <c r="B87" i="2" l="1"/>
  <c r="B69" i="2"/>
  <c r="B45" i="2"/>
  <c r="B28" i="2"/>
  <c r="B35" i="2" s="1"/>
  <c r="B79" i="2"/>
  <c r="B36" i="2" l="1"/>
  <c r="B80" i="2"/>
  <c r="B89" i="2" l="1"/>
  <c r="B90" i="2" l="1"/>
  <c r="B95" i="2" s="1"/>
</calcChain>
</file>

<file path=xl/sharedStrings.xml><?xml version="1.0" encoding="utf-8"?>
<sst xmlns="http://schemas.openxmlformats.org/spreadsheetml/2006/main" count="92" uniqueCount="92">
  <si>
    <t>Income</t>
  </si>
  <si>
    <t xml:space="preserve">   4000 Program Revenue</t>
  </si>
  <si>
    <t xml:space="preserve">      4001 Services - LAV</t>
  </si>
  <si>
    <t xml:space="preserve">      4001.1 Services - ELS</t>
  </si>
  <si>
    <t xml:space="preserve">      4002 Services - Acacia CP VERA</t>
  </si>
  <si>
    <t xml:space="preserve">      4002.1 Services -  Acacia LOPC VERA</t>
  </si>
  <si>
    <t xml:space="preserve">      4002.2 Services - DICA</t>
  </si>
  <si>
    <t xml:space="preserve">      4005 Services - Family Unity Project</t>
  </si>
  <si>
    <t xml:space="preserve">      4005.1 Services - RLAP</t>
  </si>
  <si>
    <t xml:space="preserve">      4005.2 Service Fees - Sliding Scale</t>
  </si>
  <si>
    <t xml:space="preserve">      4009 Services - Welcome South</t>
  </si>
  <si>
    <t xml:space="preserve">      4011 Services - Asylum Initiative</t>
  </si>
  <si>
    <t xml:space="preserve">      4011.1 Services - GCIC</t>
  </si>
  <si>
    <t xml:space="preserve">   Total 4000 Program Revenue</t>
  </si>
  <si>
    <t xml:space="preserve">   4100 Contributed Support</t>
  </si>
  <si>
    <t xml:space="preserve">      4115 Direct Public Support - Individual Contributions</t>
  </si>
  <si>
    <t xml:space="preserve">         4115.1 PayPal Income</t>
  </si>
  <si>
    <t xml:space="preserve">      Total 4115 Direct Public Support - Individual Contributions</t>
  </si>
  <si>
    <t xml:space="preserve">      4120 Corporate Contributions</t>
  </si>
  <si>
    <t xml:space="preserve">      4125 Corporate/Business Grants</t>
  </si>
  <si>
    <t xml:space="preserve">      4150 Fundraising</t>
  </si>
  <si>
    <t xml:space="preserve">   Total 4100 Contributed Support</t>
  </si>
  <si>
    <t xml:space="preserve">   4200 Refunds-Allowances</t>
  </si>
  <si>
    <t xml:space="preserve">   4400 Interest Income</t>
  </si>
  <si>
    <t xml:space="preserve">   4402 Dividend Income - WISDM</t>
  </si>
  <si>
    <t xml:space="preserve">   4403 Unrealized Gain/Loss - WISDM</t>
  </si>
  <si>
    <t xml:space="preserve">   Discounts</t>
  </si>
  <si>
    <t xml:space="preserve">   Uncategorized Income</t>
  </si>
  <si>
    <t>Total Income</t>
  </si>
  <si>
    <t>Gross Profit</t>
  </si>
  <si>
    <t>Expenses</t>
  </si>
  <si>
    <t xml:space="preserve">   5000 Program Service Expenses</t>
  </si>
  <si>
    <t xml:space="preserve">      5033 Filing/Background Fees</t>
  </si>
  <si>
    <t xml:space="preserve">      5051 Shipping and delivery expense</t>
  </si>
  <si>
    <t xml:space="preserve">      5106 Legal &amp; Professional Fees</t>
  </si>
  <si>
    <t xml:space="preserve">      5115 Interpretation/Translation</t>
  </si>
  <si>
    <t xml:space="preserve">      5120 Subcontractors - CasaLuz</t>
  </si>
  <si>
    <t xml:space="preserve">      6200 Other General and Admin Expenses</t>
  </si>
  <si>
    <t xml:space="preserve">   Total 5000 Program Service Expenses</t>
  </si>
  <si>
    <t xml:space="preserve">   5100 General Expenses</t>
  </si>
  <si>
    <t xml:space="preserve">      5001 Advertising/Website</t>
  </si>
  <si>
    <t xml:space="preserve">      5002 Computers</t>
  </si>
  <si>
    <t xml:space="preserve">      5003 Computer Expense - Software</t>
  </si>
  <si>
    <t xml:space="preserve">      5004 Internet - Comcast</t>
  </si>
  <si>
    <t xml:space="preserve">      5005 Office - Rent</t>
  </si>
  <si>
    <t xml:space="preserve">      5006 Office - Equipment Rental</t>
  </si>
  <si>
    <t xml:space="preserve">      5007 Office - Repair, Maintenance &amp; Moving</t>
  </si>
  <si>
    <t xml:space="preserve">      5008 Office - Supplies</t>
  </si>
  <si>
    <t xml:space="preserve">      5009 Office - Printing</t>
  </si>
  <si>
    <t xml:space="preserve">      5010 Postage And Delivery</t>
  </si>
  <si>
    <t xml:space="preserve">      5013 Purchase of Publications</t>
  </si>
  <si>
    <t xml:space="preserve">      5014 Disposal Fees - Shredding</t>
  </si>
  <si>
    <t xml:space="preserve">      5015 Telephone - Mitel</t>
  </si>
  <si>
    <t xml:space="preserve">      5016 Telephone - Line2</t>
  </si>
  <si>
    <t xml:space="preserve">      5020 Fundraising Expense/Donor Relations</t>
  </si>
  <si>
    <t xml:space="preserve">      5021 Fundraising Online  Platform Fees</t>
  </si>
  <si>
    <t xml:space="preserve">      5101 Accounting Fees</t>
  </si>
  <si>
    <t xml:space="preserve">      5102 Bank Charges</t>
  </si>
  <si>
    <t xml:space="preserve">      5103 Dues &amp; Subscriptions</t>
  </si>
  <si>
    <t xml:space="preserve">      5104 Insurance - Liability</t>
  </si>
  <si>
    <t xml:space="preserve">      5105 Taxes &amp; Licenses</t>
  </si>
  <si>
    <t xml:space="preserve">      Extra Acct - (reserved for Online Banking)</t>
  </si>
  <si>
    <t xml:space="preserve">   Total 5100 General Expenses</t>
  </si>
  <si>
    <t xml:space="preserve">   5200 Payroll Expenses</t>
  </si>
  <si>
    <t xml:space="preserve">      5210 Payroll - Wages</t>
  </si>
  <si>
    <t xml:space="preserve">      5220 Payroll - Taxes</t>
  </si>
  <si>
    <t xml:space="preserve">      5230 Payroll - Fees</t>
  </si>
  <si>
    <t xml:space="preserve">      5240 Recruitment</t>
  </si>
  <si>
    <t xml:space="preserve">      5250 Company Payroll Contributions</t>
  </si>
  <si>
    <t xml:space="preserve">         5251 Health Insurance</t>
  </si>
  <si>
    <t xml:space="preserve">         5252 Retirement</t>
  </si>
  <si>
    <t xml:space="preserve">         5253 Insurance - Disability</t>
  </si>
  <si>
    <t xml:space="preserve">      Total 5250 Company Payroll Contributions</t>
  </si>
  <si>
    <t xml:space="preserve">   Total 5200 Payroll Expenses</t>
  </si>
  <si>
    <t xml:space="preserve">   5300 Staff Expenses</t>
  </si>
  <si>
    <t xml:space="preserve">      5310 Travel</t>
  </si>
  <si>
    <t xml:space="preserve">      5320 Travel Meals</t>
  </si>
  <si>
    <t xml:space="preserve">      5330 Meals and Entertainment</t>
  </si>
  <si>
    <t xml:space="preserve">      5340 Staff development</t>
  </si>
  <si>
    <t xml:space="preserve">      5360 Reimbursements</t>
  </si>
  <si>
    <t xml:space="preserve">   Total 5300 Staff Expenses</t>
  </si>
  <si>
    <t xml:space="preserve">   Uncategorized Expenses - Online Banking</t>
  </si>
  <si>
    <t>Total Expenses</t>
  </si>
  <si>
    <t>Net Operating Income</t>
  </si>
  <si>
    <t>Other Expenses</t>
  </si>
  <si>
    <t xml:space="preserve">   6120 Depreciation Expense</t>
  </si>
  <si>
    <t>Total Other Expenses</t>
  </si>
  <si>
    <t>Net Other Income</t>
  </si>
  <si>
    <t>Net Income</t>
  </si>
  <si>
    <t>Mid-South Immigration Advocates</t>
  </si>
  <si>
    <t>Budget 2023</t>
  </si>
  <si>
    <t>2023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</si>
</sst>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&quot;$&quot;* #,##0.00\ _€"/>
  </numFmts>
  <fonts count="7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14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164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5" fontId="2" fillId="0" borderId="2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165" fontId="2" fillId="0" borderId="3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"/>
  <sheetViews>
    <sheetView tabSelected="1" workbookViewId="0">
      <selection activeCell="D6" sqref="D6"/>
    </sheetView>
  </sheetViews>
  <sheetFormatPr defaultRowHeight="15" x14ac:dyDescent="0.25"/>
  <cols>
    <col min="1" max="1" width="56.7109375" style="2" customWidth="1"/>
    <col min="2" max="3" width="22.28515625" style="2" customWidth="1"/>
    <col min="4" max="16384" width="9.140625" style="2"/>
  </cols>
  <sheetData>
    <row r="1" spans="1:4" ht="18" x14ac:dyDescent="0.25">
      <c r="A1" s="11" t="s">
        <v>89</v>
      </c>
      <c r="B1" s="12"/>
    </row>
    <row r="2" spans="1:4" ht="18" x14ac:dyDescent="0.25">
      <c r="A2" s="13" t="s">
        <v>91</v>
      </c>
      <c r="B2" s="12"/>
    </row>
    <row r="3" spans="1:4" x14ac:dyDescent="0.25">
      <c r="A3" s="14"/>
      <c r="B3" s="12"/>
    </row>
    <row r="5" spans="1:4" x14ac:dyDescent="0.25">
      <c r="A5" s="3"/>
      <c r="B5" s="3"/>
      <c r="C5" s="3"/>
    </row>
    <row r="6" spans="1:4" x14ac:dyDescent="0.25">
      <c r="A6" s="3"/>
      <c r="B6" s="4" t="s">
        <v>90</v>
      </c>
      <c r="C6" s="1"/>
      <c r="D6" s="1"/>
    </row>
    <row r="7" spans="1:4" x14ac:dyDescent="0.25">
      <c r="A7" s="5" t="s">
        <v>0</v>
      </c>
      <c r="B7" s="6"/>
      <c r="C7" s="6"/>
    </row>
    <row r="8" spans="1:4" x14ac:dyDescent="0.25">
      <c r="A8" s="5" t="s">
        <v>1</v>
      </c>
      <c r="B8" s="6"/>
      <c r="C8" s="6"/>
    </row>
    <row r="9" spans="1:4" x14ac:dyDescent="0.25">
      <c r="A9" s="5" t="s">
        <v>2</v>
      </c>
      <c r="B9" s="7">
        <v>200000</v>
      </c>
      <c r="C9" s="7"/>
    </row>
    <row r="10" spans="1:4" x14ac:dyDescent="0.25">
      <c r="A10" s="5" t="s">
        <v>3</v>
      </c>
      <c r="B10" s="7">
        <v>0</v>
      </c>
      <c r="C10" s="7"/>
    </row>
    <row r="11" spans="1:4" x14ac:dyDescent="0.25">
      <c r="A11" s="5" t="s">
        <v>4</v>
      </c>
      <c r="B11" s="7">
        <v>700000</v>
      </c>
      <c r="C11" s="7"/>
    </row>
    <row r="12" spans="1:4" x14ac:dyDescent="0.25">
      <c r="A12" s="5" t="s">
        <v>5</v>
      </c>
      <c r="B12" s="7">
        <v>50000</v>
      </c>
      <c r="C12" s="7"/>
    </row>
    <row r="13" spans="1:4" x14ac:dyDescent="0.25">
      <c r="A13" s="5" t="s">
        <v>6</v>
      </c>
      <c r="B13" s="7">
        <v>18200</v>
      </c>
      <c r="C13" s="7"/>
    </row>
    <row r="14" spans="1:4" x14ac:dyDescent="0.25">
      <c r="A14" s="5" t="s">
        <v>7</v>
      </c>
      <c r="B14" s="7">
        <v>7000</v>
      </c>
      <c r="C14" s="7"/>
    </row>
    <row r="15" spans="1:4" x14ac:dyDescent="0.25">
      <c r="A15" s="5" t="s">
        <v>8</v>
      </c>
      <c r="B15" s="7">
        <v>800</v>
      </c>
      <c r="C15" s="7"/>
    </row>
    <row r="16" spans="1:4" x14ac:dyDescent="0.25">
      <c r="A16" s="5" t="s">
        <v>9</v>
      </c>
      <c r="B16" s="7">
        <v>2500</v>
      </c>
      <c r="C16" s="7"/>
    </row>
    <row r="17" spans="1:3" x14ac:dyDescent="0.25">
      <c r="A17" s="5" t="s">
        <v>10</v>
      </c>
      <c r="B17" s="7">
        <v>150000</v>
      </c>
      <c r="C17" s="7"/>
    </row>
    <row r="18" spans="1:3" x14ac:dyDescent="0.25">
      <c r="A18" s="5" t="s">
        <v>11</v>
      </c>
      <c r="B18" s="7">
        <v>1000</v>
      </c>
      <c r="C18" s="7"/>
    </row>
    <row r="19" spans="1:3" x14ac:dyDescent="0.25">
      <c r="A19" s="5" t="s">
        <v>12</v>
      </c>
      <c r="B19" s="7">
        <v>0</v>
      </c>
      <c r="C19" s="7"/>
    </row>
    <row r="20" spans="1:3" x14ac:dyDescent="0.25">
      <c r="A20" s="5" t="s">
        <v>13</v>
      </c>
      <c r="B20" s="8">
        <f>(((((((((((B8)+(B9))+(B10))+(B11))+(B12))+(B13))+(B14))+(B15))+(B16))+(B17))+(B18))+(B19)</f>
        <v>1129500</v>
      </c>
      <c r="C20" s="9"/>
    </row>
    <row r="21" spans="1:3" x14ac:dyDescent="0.25">
      <c r="A21" s="5" t="s">
        <v>14</v>
      </c>
      <c r="B21" s="6"/>
      <c r="C21" s="6"/>
    </row>
    <row r="22" spans="1:3" x14ac:dyDescent="0.25">
      <c r="A22" s="5" t="s">
        <v>15</v>
      </c>
      <c r="B22" s="7">
        <v>40000</v>
      </c>
      <c r="C22" s="7"/>
    </row>
    <row r="23" spans="1:3" x14ac:dyDescent="0.25">
      <c r="A23" s="5" t="s">
        <v>16</v>
      </c>
      <c r="B23" s="7">
        <v>0</v>
      </c>
      <c r="C23" s="7"/>
    </row>
    <row r="24" spans="1:3" x14ac:dyDescent="0.25">
      <c r="A24" s="5" t="s">
        <v>17</v>
      </c>
      <c r="B24" s="8">
        <f>(B22)+(B23)</f>
        <v>40000</v>
      </c>
      <c r="C24" s="9"/>
    </row>
    <row r="25" spans="1:3" x14ac:dyDescent="0.25">
      <c r="A25" s="5" t="s">
        <v>18</v>
      </c>
      <c r="B25" s="6">
        <v>1500</v>
      </c>
      <c r="C25" s="6"/>
    </row>
    <row r="26" spans="1:3" x14ac:dyDescent="0.25">
      <c r="A26" s="5" t="s">
        <v>19</v>
      </c>
      <c r="B26" s="7">
        <f>2000</f>
        <v>2000</v>
      </c>
      <c r="C26" s="7"/>
    </row>
    <row r="27" spans="1:3" x14ac:dyDescent="0.25">
      <c r="A27" s="5" t="s">
        <v>20</v>
      </c>
      <c r="B27" s="7">
        <v>20000</v>
      </c>
      <c r="C27" s="7"/>
    </row>
    <row r="28" spans="1:3" x14ac:dyDescent="0.25">
      <c r="A28" s="5" t="s">
        <v>21</v>
      </c>
      <c r="B28" s="8">
        <f>((((B21)+(B24))+(B25))+(B26))+(B27)</f>
        <v>63500</v>
      </c>
      <c r="C28" s="9"/>
    </row>
    <row r="29" spans="1:3" x14ac:dyDescent="0.25">
      <c r="A29" s="5" t="s">
        <v>22</v>
      </c>
      <c r="B29" s="7">
        <v>1000</v>
      </c>
      <c r="C29" s="7"/>
    </row>
    <row r="30" spans="1:3" x14ac:dyDescent="0.25">
      <c r="A30" s="5" t="s">
        <v>23</v>
      </c>
      <c r="B30" s="7">
        <v>300</v>
      </c>
      <c r="C30" s="7"/>
    </row>
    <row r="31" spans="1:3" x14ac:dyDescent="0.25">
      <c r="A31" s="5" t="s">
        <v>24</v>
      </c>
      <c r="B31" s="6">
        <v>1000</v>
      </c>
      <c r="C31" s="6"/>
    </row>
    <row r="32" spans="1:3" x14ac:dyDescent="0.25">
      <c r="A32" s="5" t="s">
        <v>25</v>
      </c>
      <c r="B32" s="6">
        <v>10000</v>
      </c>
      <c r="C32" s="6"/>
    </row>
    <row r="33" spans="1:3" x14ac:dyDescent="0.25">
      <c r="A33" s="5" t="s">
        <v>26</v>
      </c>
      <c r="B33" s="7">
        <v>0</v>
      </c>
      <c r="C33" s="7"/>
    </row>
    <row r="34" spans="1:3" x14ac:dyDescent="0.25">
      <c r="A34" s="5" t="s">
        <v>27</v>
      </c>
      <c r="B34" s="7">
        <v>2000</v>
      </c>
      <c r="C34" s="7"/>
    </row>
    <row r="35" spans="1:3" x14ac:dyDescent="0.25">
      <c r="A35" s="5" t="s">
        <v>28</v>
      </c>
      <c r="B35" s="8">
        <f>(((((((B20)+(B28))+(B29))+(B30))+(B31))+(B32))+(B33))+(B34)</f>
        <v>1207300</v>
      </c>
      <c r="C35" s="9"/>
    </row>
    <row r="36" spans="1:3" x14ac:dyDescent="0.25">
      <c r="A36" s="5" t="s">
        <v>29</v>
      </c>
      <c r="B36" s="8">
        <f>(B35)-(0)</f>
        <v>1207300</v>
      </c>
      <c r="C36" s="9"/>
    </row>
    <row r="37" spans="1:3" x14ac:dyDescent="0.25">
      <c r="A37" s="5" t="s">
        <v>30</v>
      </c>
      <c r="B37" s="6"/>
      <c r="C37" s="6"/>
    </row>
    <row r="38" spans="1:3" x14ac:dyDescent="0.25">
      <c r="A38" s="5" t="s">
        <v>31</v>
      </c>
      <c r="B38" s="6"/>
      <c r="C38" s="6"/>
    </row>
    <row r="39" spans="1:3" x14ac:dyDescent="0.25">
      <c r="A39" s="5" t="s">
        <v>32</v>
      </c>
      <c r="B39" s="7">
        <v>10000</v>
      </c>
      <c r="C39" s="7"/>
    </row>
    <row r="40" spans="1:3" x14ac:dyDescent="0.25">
      <c r="A40" s="5" t="s">
        <v>33</v>
      </c>
      <c r="B40" s="7">
        <f>499.99</f>
        <v>499.99</v>
      </c>
      <c r="C40" s="7"/>
    </row>
    <row r="41" spans="1:3" x14ac:dyDescent="0.25">
      <c r="A41" s="5" t="s">
        <v>34</v>
      </c>
      <c r="B41" s="7">
        <v>6000</v>
      </c>
      <c r="C41" s="7"/>
    </row>
    <row r="42" spans="1:3" x14ac:dyDescent="0.25">
      <c r="A42" s="5" t="s">
        <v>35</v>
      </c>
      <c r="B42" s="6">
        <v>800</v>
      </c>
      <c r="C42" s="6"/>
    </row>
    <row r="43" spans="1:3" x14ac:dyDescent="0.25">
      <c r="A43" s="5" t="s">
        <v>36</v>
      </c>
      <c r="B43" s="7">
        <v>0</v>
      </c>
      <c r="C43" s="7"/>
    </row>
    <row r="44" spans="1:3" x14ac:dyDescent="0.25">
      <c r="A44" s="5" t="s">
        <v>37</v>
      </c>
      <c r="B44" s="7">
        <v>500</v>
      </c>
      <c r="C44" s="7"/>
    </row>
    <row r="45" spans="1:3" x14ac:dyDescent="0.25">
      <c r="A45" s="5" t="s">
        <v>38</v>
      </c>
      <c r="B45" s="8">
        <f>((((((B38)+(B39))+(B40))+(B41))+(B42))+(B43))+(B44)</f>
        <v>17799.989999999998</v>
      </c>
      <c r="C45" s="9"/>
    </row>
    <row r="46" spans="1:3" x14ac:dyDescent="0.25">
      <c r="A46" s="5" t="s">
        <v>39</v>
      </c>
      <c r="B46" s="6"/>
      <c r="C46" s="6"/>
    </row>
    <row r="47" spans="1:3" x14ac:dyDescent="0.25">
      <c r="A47" s="5" t="s">
        <v>40</v>
      </c>
      <c r="B47" s="7">
        <v>1500</v>
      </c>
      <c r="C47" s="7"/>
    </row>
    <row r="48" spans="1:3" x14ac:dyDescent="0.25">
      <c r="A48" s="5" t="s">
        <v>41</v>
      </c>
      <c r="B48" s="7">
        <v>1000</v>
      </c>
      <c r="C48" s="7"/>
    </row>
    <row r="49" spans="1:3" x14ac:dyDescent="0.25">
      <c r="A49" s="5" t="s">
        <v>42</v>
      </c>
      <c r="B49" s="7">
        <v>9000</v>
      </c>
      <c r="C49" s="7"/>
    </row>
    <row r="50" spans="1:3" x14ac:dyDescent="0.25">
      <c r="A50" s="5" t="s">
        <v>43</v>
      </c>
      <c r="B50" s="7">
        <v>5500</v>
      </c>
      <c r="C50" s="7"/>
    </row>
    <row r="51" spans="1:3" x14ac:dyDescent="0.25">
      <c r="A51" s="5" t="s">
        <v>44</v>
      </c>
      <c r="B51" s="7">
        <v>62000</v>
      </c>
      <c r="C51" s="7"/>
    </row>
    <row r="52" spans="1:3" x14ac:dyDescent="0.25">
      <c r="A52" s="5" t="s">
        <v>45</v>
      </c>
      <c r="B52" s="7">
        <v>20000</v>
      </c>
      <c r="C52" s="7"/>
    </row>
    <row r="53" spans="1:3" x14ac:dyDescent="0.25">
      <c r="A53" s="5" t="s">
        <v>46</v>
      </c>
      <c r="B53" s="7">
        <v>2000</v>
      </c>
      <c r="C53" s="7"/>
    </row>
    <row r="54" spans="1:3" x14ac:dyDescent="0.25">
      <c r="A54" s="5" t="s">
        <v>47</v>
      </c>
      <c r="B54" s="7">
        <v>5000</v>
      </c>
      <c r="C54" s="7"/>
    </row>
    <row r="55" spans="1:3" x14ac:dyDescent="0.25">
      <c r="A55" s="5" t="s">
        <v>48</v>
      </c>
      <c r="B55" s="7">
        <v>1800</v>
      </c>
      <c r="C55" s="7"/>
    </row>
    <row r="56" spans="1:3" x14ac:dyDescent="0.25">
      <c r="A56" s="5" t="s">
        <v>49</v>
      </c>
      <c r="B56" s="7">
        <v>14000</v>
      </c>
      <c r="C56" s="7"/>
    </row>
    <row r="57" spans="1:3" x14ac:dyDescent="0.25">
      <c r="A57" s="5" t="s">
        <v>50</v>
      </c>
      <c r="B57" s="7">
        <v>500</v>
      </c>
      <c r="C57" s="7"/>
    </row>
    <row r="58" spans="1:3" x14ac:dyDescent="0.25">
      <c r="A58" s="5" t="s">
        <v>51</v>
      </c>
      <c r="B58" s="7">
        <v>500</v>
      </c>
      <c r="C58" s="7"/>
    </row>
    <row r="59" spans="1:3" x14ac:dyDescent="0.25">
      <c r="A59" s="5" t="s">
        <v>52</v>
      </c>
      <c r="B59" s="7">
        <v>7500</v>
      </c>
      <c r="C59" s="7"/>
    </row>
    <row r="60" spans="1:3" x14ac:dyDescent="0.25">
      <c r="A60" s="5" t="s">
        <v>53</v>
      </c>
      <c r="B60" s="7">
        <v>1300</v>
      </c>
      <c r="C60" s="7"/>
    </row>
    <row r="61" spans="1:3" x14ac:dyDescent="0.25">
      <c r="A61" s="5" t="s">
        <v>54</v>
      </c>
      <c r="B61" s="7">
        <v>2000</v>
      </c>
      <c r="C61" s="7"/>
    </row>
    <row r="62" spans="1:3" x14ac:dyDescent="0.25">
      <c r="A62" s="5" t="s">
        <v>55</v>
      </c>
      <c r="B62" s="7">
        <v>1000</v>
      </c>
      <c r="C62" s="7"/>
    </row>
    <row r="63" spans="1:3" x14ac:dyDescent="0.25">
      <c r="A63" s="5" t="s">
        <v>56</v>
      </c>
      <c r="B63" s="7">
        <v>35090</v>
      </c>
      <c r="C63" s="7"/>
    </row>
    <row r="64" spans="1:3" x14ac:dyDescent="0.25">
      <c r="A64" s="5" t="s">
        <v>57</v>
      </c>
      <c r="B64" s="7">
        <v>500</v>
      </c>
      <c r="C64" s="7"/>
    </row>
    <row r="65" spans="1:3" x14ac:dyDescent="0.25">
      <c r="A65" s="5" t="s">
        <v>58</v>
      </c>
      <c r="B65" s="7">
        <v>1000</v>
      </c>
      <c r="C65" s="7"/>
    </row>
    <row r="66" spans="1:3" x14ac:dyDescent="0.25">
      <c r="A66" s="5" t="s">
        <v>59</v>
      </c>
      <c r="B66" s="7">
        <v>13000</v>
      </c>
      <c r="C66" s="7"/>
    </row>
    <row r="67" spans="1:3" x14ac:dyDescent="0.25">
      <c r="A67" s="5" t="s">
        <v>60</v>
      </c>
      <c r="B67" s="7">
        <v>3500</v>
      </c>
      <c r="C67" s="7"/>
    </row>
    <row r="68" spans="1:3" x14ac:dyDescent="0.25">
      <c r="A68" s="5" t="s">
        <v>61</v>
      </c>
      <c r="B68" s="7">
        <f>150</f>
        <v>150</v>
      </c>
      <c r="C68" s="7"/>
    </row>
    <row r="69" spans="1:3" x14ac:dyDescent="0.25">
      <c r="A69" s="5" t="s">
        <v>62</v>
      </c>
      <c r="B69" s="8">
        <f>((((((((((((((((((((((B46)+(B47))+(B48))+(B49))+(B50))+(B51))+(B52))+(B53))+(B54))+(B55))+(B56))+(B57))+(B58))+(B59))+(B60))+(B61))+(B62))+(B63))+(B64))+(B65))+(B66))+(B67))+(B68)</f>
        <v>187840</v>
      </c>
      <c r="C69" s="9"/>
    </row>
    <row r="70" spans="1:3" x14ac:dyDescent="0.25">
      <c r="A70" s="5" t="s">
        <v>63</v>
      </c>
      <c r="B70" s="6"/>
      <c r="C70" s="6"/>
    </row>
    <row r="71" spans="1:3" x14ac:dyDescent="0.25">
      <c r="A71" s="5" t="s">
        <v>64</v>
      </c>
      <c r="B71" s="7">
        <v>866500</v>
      </c>
      <c r="C71" s="7"/>
    </row>
    <row r="72" spans="1:3" x14ac:dyDescent="0.25">
      <c r="A72" s="5" t="s">
        <v>65</v>
      </c>
      <c r="B72" s="7">
        <v>67000</v>
      </c>
      <c r="C72" s="7"/>
    </row>
    <row r="73" spans="1:3" x14ac:dyDescent="0.25">
      <c r="A73" s="5" t="s">
        <v>66</v>
      </c>
      <c r="B73" s="7">
        <v>2400</v>
      </c>
      <c r="C73" s="7"/>
    </row>
    <row r="74" spans="1:3" x14ac:dyDescent="0.25">
      <c r="A74" s="5" t="s">
        <v>67</v>
      </c>
      <c r="B74" s="6">
        <v>300</v>
      </c>
      <c r="C74" s="6"/>
    </row>
    <row r="75" spans="1:3" x14ac:dyDescent="0.25">
      <c r="A75" s="5" t="s">
        <v>68</v>
      </c>
      <c r="B75" s="6"/>
      <c r="C75" s="6"/>
    </row>
    <row r="76" spans="1:3" x14ac:dyDescent="0.25">
      <c r="A76" s="5" t="s">
        <v>69</v>
      </c>
      <c r="B76" s="7">
        <v>15000</v>
      </c>
      <c r="C76" s="7"/>
    </row>
    <row r="77" spans="1:3" x14ac:dyDescent="0.25">
      <c r="A77" s="5" t="s">
        <v>70</v>
      </c>
      <c r="B77" s="7">
        <v>14000</v>
      </c>
      <c r="C77" s="7"/>
    </row>
    <row r="78" spans="1:3" x14ac:dyDescent="0.25">
      <c r="A78" s="5" t="s">
        <v>71</v>
      </c>
      <c r="B78" s="7">
        <v>4000</v>
      </c>
      <c r="C78" s="7"/>
    </row>
    <row r="79" spans="1:3" x14ac:dyDescent="0.25">
      <c r="A79" s="5" t="s">
        <v>72</v>
      </c>
      <c r="B79" s="8">
        <f>(((B75)+(B76))+(B77))+(B78)</f>
        <v>33000</v>
      </c>
      <c r="C79" s="9"/>
    </row>
    <row r="80" spans="1:3" x14ac:dyDescent="0.25">
      <c r="A80" s="5" t="s">
        <v>73</v>
      </c>
      <c r="B80" s="8">
        <f>(((((B70)+(B71))+(B72))+(B73))+(B74))+(B79)</f>
        <v>969200</v>
      </c>
      <c r="C80" s="9"/>
    </row>
    <row r="81" spans="1:3" x14ac:dyDescent="0.25">
      <c r="A81" s="5" t="s">
        <v>74</v>
      </c>
      <c r="B81" s="6"/>
      <c r="C81" s="6"/>
    </row>
    <row r="82" spans="1:3" x14ac:dyDescent="0.25">
      <c r="A82" s="5" t="s">
        <v>75</v>
      </c>
      <c r="B82" s="7">
        <v>12000</v>
      </c>
      <c r="C82" s="7"/>
    </row>
    <row r="83" spans="1:3" x14ac:dyDescent="0.25">
      <c r="A83" s="5" t="s">
        <v>76</v>
      </c>
      <c r="B83" s="7">
        <v>500</v>
      </c>
      <c r="C83" s="7"/>
    </row>
    <row r="84" spans="1:3" x14ac:dyDescent="0.25">
      <c r="A84" s="5" t="s">
        <v>77</v>
      </c>
      <c r="B84" s="7">
        <v>300</v>
      </c>
      <c r="C84" s="7"/>
    </row>
    <row r="85" spans="1:3" x14ac:dyDescent="0.25">
      <c r="A85" s="5" t="s">
        <v>78</v>
      </c>
      <c r="B85" s="7">
        <v>4000</v>
      </c>
      <c r="C85" s="7"/>
    </row>
    <row r="86" spans="1:3" x14ac:dyDescent="0.25">
      <c r="A86" s="5" t="s">
        <v>79</v>
      </c>
      <c r="B86" s="6"/>
      <c r="C86" s="6"/>
    </row>
    <row r="87" spans="1:3" x14ac:dyDescent="0.25">
      <c r="A87" s="5" t="s">
        <v>80</v>
      </c>
      <c r="B87" s="8">
        <f>(((((B81)+(B82))+(B83))+(B84))+(B85))+(B86)</f>
        <v>16800</v>
      </c>
      <c r="C87" s="9"/>
    </row>
    <row r="88" spans="1:3" x14ac:dyDescent="0.25">
      <c r="A88" s="5" t="s">
        <v>81</v>
      </c>
      <c r="B88" s="7"/>
      <c r="C88" s="7"/>
    </row>
    <row r="89" spans="1:3" x14ac:dyDescent="0.25">
      <c r="A89" s="5" t="s">
        <v>82</v>
      </c>
      <c r="B89" s="8">
        <f>((((B45)+(B69))+(B80))+(B87))+(B88)</f>
        <v>1191639.99</v>
      </c>
      <c r="C89" s="9"/>
    </row>
    <row r="90" spans="1:3" x14ac:dyDescent="0.25">
      <c r="A90" s="5" t="s">
        <v>83</v>
      </c>
      <c r="B90" s="8">
        <f>(B36)-(B89)</f>
        <v>15660.010000000009</v>
      </c>
      <c r="C90" s="9"/>
    </row>
    <row r="91" spans="1:3" x14ac:dyDescent="0.25">
      <c r="A91" s="5" t="s">
        <v>84</v>
      </c>
      <c r="B91" s="6"/>
      <c r="C91" s="6"/>
    </row>
    <row r="92" spans="1:3" x14ac:dyDescent="0.25">
      <c r="A92" s="5" t="s">
        <v>85</v>
      </c>
      <c r="B92" s="6">
        <v>4500</v>
      </c>
      <c r="C92" s="6"/>
    </row>
    <row r="93" spans="1:3" x14ac:dyDescent="0.25">
      <c r="A93" s="5" t="s">
        <v>86</v>
      </c>
      <c r="B93" s="8">
        <f>B92</f>
        <v>4500</v>
      </c>
      <c r="C93" s="9"/>
    </row>
    <row r="94" spans="1:3" x14ac:dyDescent="0.25">
      <c r="A94" s="5" t="s">
        <v>87</v>
      </c>
      <c r="B94" s="8">
        <f>(0)-(B93)</f>
        <v>-4500</v>
      </c>
      <c r="C94" s="9"/>
    </row>
    <row r="95" spans="1:3" x14ac:dyDescent="0.25">
      <c r="A95" s="5" t="s">
        <v>88</v>
      </c>
      <c r="B95" s="10">
        <f>(B90)+(B94)</f>
        <v>11160.010000000009</v>
      </c>
      <c r="C95" s="9"/>
    </row>
    <row r="96" spans="1:3" x14ac:dyDescent="0.25">
      <c r="A96" s="5"/>
      <c r="B96" s="6"/>
      <c r="C96" s="6"/>
    </row>
    <row r="99" spans="1:2" x14ac:dyDescent="0.25">
      <c r="A99" s="15"/>
      <c r="B99" s="12"/>
    </row>
  </sheetData>
  <mergeCells count="4">
    <mergeCell ref="A1:B1"/>
    <mergeCell ref="A2:B2"/>
    <mergeCell ref="A3:B3"/>
    <mergeCell ref="A99:B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Alicia Horst</cp:lastModifiedBy>
  <dcterms:created xsi:type="dcterms:W3CDTF">2022-12-14T17:47:07Z</dcterms:created>
  <dcterms:modified xsi:type="dcterms:W3CDTF">2023-01-25T14:49:01Z</dcterms:modified>
</cp:coreProperties>
</file>