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My Drive\Finance.Contributions.Budget\Budget Files\"/>
    </mc:Choice>
  </mc:AlternateContent>
  <xr:revisionPtr revIDLastSave="0" documentId="8_{ECED8928-563F-4A33-986F-427EF011D9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Bsdfpem+28DQAQLnutnyCSJhauQ=="/>
    </ext>
  </extLst>
</workbook>
</file>

<file path=xl/calcChain.xml><?xml version="1.0" encoding="utf-8"?>
<calcChain xmlns="http://schemas.openxmlformats.org/spreadsheetml/2006/main">
  <c r="R43" i="1" l="1"/>
  <c r="R113" i="1"/>
  <c r="R102" i="1"/>
  <c r="R91" i="1"/>
  <c r="R85" i="1"/>
  <c r="R82" i="1"/>
  <c r="R74" i="1"/>
  <c r="R57" i="1"/>
  <c r="Q57" i="1"/>
  <c r="R36" i="1"/>
  <c r="R29" i="1"/>
  <c r="R22" i="1"/>
  <c r="R12" i="1"/>
  <c r="D115" i="1"/>
  <c r="C115" i="1"/>
  <c r="B115" i="1"/>
  <c r="Q113" i="1"/>
  <c r="P113" i="1"/>
  <c r="O113" i="1"/>
  <c r="N113" i="1"/>
  <c r="M113" i="1"/>
  <c r="L113" i="1"/>
  <c r="K113" i="1"/>
  <c r="J113" i="1"/>
  <c r="J115" i="1" s="1"/>
  <c r="I113" i="1"/>
  <c r="G113" i="1"/>
  <c r="D113" i="1"/>
  <c r="C113" i="1"/>
  <c r="B113" i="1"/>
  <c r="Q102" i="1"/>
  <c r="P102" i="1"/>
  <c r="O102" i="1"/>
  <c r="N102" i="1"/>
  <c r="M102" i="1"/>
  <c r="L102" i="1"/>
  <c r="K102" i="1"/>
  <c r="J102" i="1"/>
  <c r="I102" i="1"/>
  <c r="F102" i="1"/>
  <c r="D102" i="1"/>
  <c r="C102" i="1"/>
  <c r="B102" i="1"/>
  <c r="P91" i="1"/>
  <c r="O91" i="1"/>
  <c r="N91" i="1"/>
  <c r="M91" i="1"/>
  <c r="L91" i="1"/>
  <c r="K91" i="1"/>
  <c r="J91" i="1"/>
  <c r="I91" i="1"/>
  <c r="G91" i="1"/>
  <c r="F91" i="1"/>
  <c r="D91" i="1"/>
  <c r="C91" i="1"/>
  <c r="B91" i="1"/>
  <c r="O85" i="1"/>
  <c r="E85" i="1"/>
  <c r="C85" i="1"/>
  <c r="B85" i="1"/>
  <c r="O82" i="1"/>
  <c r="N82" i="1"/>
  <c r="M82" i="1"/>
  <c r="M85" i="1" s="1"/>
  <c r="L82" i="1"/>
  <c r="K82" i="1"/>
  <c r="J82" i="1"/>
  <c r="I82" i="1"/>
  <c r="G82" i="1"/>
  <c r="F82" i="1"/>
  <c r="F85" i="1" s="1"/>
  <c r="D82" i="1"/>
  <c r="D85" i="1" s="1"/>
  <c r="C82" i="1"/>
  <c r="B82" i="1"/>
  <c r="P74" i="1"/>
  <c r="O74" i="1"/>
  <c r="N74" i="1"/>
  <c r="M74" i="1"/>
  <c r="L74" i="1"/>
  <c r="K74" i="1"/>
  <c r="J74" i="1"/>
  <c r="I74" i="1"/>
  <c r="G74" i="1"/>
  <c r="F74" i="1"/>
  <c r="D74" i="1"/>
  <c r="C74" i="1"/>
  <c r="B74" i="1"/>
  <c r="M65" i="1"/>
  <c r="L65" i="1"/>
  <c r="P57" i="1"/>
  <c r="O57" i="1"/>
  <c r="N57" i="1"/>
  <c r="N115" i="1" s="1"/>
  <c r="M57" i="1"/>
  <c r="M115" i="1" s="1"/>
  <c r="L57" i="1"/>
  <c r="L115" i="1" s="1"/>
  <c r="K57" i="1"/>
  <c r="J57" i="1"/>
  <c r="I57" i="1"/>
  <c r="H57" i="1"/>
  <c r="G57" i="1"/>
  <c r="F57" i="1"/>
  <c r="D57" i="1"/>
  <c r="C57" i="1"/>
  <c r="B57" i="1"/>
  <c r="D45" i="1"/>
  <c r="D116" i="1" s="1"/>
  <c r="C45" i="1"/>
  <c r="C116" i="1" s="1"/>
  <c r="B45" i="1"/>
  <c r="B116" i="1" s="1"/>
  <c r="Q43" i="1"/>
  <c r="P43" i="1"/>
  <c r="O43" i="1"/>
  <c r="N43" i="1"/>
  <c r="M43" i="1"/>
  <c r="L43" i="1"/>
  <c r="K43" i="1"/>
  <c r="J43" i="1"/>
  <c r="I43" i="1"/>
  <c r="D43" i="1"/>
  <c r="B43" i="1"/>
  <c r="Q36" i="1"/>
  <c r="P36" i="1"/>
  <c r="O36" i="1"/>
  <c r="N36" i="1"/>
  <c r="M36" i="1"/>
  <c r="L36" i="1"/>
  <c r="K36" i="1"/>
  <c r="J36" i="1"/>
  <c r="Q29" i="1"/>
  <c r="P29" i="1"/>
  <c r="O29" i="1"/>
  <c r="N29" i="1"/>
  <c r="M29" i="1"/>
  <c r="L29" i="1"/>
  <c r="K29" i="1"/>
  <c r="J29" i="1"/>
  <c r="I29" i="1"/>
  <c r="F29" i="1"/>
  <c r="E29" i="1"/>
  <c r="D29" i="1"/>
  <c r="C29" i="1"/>
  <c r="B29" i="1"/>
  <c r="Q22" i="1"/>
  <c r="P22" i="1"/>
  <c r="O22" i="1"/>
  <c r="N22" i="1"/>
  <c r="M22" i="1"/>
  <c r="L22" i="1"/>
  <c r="L116" i="1" s="1"/>
  <c r="K22" i="1"/>
  <c r="J22" i="1"/>
  <c r="I22" i="1"/>
  <c r="G22" i="1"/>
  <c r="F22" i="1"/>
  <c r="D22" i="1"/>
  <c r="C22" i="1"/>
  <c r="B22" i="1"/>
  <c r="Q12" i="1"/>
  <c r="P12" i="1"/>
  <c r="O12" i="1"/>
  <c r="N12" i="1"/>
  <c r="N45" i="1" s="1"/>
  <c r="N116" i="1" s="1"/>
  <c r="M12" i="1"/>
  <c r="M116" i="1" s="1"/>
  <c r="L12" i="1"/>
  <c r="L45" i="1" s="1"/>
  <c r="K12" i="1"/>
  <c r="J12" i="1"/>
  <c r="J45" i="1" s="1"/>
  <c r="I12" i="1"/>
  <c r="G12" i="1"/>
  <c r="D12" i="1"/>
  <c r="C12" i="1"/>
  <c r="B12" i="1"/>
  <c r="M45" i="1" l="1"/>
  <c r="J116" i="1"/>
</calcChain>
</file>

<file path=xl/sharedStrings.xml><?xml version="1.0" encoding="utf-8"?>
<sst xmlns="http://schemas.openxmlformats.org/spreadsheetml/2006/main" count="139" uniqueCount="112">
  <si>
    <t>BRYAN SYMPHONY ORCHESTRA</t>
  </si>
  <si>
    <t xml:space="preserve">2013-2014 </t>
  </si>
  <si>
    <t xml:space="preserve">2014-2015 </t>
  </si>
  <si>
    <t xml:space="preserve">2015-2016 </t>
  </si>
  <si>
    <t>2015-2016</t>
  </si>
  <si>
    <t>2016-2017</t>
  </si>
  <si>
    <t xml:space="preserve">2017-2018 </t>
  </si>
  <si>
    <t xml:space="preserve">2017 -2018 </t>
  </si>
  <si>
    <t>2018-2019</t>
  </si>
  <si>
    <t xml:space="preserve">2018-2019 </t>
  </si>
  <si>
    <t xml:space="preserve">2019 - 2020 </t>
  </si>
  <si>
    <t xml:space="preserve">2020 - 2021 </t>
  </si>
  <si>
    <t xml:space="preserve"> Budget</t>
  </si>
  <si>
    <t>Budgeted</t>
  </si>
  <si>
    <t>Actual</t>
  </si>
  <si>
    <t xml:space="preserve">Actual </t>
  </si>
  <si>
    <t xml:space="preserve">Budgeted </t>
  </si>
  <si>
    <t>Budgetd</t>
  </si>
  <si>
    <t>REVENUES _________________</t>
  </si>
  <si>
    <t>EARNED INCOME</t>
  </si>
  <si>
    <t>Season tickets</t>
  </si>
  <si>
    <t>Single concert tickets sales</t>
  </si>
  <si>
    <t>Program advertising</t>
  </si>
  <si>
    <t>BSOA dues</t>
  </si>
  <si>
    <t>Symphony Socials</t>
  </si>
  <si>
    <t>Luncheon fees</t>
  </si>
  <si>
    <t>Post-Concert Dinner</t>
  </si>
  <si>
    <t>Total</t>
  </si>
  <si>
    <t>CONTRIBUTIONS</t>
  </si>
  <si>
    <t>Unrestricted</t>
  </si>
  <si>
    <t>Individual Concert Sponsors</t>
  </si>
  <si>
    <t>Corporate Concert Sponsors</t>
  </si>
  <si>
    <t>Individual sponsor (Glasgow)</t>
  </si>
  <si>
    <t>Education concert sponsors</t>
  </si>
  <si>
    <t>Derryberry Scholarship match</t>
  </si>
  <si>
    <t>Warren County contributions</t>
  </si>
  <si>
    <t>GRANTS</t>
  </si>
  <si>
    <t xml:space="preserve">   TAC-APS</t>
  </si>
  <si>
    <t xml:space="preserve">   Community Foundation of MidTenn</t>
  </si>
  <si>
    <t xml:space="preserve">First Horizon Bank Foundation </t>
  </si>
  <si>
    <t xml:space="preserve">Cookeville Arts Council </t>
  </si>
  <si>
    <r>
      <rPr>
        <b/>
        <sz val="10"/>
        <color rgb="FF000000"/>
        <rFont val="Calibri"/>
      </rPr>
      <t>INTEREST INCOM</t>
    </r>
    <r>
      <rPr>
        <sz val="10"/>
        <color theme="1"/>
        <rFont val="Calibri"/>
      </rPr>
      <t>E</t>
    </r>
  </si>
  <si>
    <t>Bank of PC Operating Acct. Interest</t>
  </si>
  <si>
    <t>Dividend Income</t>
  </si>
  <si>
    <t>Ayers Scholarship CD Interest</t>
  </si>
  <si>
    <t xml:space="preserve">Carry Over from Previous Season </t>
  </si>
  <si>
    <t xml:space="preserve">FUNDRAISING </t>
  </si>
  <si>
    <t xml:space="preserve">Beers for Brahms </t>
  </si>
  <si>
    <t xml:space="preserve">Special Event Fundraisers </t>
  </si>
  <si>
    <t>Education Concert Fundraiser</t>
  </si>
  <si>
    <t>Additional Fundraising/Merchandise</t>
  </si>
  <si>
    <t>TOTAL REVENUE</t>
  </si>
  <si>
    <t>EXPENSES __________________</t>
  </si>
  <si>
    <t>SUBSCRIPTION CONCERTS (excluding Opera)</t>
  </si>
  <si>
    <t>Amended</t>
  </si>
  <si>
    <t>Musician Contract Pay and Fees</t>
  </si>
  <si>
    <t xml:space="preserve">Musician Expenses </t>
  </si>
  <si>
    <t>Guest artist fees</t>
  </si>
  <si>
    <t>Guest artist expenses</t>
  </si>
  <si>
    <t>Stage managers-student workers</t>
  </si>
  <si>
    <t>Contractor</t>
  </si>
  <si>
    <t>Music rental</t>
  </si>
  <si>
    <t>Programs</t>
  </si>
  <si>
    <t>Total Subscription Concerts (excluding Opera)</t>
  </si>
  <si>
    <t xml:space="preserve">OPERA </t>
  </si>
  <si>
    <t>BSO Contract Musicians</t>
  </si>
  <si>
    <t>Guest Artist Pay</t>
  </si>
  <si>
    <t xml:space="preserve">Artist Fees </t>
  </si>
  <si>
    <t>Promotion and Marketing</t>
  </si>
  <si>
    <t>Sets and Costumes</t>
  </si>
  <si>
    <t>Total Opera</t>
  </si>
  <si>
    <t>POPS CONCERT IN THE PARK</t>
  </si>
  <si>
    <t>Musicians</t>
  </si>
  <si>
    <t>Musician Expenses</t>
  </si>
  <si>
    <t>Music director</t>
  </si>
  <si>
    <t>Misc. Expenses</t>
  </si>
  <si>
    <t>Total Pops Concert in the Park</t>
  </si>
  <si>
    <t>EDUCATIONAL ACTIVITIES</t>
  </si>
  <si>
    <t xml:space="preserve">  Musician Pay</t>
  </si>
  <si>
    <t xml:space="preserve">  Supplies &amp; Educational Materials</t>
  </si>
  <si>
    <t xml:space="preserve">  Buses</t>
  </si>
  <si>
    <t xml:space="preserve">  Contractor</t>
  </si>
  <si>
    <t>Education concert total</t>
  </si>
  <si>
    <t xml:space="preserve"> Ayers</t>
  </si>
  <si>
    <t>Derryberry Competition - match</t>
  </si>
  <si>
    <t>Total  Educational Activities</t>
  </si>
  <si>
    <t>AUDIENCE CULTIVATION</t>
  </si>
  <si>
    <t>Development (sponsor gifts, signage)</t>
  </si>
  <si>
    <t>Newsletters</t>
  </si>
  <si>
    <t>Total Audience Cultivation</t>
  </si>
  <si>
    <t>OPERATIONS</t>
  </si>
  <si>
    <t>Marketing and Promotion</t>
  </si>
  <si>
    <t>Postage and Bulk Mail Permit</t>
  </si>
  <si>
    <t>Supplies - Office and Library</t>
  </si>
  <si>
    <t>Insurance</t>
  </si>
  <si>
    <t>Audit and tax return</t>
  </si>
  <si>
    <t>Subcriptions and Memberships</t>
  </si>
  <si>
    <t>Rent - office and storage unit</t>
  </si>
  <si>
    <t>Phone &amp; Internet</t>
  </si>
  <si>
    <t>Total Administrative</t>
  </si>
  <si>
    <t>BOARD AND STAFF</t>
  </si>
  <si>
    <t>Board dinners, meetings,etc.</t>
  </si>
  <si>
    <t>Mileage</t>
  </si>
  <si>
    <t>Music librarian</t>
  </si>
  <si>
    <t>Music director (Allcott, summer stipend)</t>
  </si>
  <si>
    <t xml:space="preserve">          Staff 1 (Executive Director)</t>
  </si>
  <si>
    <t xml:space="preserve">          Staff 2 (Box Office Manager)</t>
  </si>
  <si>
    <t xml:space="preserve">          Contract Services</t>
  </si>
  <si>
    <t xml:space="preserve">          Payroll Tax</t>
  </si>
  <si>
    <t>Total Board and Staff</t>
  </si>
  <si>
    <t>TOTAL EXPENSES</t>
  </si>
  <si>
    <t>2021 -2022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</si>
</sst>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30" x14ac:knownFonts="1">
    <font>
      <sz val="11"/>
      <color theme="1"/>
      <name val="Calibri"/>
    </font>
    <font>
      <b/>
      <sz val="12"/>
      <color rgb="FF000000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u/>
      <sz val="12"/>
      <color theme="1"/>
      <name val="Calibri"/>
    </font>
    <font>
      <b/>
      <i/>
      <u/>
      <sz val="12"/>
      <color theme="1"/>
      <name val="Calibri"/>
    </font>
    <font>
      <sz val="12"/>
      <color theme="1"/>
      <name val="Calibri"/>
    </font>
    <font>
      <i/>
      <sz val="1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i/>
      <sz val="10"/>
      <color rgb="FF000000"/>
      <name val="Calibri"/>
    </font>
    <font>
      <i/>
      <sz val="10"/>
      <color theme="1"/>
      <name val="Calibri"/>
    </font>
    <font>
      <i/>
      <sz val="12"/>
      <color theme="1"/>
      <name val="Calibri"/>
    </font>
    <font>
      <i/>
      <sz val="12"/>
      <color rgb="FF000000"/>
      <name val="Calibri"/>
    </font>
    <font>
      <sz val="10"/>
      <color rgb="FF000000"/>
      <name val="Calibri"/>
    </font>
    <font>
      <b/>
      <i/>
      <sz val="10"/>
      <color rgb="FF000000"/>
      <name val="Calibri"/>
    </font>
    <font>
      <b/>
      <i/>
      <sz val="12"/>
      <color rgb="FF000000"/>
      <name val="Calibri"/>
    </font>
    <font>
      <b/>
      <i/>
      <sz val="11"/>
      <color theme="1"/>
      <name val="Calibri"/>
    </font>
    <font>
      <b/>
      <i/>
      <sz val="10"/>
      <color theme="1"/>
      <name val="Calibri"/>
    </font>
    <font>
      <b/>
      <i/>
      <sz val="12"/>
      <color theme="1"/>
      <name val="Calibri"/>
    </font>
    <font>
      <b/>
      <i/>
      <sz val="11"/>
      <color rgb="FF000000"/>
      <name val="Calibri"/>
    </font>
    <font>
      <sz val="12"/>
      <color rgb="FF000000"/>
      <name val="Calibri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1" xfId="0" applyFont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6" fillId="0" borderId="7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/>
    <xf numFmtId="164" fontId="9" fillId="0" borderId="9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left"/>
    </xf>
    <xf numFmtId="0" fontId="8" fillId="0" borderId="8" xfId="0" applyFont="1" applyBorder="1"/>
    <xf numFmtId="164" fontId="0" fillId="2" borderId="7" xfId="0" applyNumberFormat="1" applyFont="1" applyFill="1" applyBorder="1"/>
    <xf numFmtId="164" fontId="7" fillId="2" borderId="7" xfId="0" applyNumberFormat="1" applyFont="1" applyFill="1" applyBorder="1"/>
    <xf numFmtId="164" fontId="8" fillId="2" borderId="7" xfId="0" applyNumberFormat="1" applyFont="1" applyFill="1" applyBorder="1"/>
    <xf numFmtId="164" fontId="11" fillId="0" borderId="7" xfId="0" applyNumberFormat="1" applyFont="1" applyBorder="1"/>
    <xf numFmtId="164" fontId="11" fillId="0" borderId="6" xfId="0" applyNumberFormat="1" applyFont="1" applyBorder="1"/>
    <xf numFmtId="164" fontId="0" fillId="0" borderId="7" xfId="0" applyNumberFormat="1" applyFont="1" applyBorder="1"/>
    <xf numFmtId="164" fontId="0" fillId="0" borderId="7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left"/>
    </xf>
    <xf numFmtId="0" fontId="0" fillId="0" borderId="7" xfId="0" applyFont="1" applyBorder="1"/>
    <xf numFmtId="164" fontId="12" fillId="0" borderId="7" xfId="0" applyNumberFormat="1" applyFont="1" applyBorder="1" applyAlignment="1">
      <alignment horizontal="left"/>
    </xf>
    <xf numFmtId="0" fontId="13" fillId="0" borderId="8" xfId="0" applyFont="1" applyBorder="1"/>
    <xf numFmtId="164" fontId="14" fillId="2" borderId="7" xfId="0" applyNumberFormat="1" applyFont="1" applyFill="1" applyBorder="1"/>
    <xf numFmtId="164" fontId="13" fillId="2" borderId="7" xfId="0" applyNumberFormat="1" applyFont="1" applyFill="1" applyBorder="1"/>
    <xf numFmtId="164" fontId="1" fillId="2" borderId="7" xfId="0" applyNumberFormat="1" applyFont="1" applyFill="1" applyBorder="1"/>
    <xf numFmtId="0" fontId="14" fillId="0" borderId="8" xfId="0" applyFont="1" applyBorder="1"/>
    <xf numFmtId="164" fontId="15" fillId="2" borderId="7" xfId="0" applyNumberFormat="1" applyFont="1" applyFill="1" applyBorder="1"/>
    <xf numFmtId="164" fontId="16" fillId="2" borderId="7" xfId="0" applyNumberFormat="1" applyFont="1" applyFill="1" applyBorder="1"/>
    <xf numFmtId="164" fontId="17" fillId="2" borderId="7" xfId="0" applyNumberFormat="1" applyFont="1" applyFill="1" applyBorder="1"/>
    <xf numFmtId="164" fontId="18" fillId="0" borderId="7" xfId="0" applyNumberFormat="1" applyFont="1" applyBorder="1"/>
    <xf numFmtId="164" fontId="18" fillId="0" borderId="6" xfId="0" applyNumberFormat="1" applyFont="1" applyBorder="1"/>
    <xf numFmtId="0" fontId="19" fillId="0" borderId="8" xfId="0" applyFont="1" applyBorder="1"/>
    <xf numFmtId="164" fontId="20" fillId="2" borderId="7" xfId="0" applyNumberFormat="1" applyFont="1" applyFill="1" applyBorder="1"/>
    <xf numFmtId="164" fontId="21" fillId="2" borderId="7" xfId="0" applyNumberFormat="1" applyFont="1" applyFill="1" applyBorder="1"/>
    <xf numFmtId="164" fontId="21" fillId="0" borderId="7" xfId="0" applyNumberFormat="1" applyFont="1" applyBorder="1"/>
    <xf numFmtId="164" fontId="21" fillId="0" borderId="6" xfId="0" applyNumberFormat="1" applyFont="1" applyBorder="1"/>
    <xf numFmtId="164" fontId="8" fillId="0" borderId="7" xfId="0" applyNumberFormat="1" applyFont="1" applyBorder="1" applyAlignment="1">
      <alignment horizontal="left"/>
    </xf>
    <xf numFmtId="164" fontId="8" fillId="0" borderId="9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left"/>
    </xf>
    <xf numFmtId="164" fontId="22" fillId="0" borderId="7" xfId="0" applyNumberFormat="1" applyFont="1" applyBorder="1" applyAlignment="1">
      <alignment horizontal="left"/>
    </xf>
    <xf numFmtId="164" fontId="11" fillId="2" borderId="7" xfId="0" applyNumberFormat="1" applyFont="1" applyFill="1" applyBorder="1"/>
    <xf numFmtId="164" fontId="0" fillId="0" borderId="0" xfId="0" applyNumberFormat="1" applyFont="1"/>
    <xf numFmtId="164" fontId="17" fillId="0" borderId="6" xfId="0" applyNumberFormat="1" applyFont="1" applyBorder="1" applyAlignment="1">
      <alignment horizontal="left"/>
    </xf>
    <xf numFmtId="0" fontId="14" fillId="0" borderId="8" xfId="0" applyFont="1" applyBorder="1" applyAlignment="1"/>
    <xf numFmtId="164" fontId="23" fillId="2" borderId="7" xfId="0" applyNumberFormat="1" applyFont="1" applyFill="1" applyBorder="1"/>
    <xf numFmtId="164" fontId="24" fillId="2" borderId="7" xfId="0" applyNumberFormat="1" applyFont="1" applyFill="1" applyBorder="1"/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3" fillId="0" borderId="10" xfId="0" applyFont="1" applyBorder="1"/>
    <xf numFmtId="164" fontId="20" fillId="2" borderId="11" xfId="0" applyNumberFormat="1" applyFont="1" applyFill="1" applyBorder="1"/>
    <xf numFmtId="164" fontId="21" fillId="2" borderId="11" xfId="0" applyNumberFormat="1" applyFont="1" applyFill="1" applyBorder="1"/>
    <xf numFmtId="164" fontId="21" fillId="0" borderId="11" xfId="0" applyNumberFormat="1" applyFont="1" applyBorder="1"/>
    <xf numFmtId="164" fontId="21" fillId="0" borderId="12" xfId="0" applyNumberFormat="1" applyFont="1" applyBorder="1"/>
    <xf numFmtId="164" fontId="8" fillId="0" borderId="11" xfId="0" applyNumberFormat="1" applyFont="1" applyBorder="1"/>
    <xf numFmtId="164" fontId="8" fillId="0" borderId="11" xfId="0" applyNumberFormat="1" applyFont="1" applyBorder="1" applyAlignment="1">
      <alignment horizontal="left"/>
    </xf>
    <xf numFmtId="164" fontId="8" fillId="0" borderId="13" xfId="0" applyNumberFormat="1" applyFont="1" applyBorder="1" applyAlignment="1">
      <alignment horizontal="left"/>
    </xf>
    <xf numFmtId="164" fontId="8" fillId="0" borderId="12" xfId="0" applyNumberFormat="1" applyFont="1" applyBorder="1" applyAlignment="1">
      <alignment horizontal="left"/>
    </xf>
    <xf numFmtId="0" fontId="8" fillId="0" borderId="1" xfId="0" applyFont="1" applyBorder="1"/>
    <xf numFmtId="164" fontId="0" fillId="2" borderId="2" xfId="0" applyNumberFormat="1" applyFont="1" applyFill="1" applyBorder="1"/>
    <xf numFmtId="164" fontId="12" fillId="2" borderId="2" xfId="0" applyNumberFormat="1" applyFont="1" applyFill="1" applyBorder="1"/>
    <xf numFmtId="164" fontId="17" fillId="2" borderId="2" xfId="0" applyNumberFormat="1" applyFont="1" applyFill="1" applyBorder="1"/>
    <xf numFmtId="164" fontId="11" fillId="0" borderId="2" xfId="0" applyNumberFormat="1" applyFont="1" applyBorder="1"/>
    <xf numFmtId="164" fontId="11" fillId="0" borderId="5" xfId="0" applyNumberFormat="1" applyFont="1" applyBorder="1"/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0" fontId="0" fillId="0" borderId="8" xfId="0" applyFont="1" applyBorder="1"/>
    <xf numFmtId="164" fontId="25" fillId="2" borderId="7" xfId="0" applyNumberFormat="1" applyFont="1" applyFill="1" applyBorder="1"/>
    <xf numFmtId="164" fontId="18" fillId="2" borderId="7" xfId="0" applyNumberFormat="1" applyFont="1" applyFill="1" applyBorder="1"/>
    <xf numFmtId="164" fontId="26" fillId="0" borderId="7" xfId="0" applyNumberFormat="1" applyFont="1" applyBorder="1"/>
    <xf numFmtId="164" fontId="26" fillId="0" borderId="6" xfId="0" applyNumberFormat="1" applyFont="1" applyBorder="1"/>
    <xf numFmtId="164" fontId="14" fillId="2" borderId="15" xfId="0" applyNumberFormat="1" applyFont="1" applyFill="1" applyBorder="1"/>
    <xf numFmtId="164" fontId="16" fillId="2" borderId="15" xfId="0" applyNumberFormat="1" applyFont="1" applyFill="1" applyBorder="1"/>
    <xf numFmtId="0" fontId="14" fillId="0" borderId="8" xfId="0" applyFont="1" applyBorder="1" applyAlignment="1">
      <alignment horizontal="left"/>
    </xf>
    <xf numFmtId="0" fontId="13" fillId="3" borderId="8" xfId="0" applyFont="1" applyFill="1" applyBorder="1"/>
    <xf numFmtId="164" fontId="21" fillId="3" borderId="7" xfId="0" applyNumberFormat="1" applyFont="1" applyFill="1" applyBorder="1"/>
    <xf numFmtId="164" fontId="21" fillId="3" borderId="16" xfId="0" applyNumberFormat="1" applyFont="1" applyFill="1" applyBorder="1"/>
    <xf numFmtId="0" fontId="1" fillId="3" borderId="8" xfId="0" applyFont="1" applyFill="1" applyBorder="1"/>
    <xf numFmtId="164" fontId="21" fillId="2" borderId="16" xfId="0" applyNumberFormat="1" applyFont="1" applyFill="1" applyBorder="1"/>
    <xf numFmtId="164" fontId="7" fillId="0" borderId="7" xfId="0" applyNumberFormat="1" applyFont="1" applyBorder="1" applyAlignment="1">
      <alignment horizontal="left"/>
    </xf>
    <xf numFmtId="0" fontId="1" fillId="3" borderId="10" xfId="0" applyFont="1" applyFill="1" applyBorder="1"/>
    <xf numFmtId="164" fontId="21" fillId="2" borderId="17" xfId="0" applyNumberFormat="1" applyFont="1" applyFill="1" applyBorder="1"/>
    <xf numFmtId="164" fontId="24" fillId="2" borderId="11" xfId="0" applyNumberFormat="1" applyFont="1" applyFill="1" applyBorder="1"/>
    <xf numFmtId="164" fontId="21" fillId="3" borderId="11" xfId="0" applyNumberFormat="1" applyFont="1" applyFill="1" applyBorder="1"/>
    <xf numFmtId="164" fontId="21" fillId="3" borderId="17" xfId="0" applyNumberFormat="1" applyFont="1" applyFill="1" applyBorder="1"/>
    <xf numFmtId="164" fontId="2" fillId="0" borderId="18" xfId="0" applyNumberFormat="1" applyFont="1" applyFill="1" applyBorder="1" applyAlignment="1">
      <alignment horizontal="left"/>
    </xf>
    <xf numFmtId="164" fontId="0" fillId="0" borderId="19" xfId="0" applyNumberFormat="1" applyFont="1" applyFill="1" applyBorder="1" applyAlignment="1">
      <alignment horizontal="left"/>
    </xf>
    <xf numFmtId="164" fontId="27" fillId="0" borderId="0" xfId="0" applyNumberFormat="1" applyFont="1" applyAlignment="1">
      <alignment horizontal="left"/>
    </xf>
    <xf numFmtId="164" fontId="29" fillId="0" borderId="19" xfId="0" applyNumberFormat="1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27" fillId="0" borderId="19" xfId="0" applyNumberFormat="1" applyFont="1" applyFill="1" applyBorder="1" applyAlignment="1">
      <alignment horizontal="left"/>
    </xf>
    <xf numFmtId="0" fontId="2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8"/>
  <sheetViews>
    <sheetView tabSelected="1" workbookViewId="0">
      <selection activeCell="T114" sqref="T114"/>
    </sheetView>
  </sheetViews>
  <sheetFormatPr defaultColWidth="14.42578125" defaultRowHeight="15" customHeight="1" x14ac:dyDescent="0.25"/>
  <cols>
    <col min="1" max="1" width="32.140625" customWidth="1"/>
    <col min="2" max="2" width="12.42578125" hidden="1" customWidth="1"/>
    <col min="3" max="3" width="11.42578125" hidden="1" customWidth="1"/>
    <col min="4" max="4" width="12" hidden="1" customWidth="1"/>
    <col min="5" max="5" width="12.28515625" hidden="1" customWidth="1"/>
    <col min="6" max="6" width="12.140625" hidden="1" customWidth="1"/>
    <col min="7" max="7" width="12.5703125" hidden="1" customWidth="1"/>
    <col min="8" max="8" width="15.42578125" hidden="1" customWidth="1"/>
    <col min="9" max="9" width="8.7109375" hidden="1" customWidth="1"/>
    <col min="10" max="10" width="14.28515625" hidden="1" customWidth="1"/>
    <col min="11" max="11" width="16.42578125" hidden="1" customWidth="1"/>
    <col min="12" max="12" width="14" hidden="1" customWidth="1"/>
    <col min="13" max="13" width="14.7109375" hidden="1" customWidth="1"/>
    <col min="14" max="14" width="14.5703125" customWidth="1"/>
    <col min="15" max="15" width="15.140625" customWidth="1"/>
    <col min="16" max="16" width="13.5703125" customWidth="1"/>
    <col min="17" max="17" width="16.28515625" customWidth="1"/>
    <col min="18" max="18" width="14.42578125" style="104" customWidth="1"/>
    <col min="19" max="26" width="8.7109375" customWidth="1"/>
  </cols>
  <sheetData>
    <row r="1" spans="1:18" ht="15.75" x14ac:dyDescent="0.25">
      <c r="A1" s="1" t="s">
        <v>0</v>
      </c>
      <c r="B1" s="2" t="s">
        <v>1</v>
      </c>
      <c r="C1" s="2" t="s">
        <v>1</v>
      </c>
      <c r="D1" s="3" t="s">
        <v>2</v>
      </c>
      <c r="E1" s="2" t="s">
        <v>2</v>
      </c>
      <c r="F1" s="4" t="s">
        <v>3</v>
      </c>
      <c r="G1" s="5" t="s">
        <v>4</v>
      </c>
      <c r="H1" s="4" t="s">
        <v>5</v>
      </c>
      <c r="I1" s="6" t="s">
        <v>5</v>
      </c>
      <c r="J1" s="7" t="s">
        <v>6</v>
      </c>
      <c r="K1" s="7" t="s">
        <v>7</v>
      </c>
      <c r="L1" s="8" t="s">
        <v>8</v>
      </c>
      <c r="M1" s="7" t="s">
        <v>9</v>
      </c>
      <c r="N1" s="9" t="s">
        <v>10</v>
      </c>
      <c r="O1" s="10" t="s">
        <v>10</v>
      </c>
      <c r="P1" s="11" t="s">
        <v>11</v>
      </c>
      <c r="Q1" s="11" t="s">
        <v>11</v>
      </c>
      <c r="R1" s="103" t="s">
        <v>111</v>
      </c>
    </row>
    <row r="2" spans="1:18" ht="15.75" x14ac:dyDescent="0.25">
      <c r="A2" s="12" t="s">
        <v>12</v>
      </c>
      <c r="B2" s="13" t="s">
        <v>13</v>
      </c>
      <c r="C2" s="14" t="s">
        <v>14</v>
      </c>
      <c r="D2" s="13" t="s">
        <v>13</v>
      </c>
      <c r="E2" s="15" t="s">
        <v>14</v>
      </c>
      <c r="F2" s="16" t="s">
        <v>13</v>
      </c>
      <c r="G2" s="17" t="s">
        <v>14</v>
      </c>
      <c r="H2" s="18" t="s">
        <v>13</v>
      </c>
      <c r="I2" s="18" t="s">
        <v>15</v>
      </c>
      <c r="J2" s="11" t="s">
        <v>16</v>
      </c>
      <c r="K2" s="11" t="s">
        <v>14</v>
      </c>
      <c r="L2" s="19" t="s">
        <v>13</v>
      </c>
      <c r="M2" s="11" t="s">
        <v>15</v>
      </c>
      <c r="N2" s="10" t="s">
        <v>13</v>
      </c>
      <c r="O2" s="10" t="s">
        <v>14</v>
      </c>
      <c r="P2" s="11" t="s">
        <v>17</v>
      </c>
      <c r="Q2" s="20" t="s">
        <v>15</v>
      </c>
      <c r="R2" s="99" t="s">
        <v>13</v>
      </c>
    </row>
    <row r="3" spans="1:18" ht="15.75" x14ac:dyDescent="0.25">
      <c r="A3" s="21" t="s">
        <v>18</v>
      </c>
      <c r="B3" s="22"/>
      <c r="C3" s="23"/>
      <c r="D3" s="22"/>
      <c r="E3" s="24"/>
      <c r="F3" s="25"/>
      <c r="G3" s="26"/>
      <c r="H3" s="27"/>
      <c r="I3" s="27"/>
      <c r="J3" s="28"/>
      <c r="K3" s="28"/>
      <c r="L3" s="29"/>
      <c r="M3" s="28"/>
      <c r="N3" s="30"/>
      <c r="O3" s="30"/>
      <c r="P3" s="31"/>
      <c r="Q3" s="32"/>
    </row>
    <row r="4" spans="1:18" ht="15.75" x14ac:dyDescent="0.25">
      <c r="A4" s="33" t="s">
        <v>19</v>
      </c>
      <c r="B4" s="34"/>
      <c r="C4" s="35"/>
      <c r="D4" s="34"/>
      <c r="E4" s="36"/>
      <c r="F4" s="25"/>
      <c r="G4" s="26"/>
      <c r="H4" s="27"/>
      <c r="I4" s="27"/>
      <c r="J4" s="28"/>
      <c r="K4" s="28"/>
      <c r="L4" s="29"/>
      <c r="M4" s="28"/>
      <c r="N4" s="30"/>
      <c r="O4" s="30"/>
      <c r="P4" s="31"/>
      <c r="Q4" s="32"/>
    </row>
    <row r="5" spans="1:18" ht="15.75" x14ac:dyDescent="0.25">
      <c r="A5" s="37" t="s">
        <v>20</v>
      </c>
      <c r="B5" s="38">
        <v>60019</v>
      </c>
      <c r="C5" s="39">
        <v>55810</v>
      </c>
      <c r="D5" s="38">
        <v>55000</v>
      </c>
      <c r="E5" s="40"/>
      <c r="F5" s="41">
        <v>55000</v>
      </c>
      <c r="G5" s="42">
        <v>52538</v>
      </c>
      <c r="H5" s="27">
        <v>53000</v>
      </c>
      <c r="I5" s="27">
        <v>48070</v>
      </c>
      <c r="J5" s="28">
        <v>48500</v>
      </c>
      <c r="K5" s="28">
        <v>50940</v>
      </c>
      <c r="L5" s="29">
        <v>50000</v>
      </c>
      <c r="M5" s="28">
        <v>48405</v>
      </c>
      <c r="N5" s="30">
        <v>50000</v>
      </c>
      <c r="O5" s="30">
        <v>48838</v>
      </c>
      <c r="P5" s="32">
        <v>22000</v>
      </c>
      <c r="Q5" s="32">
        <v>25600</v>
      </c>
      <c r="R5" s="100">
        <v>40000</v>
      </c>
    </row>
    <row r="6" spans="1:18" ht="15.75" x14ac:dyDescent="0.25">
      <c r="A6" s="37" t="s">
        <v>21</v>
      </c>
      <c r="B6" s="38">
        <v>5775</v>
      </c>
      <c r="C6" s="39">
        <v>6638</v>
      </c>
      <c r="D6" s="38">
        <v>5775</v>
      </c>
      <c r="E6" s="40"/>
      <c r="F6" s="41">
        <v>6000</v>
      </c>
      <c r="G6" s="42">
        <v>6757</v>
      </c>
      <c r="H6" s="27">
        <v>6000</v>
      </c>
      <c r="I6" s="27">
        <v>7580</v>
      </c>
      <c r="J6" s="28">
        <v>7000</v>
      </c>
      <c r="K6" s="28">
        <v>8634</v>
      </c>
      <c r="L6" s="29">
        <v>8000</v>
      </c>
      <c r="M6" s="28">
        <v>9154</v>
      </c>
      <c r="N6" s="30">
        <v>7000</v>
      </c>
      <c r="O6" s="30">
        <v>6972</v>
      </c>
      <c r="P6" s="32">
        <v>0</v>
      </c>
      <c r="Q6" s="32">
        <v>0</v>
      </c>
      <c r="R6" s="100">
        <v>7500</v>
      </c>
    </row>
    <row r="7" spans="1:18" ht="15.75" x14ac:dyDescent="0.25">
      <c r="A7" s="37" t="s">
        <v>22</v>
      </c>
      <c r="B7" s="38">
        <v>8000</v>
      </c>
      <c r="C7" s="39">
        <v>4940</v>
      </c>
      <c r="D7" s="38">
        <v>6000</v>
      </c>
      <c r="E7" s="40"/>
      <c r="F7" s="41">
        <v>6000</v>
      </c>
      <c r="G7" s="42">
        <v>2300</v>
      </c>
      <c r="H7" s="27">
        <v>5000</v>
      </c>
      <c r="I7" s="27">
        <v>4390</v>
      </c>
      <c r="J7" s="28">
        <v>6000</v>
      </c>
      <c r="K7" s="28">
        <v>3760</v>
      </c>
      <c r="L7" s="29">
        <v>5000</v>
      </c>
      <c r="M7" s="28">
        <v>1810</v>
      </c>
      <c r="N7" s="30">
        <v>8500</v>
      </c>
      <c r="O7" s="30">
        <v>6500</v>
      </c>
      <c r="P7" s="32">
        <v>3000</v>
      </c>
      <c r="Q7" s="32">
        <v>0</v>
      </c>
      <c r="R7" s="100">
        <v>7000</v>
      </c>
    </row>
    <row r="8" spans="1:18" ht="15.75" x14ac:dyDescent="0.25">
      <c r="A8" s="37" t="s">
        <v>23</v>
      </c>
      <c r="B8" s="38">
        <v>1175</v>
      </c>
      <c r="C8" s="39">
        <v>1115</v>
      </c>
      <c r="D8" s="38">
        <v>1100</v>
      </c>
      <c r="E8" s="40"/>
      <c r="F8" s="41">
        <v>1000</v>
      </c>
      <c r="G8" s="42">
        <v>880</v>
      </c>
      <c r="H8" s="27">
        <v>1000</v>
      </c>
      <c r="I8" s="27">
        <v>850</v>
      </c>
      <c r="J8" s="28">
        <v>900</v>
      </c>
      <c r="K8" s="28">
        <v>684.5</v>
      </c>
      <c r="L8" s="29">
        <v>750</v>
      </c>
      <c r="M8" s="28">
        <v>1855</v>
      </c>
      <c r="N8" s="30">
        <v>1000</v>
      </c>
      <c r="O8" s="30">
        <v>785</v>
      </c>
      <c r="P8" s="32">
        <v>700</v>
      </c>
      <c r="Q8" s="32">
        <v>665</v>
      </c>
      <c r="R8" s="100">
        <v>700</v>
      </c>
    </row>
    <row r="9" spans="1:18" ht="15.75" x14ac:dyDescent="0.25">
      <c r="A9" s="37" t="s">
        <v>24</v>
      </c>
      <c r="B9" s="38">
        <v>5500</v>
      </c>
      <c r="C9" s="39">
        <v>5305</v>
      </c>
      <c r="D9" s="38">
        <v>5500</v>
      </c>
      <c r="E9" s="40"/>
      <c r="F9" s="41">
        <v>3000</v>
      </c>
      <c r="G9" s="42">
        <v>3072</v>
      </c>
      <c r="H9" s="27">
        <v>3000</v>
      </c>
      <c r="I9" s="27">
        <v>2820</v>
      </c>
      <c r="J9" s="28">
        <v>3000</v>
      </c>
      <c r="K9" s="28">
        <v>3010</v>
      </c>
      <c r="L9" s="29">
        <v>3000</v>
      </c>
      <c r="M9" s="28">
        <v>1890</v>
      </c>
      <c r="N9" s="30">
        <v>2000</v>
      </c>
      <c r="O9" s="30">
        <v>970</v>
      </c>
      <c r="P9" s="32">
        <v>0</v>
      </c>
      <c r="Q9" s="32">
        <v>0</v>
      </c>
      <c r="R9" s="100">
        <v>2000</v>
      </c>
    </row>
    <row r="10" spans="1:18" ht="15.75" x14ac:dyDescent="0.25">
      <c r="A10" s="37" t="s">
        <v>25</v>
      </c>
      <c r="B10" s="38">
        <v>600</v>
      </c>
      <c r="C10" s="39">
        <v>525</v>
      </c>
      <c r="D10" s="38">
        <v>600</v>
      </c>
      <c r="E10" s="40"/>
      <c r="F10" s="41">
        <v>600</v>
      </c>
      <c r="G10" s="42">
        <v>700</v>
      </c>
      <c r="H10" s="27">
        <v>600</v>
      </c>
      <c r="I10" s="27">
        <v>300</v>
      </c>
      <c r="J10" s="28">
        <v>600</v>
      </c>
      <c r="K10" s="28">
        <v>260</v>
      </c>
      <c r="L10" s="29">
        <v>300</v>
      </c>
      <c r="M10" s="28">
        <v>240</v>
      </c>
      <c r="N10" s="30">
        <v>300</v>
      </c>
      <c r="O10" s="30">
        <v>180</v>
      </c>
      <c r="P10" s="32">
        <v>0</v>
      </c>
      <c r="Q10" s="32">
        <v>0</v>
      </c>
      <c r="R10" s="100">
        <v>0</v>
      </c>
    </row>
    <row r="11" spans="1:18" ht="15.75" x14ac:dyDescent="0.25">
      <c r="A11" s="43" t="s">
        <v>26</v>
      </c>
      <c r="B11" s="39">
        <v>1000</v>
      </c>
      <c r="C11" s="44">
        <v>0</v>
      </c>
      <c r="D11" s="34">
        <v>0</v>
      </c>
      <c r="E11" s="45"/>
      <c r="F11" s="25">
        <v>500</v>
      </c>
      <c r="G11" s="26">
        <v>252</v>
      </c>
      <c r="H11" s="27">
        <v>500</v>
      </c>
      <c r="I11" s="27">
        <v>440</v>
      </c>
      <c r="J11" s="28">
        <v>600</v>
      </c>
      <c r="K11" s="28">
        <v>280</v>
      </c>
      <c r="L11" s="29">
        <v>500</v>
      </c>
      <c r="M11" s="28">
        <v>160</v>
      </c>
      <c r="N11" s="30">
        <v>400</v>
      </c>
      <c r="O11" s="30">
        <v>0</v>
      </c>
      <c r="P11" s="32">
        <v>0</v>
      </c>
      <c r="Q11" s="32">
        <v>0</v>
      </c>
      <c r="R11" s="100">
        <v>0</v>
      </c>
    </row>
    <row r="12" spans="1:18" ht="15.75" x14ac:dyDescent="0.25">
      <c r="A12" s="33" t="s">
        <v>27</v>
      </c>
      <c r="B12" s="44">
        <f t="shared" ref="B12:D12" si="0">SUM(B5:B7)</f>
        <v>73794</v>
      </c>
      <c r="C12" s="44">
        <f t="shared" si="0"/>
        <v>67388</v>
      </c>
      <c r="D12" s="44">
        <f t="shared" si="0"/>
        <v>66775</v>
      </c>
      <c r="E12" s="45"/>
      <c r="F12" s="46">
        <v>92000</v>
      </c>
      <c r="G12" s="47">
        <f>SUM(G5:G7)</f>
        <v>61595</v>
      </c>
      <c r="H12" s="18">
        <v>90000</v>
      </c>
      <c r="I12" s="18">
        <f>SUM(I5:I7)</f>
        <v>60040</v>
      </c>
      <c r="J12" s="48">
        <f t="shared" ref="J12:Q12" si="1">SUM(J5:J11)</f>
        <v>66600</v>
      </c>
      <c r="K12" s="48">
        <f t="shared" si="1"/>
        <v>67568.5</v>
      </c>
      <c r="L12" s="49">
        <f t="shared" si="1"/>
        <v>67550</v>
      </c>
      <c r="M12" s="48">
        <f t="shared" si="1"/>
        <v>63514</v>
      </c>
      <c r="N12" s="50">
        <f t="shared" si="1"/>
        <v>69200</v>
      </c>
      <c r="O12" s="50">
        <f t="shared" si="1"/>
        <v>64245</v>
      </c>
      <c r="P12" s="51">
        <f t="shared" si="1"/>
        <v>25700</v>
      </c>
      <c r="Q12" s="51">
        <f t="shared" si="1"/>
        <v>26265</v>
      </c>
      <c r="R12" s="101">
        <f>SUM(R5:R11)</f>
        <v>57200</v>
      </c>
    </row>
    <row r="13" spans="1:18" ht="15.75" x14ac:dyDescent="0.25">
      <c r="A13" s="37"/>
      <c r="B13" s="34"/>
      <c r="C13" s="39"/>
      <c r="D13" s="34"/>
      <c r="E13" s="40"/>
      <c r="F13" s="25"/>
      <c r="G13" s="26"/>
      <c r="H13" s="27"/>
      <c r="I13" s="27"/>
      <c r="J13" s="28"/>
      <c r="K13" s="28"/>
      <c r="L13" s="29"/>
      <c r="M13" s="28"/>
      <c r="N13" s="30"/>
      <c r="O13" s="30"/>
      <c r="P13" s="32"/>
      <c r="Q13" s="32"/>
    </row>
    <row r="14" spans="1:18" ht="15.75" x14ac:dyDescent="0.25">
      <c r="A14" s="33" t="s">
        <v>28</v>
      </c>
      <c r="B14" s="34"/>
      <c r="C14" s="44"/>
      <c r="D14" s="34"/>
      <c r="E14" s="45"/>
      <c r="F14" s="25"/>
      <c r="G14" s="26"/>
      <c r="H14" s="27"/>
      <c r="I14" s="27"/>
      <c r="J14" s="28"/>
      <c r="K14" s="28"/>
      <c r="L14" s="29"/>
      <c r="M14" s="28"/>
      <c r="N14" s="30"/>
      <c r="O14" s="30"/>
      <c r="P14" s="32"/>
      <c r="Q14" s="32"/>
    </row>
    <row r="15" spans="1:18" ht="15.75" x14ac:dyDescent="0.25">
      <c r="A15" s="37" t="s">
        <v>29</v>
      </c>
      <c r="B15" s="38">
        <v>38000</v>
      </c>
      <c r="C15" s="39">
        <v>32056</v>
      </c>
      <c r="D15" s="38">
        <v>33000</v>
      </c>
      <c r="E15" s="40"/>
      <c r="F15" s="41">
        <v>47000</v>
      </c>
      <c r="G15" s="42">
        <v>33687</v>
      </c>
      <c r="H15" s="27">
        <v>33000</v>
      </c>
      <c r="I15" s="27">
        <v>36800</v>
      </c>
      <c r="J15" s="28">
        <v>35000</v>
      </c>
      <c r="K15" s="28">
        <v>34422.32</v>
      </c>
      <c r="L15" s="29">
        <v>35000</v>
      </c>
      <c r="M15" s="28">
        <v>33772</v>
      </c>
      <c r="N15" s="30">
        <v>38000</v>
      </c>
      <c r="O15" s="30">
        <v>28329</v>
      </c>
      <c r="P15" s="32">
        <v>27000</v>
      </c>
      <c r="Q15" s="32">
        <v>23800</v>
      </c>
      <c r="R15" s="100">
        <v>37000</v>
      </c>
    </row>
    <row r="16" spans="1:18" ht="15.75" x14ac:dyDescent="0.25">
      <c r="A16" s="37" t="s">
        <v>30</v>
      </c>
      <c r="B16" s="38">
        <v>18000</v>
      </c>
      <c r="C16" s="39">
        <v>16000</v>
      </c>
      <c r="D16" s="38">
        <v>18000</v>
      </c>
      <c r="E16" s="40"/>
      <c r="F16" s="41">
        <v>25000</v>
      </c>
      <c r="G16" s="42">
        <v>27900</v>
      </c>
      <c r="H16" s="27">
        <v>26000</v>
      </c>
      <c r="I16" s="27">
        <v>27500</v>
      </c>
      <c r="J16" s="28">
        <v>30000</v>
      </c>
      <c r="K16" s="28">
        <v>27779.85</v>
      </c>
      <c r="L16" s="29">
        <v>26000</v>
      </c>
      <c r="M16" s="28">
        <v>29495</v>
      </c>
      <c r="N16" s="30">
        <v>30000</v>
      </c>
      <c r="O16" s="30">
        <v>24000</v>
      </c>
      <c r="P16" s="32">
        <v>15000</v>
      </c>
      <c r="Q16" s="32">
        <v>16000</v>
      </c>
      <c r="R16" s="100">
        <v>22000</v>
      </c>
    </row>
    <row r="17" spans="1:18" ht="15.75" x14ac:dyDescent="0.25">
      <c r="A17" s="37" t="s">
        <v>31</v>
      </c>
      <c r="B17" s="38"/>
      <c r="C17" s="39"/>
      <c r="D17" s="38"/>
      <c r="E17" s="40"/>
      <c r="F17" s="41"/>
      <c r="G17" s="42"/>
      <c r="H17" s="27"/>
      <c r="I17" s="27"/>
      <c r="J17" s="28">
        <v>0</v>
      </c>
      <c r="K17" s="28">
        <v>2000</v>
      </c>
      <c r="L17" s="29">
        <v>8000</v>
      </c>
      <c r="M17" s="28">
        <v>7500</v>
      </c>
      <c r="N17" s="30">
        <v>8000</v>
      </c>
      <c r="O17" s="30">
        <v>0</v>
      </c>
      <c r="P17" s="32">
        <v>0</v>
      </c>
      <c r="Q17" s="32">
        <v>0</v>
      </c>
      <c r="R17" s="100">
        <v>0</v>
      </c>
    </row>
    <row r="18" spans="1:18" ht="15.75" x14ac:dyDescent="0.25">
      <c r="A18" s="37" t="s">
        <v>32</v>
      </c>
      <c r="B18" s="38">
        <v>11000</v>
      </c>
      <c r="C18" s="39">
        <v>11000</v>
      </c>
      <c r="D18" s="38">
        <v>11000</v>
      </c>
      <c r="E18" s="40">
        <v>11000</v>
      </c>
      <c r="F18" s="41">
        <v>11000</v>
      </c>
      <c r="G18" s="42">
        <v>11000</v>
      </c>
      <c r="H18" s="27">
        <v>11000</v>
      </c>
      <c r="I18" s="27">
        <v>11000</v>
      </c>
      <c r="J18" s="28">
        <v>11000</v>
      </c>
      <c r="K18" s="28">
        <v>11700</v>
      </c>
      <c r="L18" s="29">
        <v>11500</v>
      </c>
      <c r="M18" s="28">
        <v>11500</v>
      </c>
      <c r="N18" s="30">
        <v>11500</v>
      </c>
      <c r="O18" s="30">
        <v>11500</v>
      </c>
      <c r="P18" s="32">
        <v>11500</v>
      </c>
      <c r="Q18" s="32">
        <v>0</v>
      </c>
      <c r="R18" s="100">
        <v>17500</v>
      </c>
    </row>
    <row r="19" spans="1:18" ht="15.75" x14ac:dyDescent="0.25">
      <c r="A19" s="37" t="s">
        <v>33</v>
      </c>
      <c r="B19" s="38">
        <v>6000</v>
      </c>
      <c r="C19" s="39">
        <v>6500</v>
      </c>
      <c r="D19" s="38">
        <v>6000</v>
      </c>
      <c r="E19" s="40">
        <v>0</v>
      </c>
      <c r="F19" s="41">
        <v>0</v>
      </c>
      <c r="G19" s="42">
        <v>0</v>
      </c>
      <c r="H19" s="27">
        <v>5000</v>
      </c>
      <c r="I19" s="27">
        <v>3720</v>
      </c>
      <c r="J19" s="28">
        <v>5000</v>
      </c>
      <c r="K19" s="28">
        <v>2800</v>
      </c>
      <c r="L19" s="29">
        <v>5000</v>
      </c>
      <c r="M19" s="28">
        <v>4955</v>
      </c>
      <c r="N19" s="30">
        <v>5000</v>
      </c>
      <c r="O19" s="30">
        <v>4060</v>
      </c>
      <c r="P19" s="32">
        <v>0</v>
      </c>
      <c r="Q19" s="32">
        <v>0</v>
      </c>
      <c r="R19" s="100">
        <v>2500</v>
      </c>
    </row>
    <row r="20" spans="1:18" ht="15.75" x14ac:dyDescent="0.25">
      <c r="A20" s="37" t="s">
        <v>34</v>
      </c>
      <c r="B20" s="34">
        <v>500</v>
      </c>
      <c r="C20" s="39">
        <v>500</v>
      </c>
      <c r="D20" s="34">
        <v>500</v>
      </c>
      <c r="E20" s="40">
        <v>500</v>
      </c>
      <c r="F20" s="25">
        <v>500</v>
      </c>
      <c r="G20" s="26">
        <v>500</v>
      </c>
      <c r="H20" s="27">
        <v>500</v>
      </c>
      <c r="I20" s="27">
        <v>500</v>
      </c>
      <c r="J20" s="28">
        <v>500</v>
      </c>
      <c r="K20" s="28">
        <v>500</v>
      </c>
      <c r="L20" s="29">
        <v>500</v>
      </c>
      <c r="M20" s="28">
        <v>500</v>
      </c>
      <c r="N20" s="30">
        <v>500</v>
      </c>
      <c r="O20" s="30">
        <v>0</v>
      </c>
      <c r="P20" s="32">
        <v>0</v>
      </c>
      <c r="Q20" s="32">
        <v>0</v>
      </c>
      <c r="R20" s="100">
        <v>500</v>
      </c>
    </row>
    <row r="21" spans="1:18" ht="15.75" customHeight="1" x14ac:dyDescent="0.25">
      <c r="A21" s="37" t="s">
        <v>35</v>
      </c>
      <c r="B21" s="38">
        <v>2950</v>
      </c>
      <c r="C21" s="39">
        <v>0</v>
      </c>
      <c r="D21" s="38">
        <v>2950</v>
      </c>
      <c r="E21" s="40">
        <v>2628.47</v>
      </c>
      <c r="F21" s="41">
        <v>2800</v>
      </c>
      <c r="G21" s="42">
        <v>2680</v>
      </c>
      <c r="H21" s="27">
        <v>2500</v>
      </c>
      <c r="I21" s="27">
        <v>0</v>
      </c>
      <c r="J21" s="28">
        <v>1500</v>
      </c>
      <c r="K21" s="28">
        <v>1000</v>
      </c>
      <c r="L21" s="29">
        <v>1000</v>
      </c>
      <c r="M21" s="28">
        <v>1300</v>
      </c>
      <c r="N21" s="30">
        <v>1000</v>
      </c>
      <c r="O21" s="30">
        <v>0</v>
      </c>
      <c r="P21" s="32">
        <v>0</v>
      </c>
      <c r="Q21" s="32">
        <v>0</v>
      </c>
      <c r="R21" s="100">
        <v>0</v>
      </c>
    </row>
    <row r="22" spans="1:18" ht="15.75" customHeight="1" x14ac:dyDescent="0.25">
      <c r="A22" s="33" t="s">
        <v>27</v>
      </c>
      <c r="B22" s="44">
        <f t="shared" ref="B22:D22" si="2">SUM(B15:B21)</f>
        <v>76450</v>
      </c>
      <c r="C22" s="44">
        <f t="shared" si="2"/>
        <v>66056</v>
      </c>
      <c r="D22" s="44">
        <f t="shared" si="2"/>
        <v>71450</v>
      </c>
      <c r="E22" s="45"/>
      <c r="F22" s="46">
        <f t="shared" ref="F22:G22" si="3">SUM(F15:F21)</f>
        <v>86300</v>
      </c>
      <c r="G22" s="47">
        <f t="shared" si="3"/>
        <v>75767</v>
      </c>
      <c r="H22" s="18">
        <v>36000</v>
      </c>
      <c r="I22" s="18">
        <f t="shared" ref="I22:Q22" si="4">SUM(I15:I21)</f>
        <v>79520</v>
      </c>
      <c r="J22" s="48">
        <f t="shared" si="4"/>
        <v>83000</v>
      </c>
      <c r="K22" s="48">
        <f t="shared" si="4"/>
        <v>80202.17</v>
      </c>
      <c r="L22" s="49">
        <f t="shared" si="4"/>
        <v>87000</v>
      </c>
      <c r="M22" s="48">
        <f t="shared" si="4"/>
        <v>89022</v>
      </c>
      <c r="N22" s="50">
        <f t="shared" si="4"/>
        <v>94000</v>
      </c>
      <c r="O22" s="50">
        <f t="shared" si="4"/>
        <v>67889</v>
      </c>
      <c r="P22" s="51">
        <f t="shared" si="4"/>
        <v>53500</v>
      </c>
      <c r="Q22" s="51">
        <f t="shared" si="4"/>
        <v>39800</v>
      </c>
      <c r="R22" s="101">
        <f>SUM(R15:R21)</f>
        <v>79500</v>
      </c>
    </row>
    <row r="23" spans="1:18" ht="15.75" customHeight="1" x14ac:dyDescent="0.25">
      <c r="A23" s="33"/>
      <c r="B23" s="44"/>
      <c r="C23" s="44"/>
      <c r="D23" s="44"/>
      <c r="E23" s="45"/>
      <c r="F23" s="46"/>
      <c r="G23" s="47"/>
      <c r="H23" s="18"/>
      <c r="I23" s="18"/>
      <c r="J23" s="48"/>
      <c r="K23" s="48"/>
      <c r="L23" s="49"/>
      <c r="M23" s="48"/>
      <c r="N23" s="50"/>
      <c r="O23" s="30"/>
      <c r="P23" s="32"/>
      <c r="Q23" s="32"/>
    </row>
    <row r="24" spans="1:18" ht="15.75" customHeight="1" x14ac:dyDescent="0.25">
      <c r="A24" s="33" t="s">
        <v>36</v>
      </c>
      <c r="B24" s="34"/>
      <c r="C24" s="44"/>
      <c r="D24" s="34"/>
      <c r="E24" s="45"/>
      <c r="F24" s="25"/>
      <c r="G24" s="26"/>
      <c r="H24" s="27"/>
      <c r="I24" s="27"/>
      <c r="J24" s="28"/>
      <c r="K24" s="28"/>
      <c r="L24" s="29"/>
      <c r="M24" s="28"/>
      <c r="N24" s="30"/>
      <c r="O24" s="30"/>
      <c r="P24" s="32"/>
      <c r="Q24" s="32"/>
    </row>
    <row r="25" spans="1:18" ht="15.75" customHeight="1" x14ac:dyDescent="0.25">
      <c r="A25" s="37" t="s">
        <v>37</v>
      </c>
      <c r="B25" s="38">
        <v>13000</v>
      </c>
      <c r="C25" s="39">
        <v>13000</v>
      </c>
      <c r="D25" s="38">
        <v>13000</v>
      </c>
      <c r="E25" s="52">
        <v>12500</v>
      </c>
      <c r="F25" s="41">
        <v>12500</v>
      </c>
      <c r="G25" s="53">
        <v>12500</v>
      </c>
      <c r="H25" s="27">
        <v>12000</v>
      </c>
      <c r="I25" s="27">
        <v>12000</v>
      </c>
      <c r="J25" s="28">
        <v>12000</v>
      </c>
      <c r="K25" s="28">
        <v>10050</v>
      </c>
      <c r="L25" s="29">
        <v>7000</v>
      </c>
      <c r="M25" s="28">
        <v>7000</v>
      </c>
      <c r="N25" s="30">
        <v>7000</v>
      </c>
      <c r="O25" s="54">
        <v>0</v>
      </c>
      <c r="P25" s="32">
        <v>4300</v>
      </c>
      <c r="Q25" s="32">
        <v>4300</v>
      </c>
      <c r="R25" s="104">
        <v>7300</v>
      </c>
    </row>
    <row r="26" spans="1:18" ht="15.75" customHeight="1" x14ac:dyDescent="0.25">
      <c r="A26" s="37" t="s">
        <v>38</v>
      </c>
      <c r="B26" s="38">
        <v>4000</v>
      </c>
      <c r="C26" s="39">
        <v>5000</v>
      </c>
      <c r="D26" s="38">
        <v>5000</v>
      </c>
      <c r="E26" s="52">
        <v>5000</v>
      </c>
      <c r="F26" s="41">
        <v>5000</v>
      </c>
      <c r="G26" s="42">
        <v>8000</v>
      </c>
      <c r="H26" s="27">
        <v>5000</v>
      </c>
      <c r="I26" s="27">
        <v>0</v>
      </c>
      <c r="J26" s="28">
        <v>5000</v>
      </c>
      <c r="K26" s="28">
        <v>0</v>
      </c>
      <c r="L26" s="29">
        <v>7550</v>
      </c>
      <c r="M26" s="28">
        <v>5000</v>
      </c>
      <c r="N26" s="30">
        <v>5000</v>
      </c>
      <c r="O26" s="30">
        <v>0</v>
      </c>
      <c r="P26" s="32">
        <v>2500</v>
      </c>
      <c r="Q26" s="32">
        <v>0</v>
      </c>
      <c r="R26" s="100">
        <v>0</v>
      </c>
    </row>
    <row r="27" spans="1:18" ht="15.75" customHeight="1" x14ac:dyDescent="0.25">
      <c r="A27" s="55" t="s">
        <v>39</v>
      </c>
      <c r="B27" s="38"/>
      <c r="C27" s="39"/>
      <c r="D27" s="38"/>
      <c r="E27" s="52"/>
      <c r="F27" s="41"/>
      <c r="G27" s="42"/>
      <c r="H27" s="27"/>
      <c r="I27" s="27"/>
      <c r="J27" s="28"/>
      <c r="K27" s="28"/>
      <c r="L27" s="29"/>
      <c r="M27" s="28"/>
      <c r="N27" s="30"/>
      <c r="O27" s="30"/>
      <c r="P27" s="32"/>
      <c r="Q27" s="32"/>
      <c r="R27" s="104">
        <v>2500</v>
      </c>
    </row>
    <row r="28" spans="1:18" ht="15.75" customHeight="1" x14ac:dyDescent="0.25">
      <c r="A28" s="55" t="s">
        <v>40</v>
      </c>
      <c r="B28" s="38"/>
      <c r="C28" s="39"/>
      <c r="D28" s="38"/>
      <c r="E28" s="52"/>
      <c r="F28" s="41">
        <v>1000</v>
      </c>
      <c r="G28" s="42">
        <v>0</v>
      </c>
      <c r="H28" s="27">
        <v>1000</v>
      </c>
      <c r="I28" s="27">
        <v>0</v>
      </c>
      <c r="J28" s="28">
        <v>1000</v>
      </c>
      <c r="K28" s="28">
        <v>0</v>
      </c>
      <c r="L28" s="29">
        <v>12000</v>
      </c>
      <c r="M28" s="28">
        <v>10300</v>
      </c>
      <c r="N28" s="30">
        <v>2500</v>
      </c>
      <c r="O28" s="30">
        <v>385</v>
      </c>
      <c r="P28" s="32">
        <v>0</v>
      </c>
      <c r="Q28" s="32">
        <v>2500</v>
      </c>
      <c r="R28" s="100">
        <v>2500</v>
      </c>
    </row>
    <row r="29" spans="1:18" ht="15.75" customHeight="1" x14ac:dyDescent="0.25">
      <c r="A29" s="33" t="s">
        <v>27</v>
      </c>
      <c r="B29" s="44">
        <f t="shared" ref="B29:E29" si="5">SUM(B25:B26)</f>
        <v>17000</v>
      </c>
      <c r="C29" s="44">
        <f t="shared" si="5"/>
        <v>18000</v>
      </c>
      <c r="D29" s="44">
        <f t="shared" si="5"/>
        <v>18000</v>
      </c>
      <c r="E29" s="45">
        <f t="shared" si="5"/>
        <v>17500</v>
      </c>
      <c r="F29" s="46">
        <f>SUM(F25:F28)</f>
        <v>18500</v>
      </c>
      <c r="G29" s="47">
        <v>10500</v>
      </c>
      <c r="H29" s="18">
        <v>20750</v>
      </c>
      <c r="I29" s="18">
        <f t="shared" ref="I29:Q29" si="6">SUM(I25:I28)</f>
        <v>12000</v>
      </c>
      <c r="J29" s="48">
        <f t="shared" si="6"/>
        <v>18000</v>
      </c>
      <c r="K29" s="48">
        <f t="shared" si="6"/>
        <v>10050</v>
      </c>
      <c r="L29" s="49">
        <f t="shared" si="6"/>
        <v>26550</v>
      </c>
      <c r="M29" s="48">
        <f t="shared" si="6"/>
        <v>22300</v>
      </c>
      <c r="N29" s="50">
        <f t="shared" si="6"/>
        <v>14500</v>
      </c>
      <c r="O29" s="50">
        <f t="shared" si="6"/>
        <v>385</v>
      </c>
      <c r="P29" s="51">
        <f t="shared" si="6"/>
        <v>6800</v>
      </c>
      <c r="Q29" s="51">
        <f t="shared" si="6"/>
        <v>6800</v>
      </c>
      <c r="R29" s="102">
        <f>SUM(R25:R28)</f>
        <v>12300</v>
      </c>
    </row>
    <row r="30" spans="1:18" ht="15.75" customHeight="1" x14ac:dyDescent="0.25">
      <c r="A30" s="37"/>
      <c r="B30" s="34"/>
      <c r="C30" s="39"/>
      <c r="D30" s="34"/>
      <c r="E30" s="40"/>
      <c r="F30" s="25"/>
      <c r="G30" s="26"/>
      <c r="H30" s="27"/>
      <c r="I30" s="27"/>
      <c r="J30" s="28"/>
      <c r="K30" s="28"/>
      <c r="L30" s="29"/>
      <c r="M30" s="28"/>
      <c r="N30" s="30"/>
      <c r="O30" s="30"/>
      <c r="P30" s="32"/>
      <c r="Q30" s="32"/>
    </row>
    <row r="31" spans="1:18" ht="15.75" customHeight="1" x14ac:dyDescent="0.25">
      <c r="A31" s="37" t="s">
        <v>41</v>
      </c>
      <c r="B31" s="34"/>
      <c r="C31" s="39"/>
      <c r="D31" s="34"/>
      <c r="E31" s="40"/>
      <c r="F31" s="25"/>
      <c r="G31" s="26"/>
      <c r="H31" s="27"/>
      <c r="I31" s="27"/>
      <c r="J31" s="28"/>
      <c r="K31" s="28"/>
      <c r="L31" s="29"/>
      <c r="M31" s="28"/>
      <c r="N31" s="30"/>
      <c r="O31" s="30"/>
      <c r="P31" s="32"/>
      <c r="Q31" s="32"/>
    </row>
    <row r="32" spans="1:18" ht="15.75" customHeight="1" x14ac:dyDescent="0.25">
      <c r="A32" s="43" t="s">
        <v>42</v>
      </c>
      <c r="B32" s="44">
        <v>350</v>
      </c>
      <c r="C32" s="56">
        <v>300</v>
      </c>
      <c r="D32" s="44">
        <v>300</v>
      </c>
      <c r="E32" s="57"/>
      <c r="F32" s="41">
        <v>300</v>
      </c>
      <c r="G32" s="42">
        <v>300</v>
      </c>
      <c r="H32" s="27">
        <v>300</v>
      </c>
      <c r="I32" s="27">
        <v>0</v>
      </c>
      <c r="J32" s="28">
        <v>300</v>
      </c>
      <c r="K32" s="28">
        <v>160</v>
      </c>
      <c r="L32" s="29">
        <v>300</v>
      </c>
      <c r="M32" s="28">
        <v>160</v>
      </c>
      <c r="N32" s="30">
        <v>150</v>
      </c>
      <c r="O32" s="30">
        <v>70</v>
      </c>
      <c r="P32" s="32">
        <v>3000</v>
      </c>
      <c r="Q32" s="32">
        <v>60</v>
      </c>
      <c r="R32" s="100">
        <v>15000</v>
      </c>
    </row>
    <row r="33" spans="1:18" ht="15.75" customHeight="1" x14ac:dyDescent="0.25">
      <c r="A33" s="43" t="s">
        <v>43</v>
      </c>
      <c r="B33" s="44">
        <v>1500</v>
      </c>
      <c r="C33" s="44">
        <v>1300</v>
      </c>
      <c r="D33" s="44">
        <v>1500</v>
      </c>
      <c r="E33" s="45"/>
      <c r="F33" s="41">
        <v>1500</v>
      </c>
      <c r="G33" s="42"/>
      <c r="H33" s="41">
        <v>1500</v>
      </c>
      <c r="I33" s="27">
        <v>0</v>
      </c>
      <c r="J33" s="28">
        <v>1500</v>
      </c>
      <c r="K33" s="28">
        <v>0</v>
      </c>
      <c r="L33" s="29">
        <v>500</v>
      </c>
      <c r="M33" s="28">
        <v>2020</v>
      </c>
      <c r="N33" s="30">
        <v>2000</v>
      </c>
      <c r="O33" s="30">
        <v>3350</v>
      </c>
      <c r="P33" s="32">
        <v>5000</v>
      </c>
      <c r="Q33" s="32">
        <v>0</v>
      </c>
      <c r="R33" s="100">
        <v>5000</v>
      </c>
    </row>
    <row r="34" spans="1:18" ht="15.75" customHeight="1" x14ac:dyDescent="0.25">
      <c r="A34" s="37" t="s">
        <v>44</v>
      </c>
      <c r="B34" s="38">
        <v>750</v>
      </c>
      <c r="C34" s="39">
        <v>850</v>
      </c>
      <c r="D34" s="38">
        <v>750</v>
      </c>
      <c r="E34" s="40">
        <v>500</v>
      </c>
      <c r="F34" s="41">
        <v>500</v>
      </c>
      <c r="G34" s="42">
        <v>500</v>
      </c>
      <c r="H34" s="27">
        <v>500</v>
      </c>
      <c r="I34" s="27">
        <v>500</v>
      </c>
      <c r="J34" s="28">
        <v>500</v>
      </c>
      <c r="K34" s="28">
        <v>450</v>
      </c>
      <c r="L34" s="29">
        <v>500</v>
      </c>
      <c r="M34" s="28">
        <v>0</v>
      </c>
      <c r="N34" s="30">
        <v>600</v>
      </c>
      <c r="O34" s="30">
        <v>0</v>
      </c>
      <c r="P34" s="32">
        <v>0</v>
      </c>
      <c r="Q34" s="32">
        <v>0</v>
      </c>
      <c r="R34" s="100">
        <v>650</v>
      </c>
    </row>
    <row r="35" spans="1:18" ht="15.75" customHeight="1" x14ac:dyDescent="0.25">
      <c r="A35" s="37" t="s">
        <v>45</v>
      </c>
      <c r="B35" s="38"/>
      <c r="C35" s="39"/>
      <c r="D35" s="38"/>
      <c r="E35" s="40"/>
      <c r="F35" s="41"/>
      <c r="G35" s="42"/>
      <c r="H35" s="27"/>
      <c r="I35" s="27"/>
      <c r="J35" s="28"/>
      <c r="K35" s="28"/>
      <c r="L35" s="29"/>
      <c r="M35" s="28"/>
      <c r="N35" s="30"/>
      <c r="O35" s="30"/>
      <c r="P35" s="32">
        <v>4800</v>
      </c>
      <c r="Q35" s="32">
        <v>4800</v>
      </c>
      <c r="R35" s="100">
        <v>2500</v>
      </c>
    </row>
    <row r="36" spans="1:18" ht="15.75" customHeight="1" x14ac:dyDescent="0.25">
      <c r="A36" s="33" t="s">
        <v>27</v>
      </c>
      <c r="B36" s="38"/>
      <c r="C36" s="44"/>
      <c r="D36" s="38"/>
      <c r="E36" s="45"/>
      <c r="F36" s="41"/>
      <c r="G36" s="42"/>
      <c r="H36" s="27"/>
      <c r="I36" s="27"/>
      <c r="J36" s="48">
        <f t="shared" ref="J36:O36" si="7">SUM(J32:J34)</f>
        <v>2300</v>
      </c>
      <c r="K36" s="48">
        <f t="shared" si="7"/>
        <v>610</v>
      </c>
      <c r="L36" s="49">
        <f t="shared" si="7"/>
        <v>1300</v>
      </c>
      <c r="M36" s="48">
        <f t="shared" si="7"/>
        <v>2180</v>
      </c>
      <c r="N36" s="50">
        <f t="shared" si="7"/>
        <v>2750</v>
      </c>
      <c r="O36" s="50">
        <f t="shared" si="7"/>
        <v>3420</v>
      </c>
      <c r="P36" s="51">
        <f t="shared" ref="P36:Q36" si="8">SUM(P32:P35)</f>
        <v>12800</v>
      </c>
      <c r="Q36" s="51">
        <f t="shared" si="8"/>
        <v>4860</v>
      </c>
      <c r="R36" s="101">
        <f>SUM(R32:R35)</f>
        <v>23150</v>
      </c>
    </row>
    <row r="37" spans="1:18" ht="15.75" customHeight="1" x14ac:dyDescent="0.25">
      <c r="A37" s="33"/>
      <c r="B37" s="38"/>
      <c r="C37" s="44"/>
      <c r="D37" s="38"/>
      <c r="E37" s="45"/>
      <c r="F37" s="41"/>
      <c r="G37" s="42"/>
      <c r="H37" s="27"/>
      <c r="I37" s="27"/>
      <c r="J37" s="28"/>
      <c r="K37" s="28"/>
      <c r="L37" s="29"/>
      <c r="M37" s="28"/>
      <c r="N37" s="30"/>
      <c r="O37" s="30"/>
      <c r="P37" s="32"/>
      <c r="Q37" s="32"/>
    </row>
    <row r="38" spans="1:18" ht="15.75" customHeight="1" x14ac:dyDescent="0.25">
      <c r="A38" s="33" t="s">
        <v>46</v>
      </c>
      <c r="B38" s="34"/>
      <c r="C38" s="44"/>
      <c r="D38" s="34"/>
      <c r="E38" s="45"/>
      <c r="F38" s="25"/>
      <c r="G38" s="26"/>
      <c r="H38" s="27"/>
      <c r="I38" s="27"/>
      <c r="J38" s="28"/>
      <c r="K38" s="28"/>
      <c r="L38" s="29"/>
      <c r="M38" s="28"/>
      <c r="N38" s="30"/>
      <c r="O38" s="30"/>
      <c r="P38" s="32"/>
      <c r="Q38" s="32"/>
    </row>
    <row r="39" spans="1:18" ht="21.75" customHeight="1" x14ac:dyDescent="0.25">
      <c r="A39" s="58" t="s">
        <v>47</v>
      </c>
      <c r="B39" s="38"/>
      <c r="C39" s="39"/>
      <c r="D39" s="38"/>
      <c r="E39" s="40">
        <v>13105</v>
      </c>
      <c r="F39" s="41">
        <v>15000</v>
      </c>
      <c r="G39" s="42">
        <v>16086</v>
      </c>
      <c r="H39" s="27">
        <v>12000</v>
      </c>
      <c r="I39" s="27">
        <v>0</v>
      </c>
      <c r="J39" s="28">
        <v>10000</v>
      </c>
      <c r="K39" s="28">
        <v>15277</v>
      </c>
      <c r="L39" s="29">
        <v>10000</v>
      </c>
      <c r="M39" s="28">
        <v>8975</v>
      </c>
      <c r="N39" s="30">
        <v>7500</v>
      </c>
      <c r="O39" s="30">
        <v>10025</v>
      </c>
      <c r="P39" s="32">
        <v>0</v>
      </c>
      <c r="Q39" s="32">
        <v>0</v>
      </c>
      <c r="R39" s="100">
        <v>5000</v>
      </c>
    </row>
    <row r="40" spans="1:18" ht="15" customHeight="1" x14ac:dyDescent="0.25">
      <c r="A40" s="59" t="s">
        <v>48</v>
      </c>
      <c r="B40" s="38"/>
      <c r="C40" s="39"/>
      <c r="D40" s="38"/>
      <c r="E40" s="40"/>
      <c r="F40" s="41">
        <v>10000</v>
      </c>
      <c r="G40" s="42">
        <v>7415</v>
      </c>
      <c r="H40" s="27">
        <v>0</v>
      </c>
      <c r="I40" s="27">
        <v>0</v>
      </c>
      <c r="J40" s="28">
        <v>0</v>
      </c>
      <c r="K40" s="28">
        <v>0</v>
      </c>
      <c r="L40" s="29">
        <v>17500</v>
      </c>
      <c r="M40" s="28">
        <v>8560</v>
      </c>
      <c r="N40" s="30">
        <v>0</v>
      </c>
      <c r="O40" s="30">
        <v>0</v>
      </c>
      <c r="P40" s="32">
        <v>0</v>
      </c>
      <c r="Q40" s="32">
        <v>0</v>
      </c>
      <c r="R40" s="100">
        <v>2500</v>
      </c>
    </row>
    <row r="41" spans="1:18" ht="15" customHeight="1" x14ac:dyDescent="0.25">
      <c r="A41" s="58" t="s">
        <v>49</v>
      </c>
      <c r="B41" s="38"/>
      <c r="C41" s="39"/>
      <c r="D41" s="38"/>
      <c r="E41" s="40"/>
      <c r="F41" s="41"/>
      <c r="G41" s="42"/>
      <c r="H41" s="27">
        <v>5000</v>
      </c>
      <c r="I41" s="27">
        <v>4225</v>
      </c>
      <c r="J41" s="28">
        <v>5000</v>
      </c>
      <c r="K41" s="28">
        <v>0</v>
      </c>
      <c r="L41" s="29">
        <v>0</v>
      </c>
      <c r="M41" s="28">
        <v>0</v>
      </c>
      <c r="N41" s="30">
        <v>1500</v>
      </c>
      <c r="O41" s="30">
        <v>0</v>
      </c>
      <c r="P41" s="32">
        <v>0</v>
      </c>
      <c r="Q41" s="32">
        <v>0</v>
      </c>
      <c r="R41" s="100">
        <v>0</v>
      </c>
    </row>
    <row r="42" spans="1:18" ht="17.25" customHeight="1" x14ac:dyDescent="0.25">
      <c r="A42" s="58" t="s">
        <v>50</v>
      </c>
      <c r="B42" s="38"/>
      <c r="C42" s="39"/>
      <c r="D42" s="38"/>
      <c r="E42" s="40"/>
      <c r="F42" s="41">
        <v>10000</v>
      </c>
      <c r="G42" s="42">
        <v>0</v>
      </c>
      <c r="H42" s="27">
        <v>5000</v>
      </c>
      <c r="I42" s="27">
        <v>3140</v>
      </c>
      <c r="J42" s="28">
        <v>2000</v>
      </c>
      <c r="K42" s="28">
        <v>160</v>
      </c>
      <c r="L42" s="29">
        <v>500</v>
      </c>
      <c r="M42" s="28">
        <v>482</v>
      </c>
      <c r="N42" s="30">
        <v>500</v>
      </c>
      <c r="O42" s="30">
        <v>180</v>
      </c>
      <c r="P42" s="32">
        <v>0</v>
      </c>
      <c r="Q42" s="32">
        <v>0</v>
      </c>
      <c r="R42" s="100">
        <v>250</v>
      </c>
    </row>
    <row r="43" spans="1:18" ht="15.75" customHeight="1" x14ac:dyDescent="0.25">
      <c r="A43" s="33" t="s">
        <v>27</v>
      </c>
      <c r="B43" s="44" t="e">
        <f>SUM(#REF!)</f>
        <v>#REF!</v>
      </c>
      <c r="C43" s="39">
        <v>0</v>
      </c>
      <c r="D43" s="44" t="e">
        <f>SUM(#REF!)</f>
        <v>#REF!</v>
      </c>
      <c r="E43" s="40"/>
      <c r="F43" s="46">
        <v>35000</v>
      </c>
      <c r="G43" s="47">
        <v>15140</v>
      </c>
      <c r="H43" s="18">
        <v>22000</v>
      </c>
      <c r="I43" s="18">
        <f t="shared" ref="I43:Q43" si="9">SUM(I39:I42)</f>
        <v>7365</v>
      </c>
      <c r="J43" s="48">
        <f t="shared" si="9"/>
        <v>17000</v>
      </c>
      <c r="K43" s="48">
        <f t="shared" si="9"/>
        <v>15437</v>
      </c>
      <c r="L43" s="49">
        <f t="shared" si="9"/>
        <v>28000</v>
      </c>
      <c r="M43" s="48">
        <f t="shared" si="9"/>
        <v>18017</v>
      </c>
      <c r="N43" s="50">
        <f t="shared" si="9"/>
        <v>9500</v>
      </c>
      <c r="O43" s="50">
        <f t="shared" si="9"/>
        <v>10205</v>
      </c>
      <c r="P43" s="51">
        <f t="shared" si="9"/>
        <v>0</v>
      </c>
      <c r="Q43" s="51">
        <f t="shared" si="9"/>
        <v>0</v>
      </c>
      <c r="R43" s="105">
        <f>SUM(R39:R42)</f>
        <v>7750</v>
      </c>
    </row>
    <row r="44" spans="1:18" ht="15.75" customHeight="1" x14ac:dyDescent="0.25">
      <c r="A44" s="37"/>
      <c r="B44" s="34"/>
      <c r="C44" s="44"/>
      <c r="D44" s="34"/>
      <c r="E44" s="45"/>
      <c r="F44" s="25"/>
      <c r="G44" s="26"/>
      <c r="H44" s="27"/>
      <c r="I44" s="27"/>
      <c r="J44" s="28"/>
      <c r="K44" s="28"/>
      <c r="L44" s="29"/>
      <c r="M44" s="28"/>
      <c r="N44" s="30"/>
      <c r="O44" s="30"/>
      <c r="P44" s="32"/>
      <c r="Q44" s="32"/>
    </row>
    <row r="45" spans="1:18" ht="15.75" customHeight="1" x14ac:dyDescent="0.25">
      <c r="A45" s="60" t="s">
        <v>51</v>
      </c>
      <c r="B45" s="61" t="e">
        <f>SUM(B43,#REF!,B33,B32,#REF!,#REF!,B22,#REF!,#REF!,B12)</f>
        <v>#REF!</v>
      </c>
      <c r="C45" s="61" t="e">
        <f t="shared" ref="C45:D45" si="10">SUM(C43,C32:C33,#REF!,#REF!,C22,#REF!,#REF!,C12)</f>
        <v>#REF!</v>
      </c>
      <c r="D45" s="61" t="e">
        <f t="shared" si="10"/>
        <v>#REF!</v>
      </c>
      <c r="E45" s="62"/>
      <c r="F45" s="63">
        <v>226950</v>
      </c>
      <c r="G45" s="64">
        <v>190706</v>
      </c>
      <c r="H45" s="65">
        <v>199150</v>
      </c>
      <c r="I45" s="65">
        <v>166950</v>
      </c>
      <c r="J45" s="66">
        <f>SUM(J12,J22,J29,J36,J43)</f>
        <v>186900</v>
      </c>
      <c r="K45" s="66">
        <v>187770.32</v>
      </c>
      <c r="L45" s="67">
        <f t="shared" ref="L45:N45" si="11">SUM(L12+L22+L29+L36+L43)</f>
        <v>210400</v>
      </c>
      <c r="M45" s="66">
        <f t="shared" si="11"/>
        <v>195033</v>
      </c>
      <c r="N45" s="68">
        <f t="shared" si="11"/>
        <v>189950</v>
      </c>
      <c r="O45" s="68">
        <v>142544</v>
      </c>
      <c r="P45" s="51">
        <v>101300</v>
      </c>
      <c r="Q45" s="51">
        <v>77730</v>
      </c>
      <c r="R45" s="106">
        <v>179900</v>
      </c>
    </row>
    <row r="46" spans="1:18" ht="15.75" customHeight="1" x14ac:dyDescent="0.25">
      <c r="A46" s="69" t="s">
        <v>52</v>
      </c>
      <c r="B46" s="70"/>
      <c r="C46" s="71"/>
      <c r="D46" s="70"/>
      <c r="E46" s="72"/>
      <c r="F46" s="73"/>
      <c r="G46" s="74"/>
      <c r="H46" s="75"/>
      <c r="I46" s="75"/>
      <c r="J46" s="76"/>
      <c r="K46" s="76"/>
      <c r="L46" s="77"/>
      <c r="M46" s="76"/>
      <c r="N46" s="78"/>
      <c r="O46" s="79"/>
      <c r="P46" s="32"/>
      <c r="Q46" s="32"/>
    </row>
    <row r="47" spans="1:18" ht="15.75" customHeight="1" x14ac:dyDescent="0.25">
      <c r="A47" s="80"/>
      <c r="B47" s="22"/>
      <c r="C47" s="81"/>
      <c r="D47" s="22"/>
      <c r="E47" s="45"/>
      <c r="F47" s="25"/>
      <c r="G47" s="26"/>
      <c r="H47" s="27"/>
      <c r="I47" s="27"/>
      <c r="J47" s="28"/>
      <c r="K47" s="28"/>
      <c r="L47" s="29"/>
      <c r="M47" s="28"/>
      <c r="N47" s="30"/>
      <c r="O47" s="30"/>
      <c r="P47" s="32"/>
      <c r="Q47" s="32"/>
    </row>
    <row r="48" spans="1:18" ht="15.75" customHeight="1" x14ac:dyDescent="0.25">
      <c r="A48" s="33" t="s">
        <v>53</v>
      </c>
      <c r="B48" s="34"/>
      <c r="C48" s="39"/>
      <c r="D48" s="34"/>
      <c r="E48" s="40"/>
      <c r="F48" s="25"/>
      <c r="G48" s="26"/>
      <c r="H48" s="27"/>
      <c r="I48" s="27"/>
      <c r="J48" s="28"/>
      <c r="K48" s="28"/>
      <c r="L48" s="29"/>
      <c r="M48" s="28"/>
      <c r="N48" s="30"/>
      <c r="O48" s="30"/>
      <c r="P48" s="51" t="s">
        <v>54</v>
      </c>
      <c r="Q48" s="51" t="s">
        <v>14</v>
      </c>
    </row>
    <row r="49" spans="1:18" ht="15.75" customHeight="1" x14ac:dyDescent="0.25">
      <c r="A49" s="37" t="s">
        <v>55</v>
      </c>
      <c r="B49" s="38">
        <v>31000</v>
      </c>
      <c r="C49" s="39">
        <v>40229</v>
      </c>
      <c r="D49" s="38">
        <v>31000</v>
      </c>
      <c r="E49" s="40"/>
      <c r="F49" s="41">
        <v>31000</v>
      </c>
      <c r="G49" s="42">
        <v>31291</v>
      </c>
      <c r="H49" s="27">
        <v>44500</v>
      </c>
      <c r="I49" s="27">
        <v>24390</v>
      </c>
      <c r="J49" s="28">
        <v>48500</v>
      </c>
      <c r="K49" s="28">
        <v>50345</v>
      </c>
      <c r="L49" s="29">
        <v>40000</v>
      </c>
      <c r="M49" s="28">
        <v>26480</v>
      </c>
      <c r="N49" s="30">
        <v>50000</v>
      </c>
      <c r="O49" s="30">
        <v>20695</v>
      </c>
      <c r="P49" s="32">
        <v>15500</v>
      </c>
      <c r="Q49" s="32">
        <v>15800</v>
      </c>
      <c r="R49" s="104">
        <v>46000</v>
      </c>
    </row>
    <row r="50" spans="1:18" ht="15.75" customHeight="1" x14ac:dyDescent="0.25">
      <c r="A50" s="37" t="s">
        <v>56</v>
      </c>
      <c r="B50" s="38">
        <v>1000</v>
      </c>
      <c r="C50" s="39">
        <v>255</v>
      </c>
      <c r="D50" s="38">
        <v>1000</v>
      </c>
      <c r="E50" s="40"/>
      <c r="F50" s="41">
        <v>1000</v>
      </c>
      <c r="G50" s="42">
        <v>0</v>
      </c>
      <c r="H50" s="27">
        <v>1000</v>
      </c>
      <c r="I50" s="27">
        <v>300</v>
      </c>
      <c r="J50" s="28">
        <v>800</v>
      </c>
      <c r="K50" s="28">
        <v>150</v>
      </c>
      <c r="L50" s="29">
        <v>2000</v>
      </c>
      <c r="M50" s="28">
        <v>1980</v>
      </c>
      <c r="N50" s="30">
        <v>2500</v>
      </c>
      <c r="O50" s="30">
        <v>697</v>
      </c>
      <c r="P50" s="32">
        <v>1000</v>
      </c>
      <c r="Q50" s="32">
        <v>1800</v>
      </c>
      <c r="R50" s="104">
        <v>5000</v>
      </c>
    </row>
    <row r="51" spans="1:18" ht="15.75" customHeight="1" x14ac:dyDescent="0.25">
      <c r="A51" s="37" t="s">
        <v>57</v>
      </c>
      <c r="B51" s="38">
        <v>4200</v>
      </c>
      <c r="C51" s="39">
        <v>3800</v>
      </c>
      <c r="D51" s="38">
        <v>4200</v>
      </c>
      <c r="E51" s="40"/>
      <c r="F51" s="41">
        <v>4200</v>
      </c>
      <c r="G51" s="42">
        <v>0</v>
      </c>
      <c r="H51" s="27">
        <v>6000</v>
      </c>
      <c r="I51" s="27">
        <v>1500</v>
      </c>
      <c r="J51" s="28">
        <v>10000</v>
      </c>
      <c r="K51" s="28">
        <v>10500</v>
      </c>
      <c r="L51" s="29">
        <v>3000</v>
      </c>
      <c r="M51" s="28">
        <v>0</v>
      </c>
      <c r="N51" s="30">
        <v>6000</v>
      </c>
      <c r="O51" s="30">
        <v>4000</v>
      </c>
      <c r="P51" s="32">
        <v>500</v>
      </c>
      <c r="Q51" s="32">
        <v>0</v>
      </c>
      <c r="R51" s="104">
        <v>0</v>
      </c>
    </row>
    <row r="52" spans="1:18" ht="15.75" customHeight="1" x14ac:dyDescent="0.25">
      <c r="A52" s="37" t="s">
        <v>58</v>
      </c>
      <c r="B52" s="38">
        <v>1500</v>
      </c>
      <c r="C52" s="39">
        <v>1679.17</v>
      </c>
      <c r="D52" s="38">
        <v>1500</v>
      </c>
      <c r="E52" s="40"/>
      <c r="F52" s="41">
        <v>2000</v>
      </c>
      <c r="G52" s="42">
        <v>1435</v>
      </c>
      <c r="H52" s="27">
        <v>3500</v>
      </c>
      <c r="I52" s="27">
        <v>730</v>
      </c>
      <c r="J52" s="28">
        <v>3500</v>
      </c>
      <c r="K52" s="28">
        <v>3600</v>
      </c>
      <c r="L52" s="29">
        <v>2500</v>
      </c>
      <c r="M52" s="28">
        <v>2150</v>
      </c>
      <c r="N52" s="30">
        <v>3000</v>
      </c>
      <c r="O52" s="30">
        <v>372</v>
      </c>
      <c r="P52" s="32">
        <v>0</v>
      </c>
      <c r="Q52" s="32">
        <v>0</v>
      </c>
      <c r="R52" s="104">
        <v>0</v>
      </c>
    </row>
    <row r="53" spans="1:18" ht="15.75" customHeight="1" x14ac:dyDescent="0.25">
      <c r="A53" s="37" t="s">
        <v>59</v>
      </c>
      <c r="B53" s="38">
        <v>500</v>
      </c>
      <c r="C53" s="39">
        <v>0</v>
      </c>
      <c r="D53" s="38">
        <v>500</v>
      </c>
      <c r="E53" s="40"/>
      <c r="F53" s="41">
        <v>500</v>
      </c>
      <c r="G53" s="42">
        <v>0</v>
      </c>
      <c r="H53" s="27">
        <v>500</v>
      </c>
      <c r="I53" s="27">
        <v>0</v>
      </c>
      <c r="J53" s="28">
        <v>500</v>
      </c>
      <c r="K53" s="28">
        <v>500</v>
      </c>
      <c r="L53" s="29">
        <v>500</v>
      </c>
      <c r="M53" s="28">
        <v>500</v>
      </c>
      <c r="N53" s="30">
        <v>500</v>
      </c>
      <c r="O53" s="30">
        <v>80</v>
      </c>
      <c r="P53" s="32">
        <v>350</v>
      </c>
      <c r="Q53" s="32">
        <v>500</v>
      </c>
      <c r="R53" s="104">
        <v>2800</v>
      </c>
    </row>
    <row r="54" spans="1:18" ht="15.75" customHeight="1" x14ac:dyDescent="0.25">
      <c r="A54" s="37" t="s">
        <v>60</v>
      </c>
      <c r="B54" s="38">
        <v>2380</v>
      </c>
      <c r="C54" s="39">
        <v>1925</v>
      </c>
      <c r="D54" s="38">
        <v>2380</v>
      </c>
      <c r="E54" s="40"/>
      <c r="F54" s="41">
        <v>2380</v>
      </c>
      <c r="G54" s="42">
        <v>2350</v>
      </c>
      <c r="H54" s="27">
        <v>2350</v>
      </c>
      <c r="I54" s="27">
        <v>1410</v>
      </c>
      <c r="J54" s="28">
        <v>2500</v>
      </c>
      <c r="K54" s="28">
        <v>2500</v>
      </c>
      <c r="L54" s="29">
        <v>2000</v>
      </c>
      <c r="M54" s="28">
        <v>1000</v>
      </c>
      <c r="N54" s="30">
        <v>2000</v>
      </c>
      <c r="O54" s="30">
        <v>1120</v>
      </c>
      <c r="P54" s="32">
        <v>2000</v>
      </c>
      <c r="Q54" s="32">
        <v>1500</v>
      </c>
      <c r="R54" s="104">
        <v>1500</v>
      </c>
    </row>
    <row r="55" spans="1:18" ht="15.75" customHeight="1" x14ac:dyDescent="0.25">
      <c r="A55" s="37" t="s">
        <v>61</v>
      </c>
      <c r="B55" s="38">
        <v>2600</v>
      </c>
      <c r="C55" s="39">
        <v>1716.91</v>
      </c>
      <c r="D55" s="38">
        <v>2600</v>
      </c>
      <c r="E55" s="40"/>
      <c r="F55" s="41">
        <v>2600</v>
      </c>
      <c r="G55" s="42">
        <v>1778</v>
      </c>
      <c r="H55" s="27">
        <v>2600</v>
      </c>
      <c r="I55" s="27">
        <v>820</v>
      </c>
      <c r="J55" s="28">
        <v>2600</v>
      </c>
      <c r="K55" s="28">
        <v>2252.94</v>
      </c>
      <c r="L55" s="29">
        <v>2400</v>
      </c>
      <c r="M55" s="28">
        <v>1360</v>
      </c>
      <c r="N55" s="30">
        <v>2000</v>
      </c>
      <c r="O55" s="30">
        <v>780</v>
      </c>
      <c r="P55" s="32">
        <v>2500</v>
      </c>
      <c r="Q55" s="32">
        <v>800</v>
      </c>
      <c r="R55" s="104">
        <v>1500</v>
      </c>
    </row>
    <row r="56" spans="1:18" ht="15.75" customHeight="1" x14ac:dyDescent="0.25">
      <c r="A56" s="37" t="s">
        <v>62</v>
      </c>
      <c r="B56" s="38">
        <v>7000</v>
      </c>
      <c r="C56" s="38">
        <v>6352</v>
      </c>
      <c r="D56" s="38">
        <v>6000</v>
      </c>
      <c r="E56" s="82"/>
      <c r="F56" s="83">
        <v>6000</v>
      </c>
      <c r="G56" s="84">
        <v>7200</v>
      </c>
      <c r="H56" s="83">
        <v>6000</v>
      </c>
      <c r="I56" s="27">
        <v>5200</v>
      </c>
      <c r="J56" s="28">
        <v>4500</v>
      </c>
      <c r="K56" s="28">
        <v>6134</v>
      </c>
      <c r="L56" s="29">
        <v>5000</v>
      </c>
      <c r="M56" s="28">
        <v>6500</v>
      </c>
      <c r="N56" s="30">
        <v>300</v>
      </c>
      <c r="O56" s="30">
        <v>140</v>
      </c>
      <c r="P56" s="32">
        <v>500</v>
      </c>
      <c r="Q56" s="32">
        <v>300</v>
      </c>
      <c r="R56" s="104">
        <v>500</v>
      </c>
    </row>
    <row r="57" spans="1:18" ht="15.75" customHeight="1" x14ac:dyDescent="0.25">
      <c r="A57" s="33" t="s">
        <v>63</v>
      </c>
      <c r="B57" s="44">
        <f t="shared" ref="B57:D57" si="12">SUM(B49:B56)</f>
        <v>50180</v>
      </c>
      <c r="C57" s="56">
        <f t="shared" si="12"/>
        <v>55957.08</v>
      </c>
      <c r="D57" s="44">
        <f t="shared" si="12"/>
        <v>49180</v>
      </c>
      <c r="E57" s="57"/>
      <c r="F57" s="46">
        <f t="shared" ref="F57:P57" si="13">SUM(F49:F56)</f>
        <v>49680</v>
      </c>
      <c r="G57" s="47">
        <f t="shared" si="13"/>
        <v>44054</v>
      </c>
      <c r="H57" s="18">
        <f t="shared" si="13"/>
        <v>66450</v>
      </c>
      <c r="I57" s="18">
        <f t="shared" si="13"/>
        <v>34350</v>
      </c>
      <c r="J57" s="48">
        <f t="shared" si="13"/>
        <v>72900</v>
      </c>
      <c r="K57" s="48">
        <f t="shared" si="13"/>
        <v>75981.94</v>
      </c>
      <c r="L57" s="49">
        <f t="shared" si="13"/>
        <v>57400</v>
      </c>
      <c r="M57" s="48">
        <f t="shared" si="13"/>
        <v>39970</v>
      </c>
      <c r="N57" s="50">
        <f t="shared" si="13"/>
        <v>66300</v>
      </c>
      <c r="O57" s="50">
        <f t="shared" si="13"/>
        <v>27884</v>
      </c>
      <c r="P57" s="51">
        <f t="shared" si="13"/>
        <v>22350</v>
      </c>
      <c r="Q57" s="51">
        <f>SUM(Q49:Q56)</f>
        <v>20700</v>
      </c>
      <c r="R57" s="104">
        <f>SUM(R49:R56)</f>
        <v>57300</v>
      </c>
    </row>
    <row r="58" spans="1:18" ht="15.75" customHeight="1" x14ac:dyDescent="0.25">
      <c r="A58" s="33"/>
      <c r="B58" s="44"/>
      <c r="C58" s="56"/>
      <c r="D58" s="44"/>
      <c r="E58" s="57"/>
      <c r="F58" s="46"/>
      <c r="G58" s="47"/>
      <c r="H58" s="27"/>
      <c r="I58" s="27"/>
      <c r="J58" s="28"/>
      <c r="K58" s="28"/>
      <c r="L58" s="29"/>
      <c r="M58" s="28"/>
      <c r="N58" s="30"/>
      <c r="O58" s="30"/>
      <c r="P58" s="32"/>
      <c r="Q58" s="32"/>
    </row>
    <row r="59" spans="1:18" ht="15.75" customHeight="1" x14ac:dyDescent="0.25">
      <c r="A59" s="33" t="s">
        <v>64</v>
      </c>
      <c r="B59" s="44"/>
      <c r="C59" s="56"/>
      <c r="D59" s="44"/>
      <c r="E59" s="57"/>
      <c r="F59" s="46"/>
      <c r="G59" s="47"/>
      <c r="H59" s="27"/>
      <c r="I59" s="27"/>
      <c r="J59" s="28"/>
      <c r="K59" s="28"/>
      <c r="L59" s="29"/>
      <c r="M59" s="28"/>
      <c r="N59" s="30"/>
      <c r="O59" s="30"/>
      <c r="P59" s="32"/>
      <c r="Q59" s="32"/>
    </row>
    <row r="60" spans="1:18" ht="15.75" customHeight="1" x14ac:dyDescent="0.25">
      <c r="A60" s="43" t="s">
        <v>65</v>
      </c>
      <c r="B60" s="44"/>
      <c r="C60" s="56"/>
      <c r="D60" s="44"/>
      <c r="E60" s="57"/>
      <c r="F60" s="41">
        <v>10410</v>
      </c>
      <c r="G60" s="42">
        <v>8204.41</v>
      </c>
      <c r="H60" s="27"/>
      <c r="I60" s="27"/>
      <c r="J60" s="28"/>
      <c r="K60" s="28"/>
      <c r="L60" s="29">
        <v>14500</v>
      </c>
      <c r="M60" s="28">
        <v>12293</v>
      </c>
      <c r="N60" s="30"/>
      <c r="O60" s="30"/>
      <c r="P60" s="32"/>
      <c r="Q60" s="32"/>
    </row>
    <row r="61" spans="1:18" ht="15.75" customHeight="1" x14ac:dyDescent="0.25">
      <c r="A61" s="43" t="s">
        <v>66</v>
      </c>
      <c r="B61" s="44"/>
      <c r="C61" s="56"/>
      <c r="D61" s="44"/>
      <c r="E61" s="57"/>
      <c r="F61" s="41"/>
      <c r="G61" s="42"/>
      <c r="H61" s="27"/>
      <c r="I61" s="27"/>
      <c r="J61" s="28"/>
      <c r="K61" s="28"/>
      <c r="L61" s="29">
        <v>10500</v>
      </c>
      <c r="M61" s="28">
        <v>13000</v>
      </c>
      <c r="N61" s="30"/>
      <c r="O61" s="30"/>
      <c r="P61" s="32"/>
      <c r="Q61" s="32"/>
    </row>
    <row r="62" spans="1:18" ht="15.75" customHeight="1" x14ac:dyDescent="0.25">
      <c r="A62" s="43" t="s">
        <v>67</v>
      </c>
      <c r="B62" s="44"/>
      <c r="C62" s="56"/>
      <c r="D62" s="44"/>
      <c r="E62" s="57"/>
      <c r="F62" s="41"/>
      <c r="G62" s="42">
        <v>3682</v>
      </c>
      <c r="H62" s="27"/>
      <c r="I62" s="27"/>
      <c r="J62" s="28"/>
      <c r="K62" s="28"/>
      <c r="L62" s="29">
        <v>3250</v>
      </c>
      <c r="M62" s="28">
        <v>4200</v>
      </c>
      <c r="N62" s="30"/>
      <c r="O62" s="30"/>
      <c r="P62" s="32"/>
      <c r="Q62" s="32"/>
    </row>
    <row r="63" spans="1:18" ht="15.75" customHeight="1" x14ac:dyDescent="0.25">
      <c r="A63" s="43" t="s">
        <v>68</v>
      </c>
      <c r="B63" s="44"/>
      <c r="C63" s="56"/>
      <c r="D63" s="44"/>
      <c r="E63" s="57"/>
      <c r="F63" s="41"/>
      <c r="G63" s="42"/>
      <c r="H63" s="27"/>
      <c r="I63" s="27"/>
      <c r="J63" s="28"/>
      <c r="K63" s="28"/>
      <c r="L63" s="29">
        <v>1500</v>
      </c>
      <c r="M63" s="28">
        <v>1200</v>
      </c>
      <c r="N63" s="30"/>
      <c r="O63" s="30"/>
      <c r="P63" s="32"/>
      <c r="Q63" s="32"/>
    </row>
    <row r="64" spans="1:18" ht="15.75" customHeight="1" x14ac:dyDescent="0.25">
      <c r="A64" s="43" t="s">
        <v>69</v>
      </c>
      <c r="B64" s="44"/>
      <c r="C64" s="56"/>
      <c r="D64" s="44"/>
      <c r="E64" s="57"/>
      <c r="F64" s="41"/>
      <c r="G64" s="42"/>
      <c r="H64" s="27"/>
      <c r="I64" s="27"/>
      <c r="J64" s="28"/>
      <c r="K64" s="28"/>
      <c r="L64" s="29">
        <v>5000</v>
      </c>
      <c r="M64" s="28">
        <v>6200</v>
      </c>
      <c r="N64" s="30"/>
      <c r="O64" s="30"/>
      <c r="P64" s="32"/>
      <c r="Q64" s="32"/>
    </row>
    <row r="65" spans="1:18" ht="15.75" customHeight="1" x14ac:dyDescent="0.25">
      <c r="A65" s="43" t="s">
        <v>70</v>
      </c>
      <c r="B65" s="44"/>
      <c r="C65" s="56"/>
      <c r="D65" s="44"/>
      <c r="E65" s="57"/>
      <c r="F65" s="46">
        <v>33410</v>
      </c>
      <c r="G65" s="47">
        <v>33306</v>
      </c>
      <c r="H65" s="27"/>
      <c r="I65" s="27"/>
      <c r="J65" s="28"/>
      <c r="K65" s="28"/>
      <c r="L65" s="49">
        <f t="shared" ref="L65:M65" si="14">SUM(L60:L64)</f>
        <v>34750</v>
      </c>
      <c r="M65" s="48">
        <f t="shared" si="14"/>
        <v>36893</v>
      </c>
      <c r="N65" s="30"/>
      <c r="O65" s="30"/>
      <c r="P65" s="32"/>
      <c r="Q65" s="32"/>
    </row>
    <row r="66" spans="1:18" ht="15.75" customHeight="1" x14ac:dyDescent="0.25">
      <c r="A66" s="43"/>
      <c r="B66" s="44"/>
      <c r="C66" s="56"/>
      <c r="D66" s="44"/>
      <c r="E66" s="57"/>
      <c r="F66" s="46"/>
      <c r="G66" s="47"/>
      <c r="H66" s="27"/>
      <c r="I66" s="27"/>
      <c r="J66" s="28"/>
      <c r="K66" s="28"/>
      <c r="L66" s="49"/>
      <c r="M66" s="48"/>
      <c r="N66" s="30"/>
      <c r="O66" s="30"/>
      <c r="P66" s="32"/>
      <c r="Q66" s="32"/>
    </row>
    <row r="67" spans="1:18" ht="15.75" customHeight="1" x14ac:dyDescent="0.25">
      <c r="A67" s="33" t="s">
        <v>71</v>
      </c>
      <c r="B67" s="34"/>
      <c r="C67" s="39"/>
      <c r="D67" s="34"/>
      <c r="E67" s="40"/>
      <c r="F67" s="25"/>
      <c r="G67" s="26"/>
      <c r="H67" s="27"/>
      <c r="I67" s="27"/>
      <c r="J67" s="28"/>
      <c r="K67" s="28"/>
      <c r="L67" s="29"/>
      <c r="M67" s="28"/>
      <c r="N67" s="30"/>
      <c r="O67" s="50"/>
      <c r="P67" s="32"/>
      <c r="Q67" s="32"/>
    </row>
    <row r="68" spans="1:18" ht="15.75" customHeight="1" x14ac:dyDescent="0.25">
      <c r="A68" s="37" t="s">
        <v>72</v>
      </c>
      <c r="B68" s="38">
        <v>9931</v>
      </c>
      <c r="C68" s="39">
        <v>10022</v>
      </c>
      <c r="D68" s="38">
        <v>9931</v>
      </c>
      <c r="E68" s="40"/>
      <c r="F68" s="41">
        <v>10861</v>
      </c>
      <c r="G68" s="42">
        <v>11093</v>
      </c>
      <c r="H68" s="27">
        <v>11000</v>
      </c>
      <c r="I68" s="27">
        <v>11909</v>
      </c>
      <c r="J68" s="28">
        <v>14000</v>
      </c>
      <c r="K68" s="28">
        <v>11685</v>
      </c>
      <c r="L68" s="29">
        <v>12000</v>
      </c>
      <c r="M68" s="28">
        <v>13100</v>
      </c>
      <c r="N68" s="30">
        <v>12500</v>
      </c>
      <c r="O68" s="30">
        <v>13680</v>
      </c>
      <c r="P68" s="32">
        <v>8500</v>
      </c>
      <c r="Q68" s="32">
        <v>0</v>
      </c>
      <c r="R68" s="104">
        <v>13500</v>
      </c>
    </row>
    <row r="69" spans="1:18" ht="15.75" customHeight="1" x14ac:dyDescent="0.25">
      <c r="A69" s="37" t="s">
        <v>73</v>
      </c>
      <c r="B69" s="38">
        <v>850</v>
      </c>
      <c r="C69" s="39">
        <v>850</v>
      </c>
      <c r="D69" s="38">
        <v>850</v>
      </c>
      <c r="E69" s="40"/>
      <c r="F69" s="41">
        <v>850</v>
      </c>
      <c r="G69" s="42">
        <v>730</v>
      </c>
      <c r="H69" s="27">
        <v>800</v>
      </c>
      <c r="I69" s="27">
        <v>820</v>
      </c>
      <c r="J69" s="28">
        <v>0</v>
      </c>
      <c r="K69" s="28">
        <v>1063</v>
      </c>
      <c r="L69" s="29">
        <v>1000</v>
      </c>
      <c r="M69" s="28">
        <v>480</v>
      </c>
      <c r="N69" s="30">
        <v>750</v>
      </c>
      <c r="O69" s="30">
        <v>60</v>
      </c>
      <c r="P69" s="32">
        <v>0</v>
      </c>
      <c r="Q69" s="32">
        <v>0</v>
      </c>
      <c r="R69" s="104">
        <v>1000</v>
      </c>
    </row>
    <row r="70" spans="1:18" ht="15.75" customHeight="1" x14ac:dyDescent="0.25">
      <c r="A70" s="37" t="s">
        <v>61</v>
      </c>
      <c r="B70" s="38">
        <v>1000</v>
      </c>
      <c r="C70" s="39">
        <v>309.87</v>
      </c>
      <c r="D70" s="38">
        <v>1000</v>
      </c>
      <c r="E70" s="40"/>
      <c r="F70" s="41">
        <v>1000</v>
      </c>
      <c r="G70" s="42">
        <v>470</v>
      </c>
      <c r="H70" s="27">
        <v>1000</v>
      </c>
      <c r="I70" s="27">
        <v>220</v>
      </c>
      <c r="J70" s="28">
        <v>750</v>
      </c>
      <c r="K70" s="28">
        <v>124.55</v>
      </c>
      <c r="L70" s="29">
        <v>750</v>
      </c>
      <c r="M70" s="28">
        <v>320</v>
      </c>
      <c r="N70" s="30">
        <v>500</v>
      </c>
      <c r="O70" s="30">
        <v>300</v>
      </c>
      <c r="P70" s="32">
        <v>0</v>
      </c>
      <c r="Q70" s="32">
        <v>0</v>
      </c>
      <c r="R70" s="104">
        <v>1000</v>
      </c>
    </row>
    <row r="71" spans="1:18" ht="15.75" customHeight="1" x14ac:dyDescent="0.25">
      <c r="A71" s="37" t="s">
        <v>60</v>
      </c>
      <c r="B71" s="38">
        <v>577</v>
      </c>
      <c r="C71" s="39">
        <v>350</v>
      </c>
      <c r="D71" s="38">
        <v>577</v>
      </c>
      <c r="E71" s="40"/>
      <c r="F71" s="41">
        <v>577</v>
      </c>
      <c r="G71" s="42">
        <v>470</v>
      </c>
      <c r="H71" s="27">
        <v>470</v>
      </c>
      <c r="I71" s="27">
        <v>470</v>
      </c>
      <c r="J71" s="28">
        <v>500</v>
      </c>
      <c r="K71" s="28">
        <v>500</v>
      </c>
      <c r="L71" s="29">
        <v>500</v>
      </c>
      <c r="M71" s="28">
        <v>500</v>
      </c>
      <c r="N71" s="30">
        <v>500</v>
      </c>
      <c r="O71" s="30">
        <v>560</v>
      </c>
      <c r="P71" s="32">
        <v>560</v>
      </c>
      <c r="Q71" s="32">
        <v>0</v>
      </c>
      <c r="R71" s="104">
        <v>560</v>
      </c>
    </row>
    <row r="72" spans="1:18" ht="15.75" customHeight="1" x14ac:dyDescent="0.25">
      <c r="A72" s="37" t="s">
        <v>74</v>
      </c>
      <c r="B72" s="38">
        <v>750</v>
      </c>
      <c r="C72" s="39">
        <v>750</v>
      </c>
      <c r="D72" s="38">
        <v>750</v>
      </c>
      <c r="E72" s="40"/>
      <c r="F72" s="41">
        <v>750</v>
      </c>
      <c r="G72" s="42">
        <v>750</v>
      </c>
      <c r="H72" s="27">
        <v>750</v>
      </c>
      <c r="I72" s="27">
        <v>750</v>
      </c>
      <c r="J72" s="28">
        <v>750</v>
      </c>
      <c r="K72" s="28">
        <v>750</v>
      </c>
      <c r="L72" s="29">
        <v>750</v>
      </c>
      <c r="M72" s="28">
        <v>750</v>
      </c>
      <c r="N72" s="30">
        <v>750</v>
      </c>
      <c r="O72" s="30">
        <v>750</v>
      </c>
      <c r="P72" s="32">
        <v>750</v>
      </c>
      <c r="Q72" s="32">
        <v>0</v>
      </c>
      <c r="R72" s="104">
        <v>750</v>
      </c>
    </row>
    <row r="73" spans="1:18" ht="15.75" customHeight="1" x14ac:dyDescent="0.25">
      <c r="A73" s="37" t="s">
        <v>75</v>
      </c>
      <c r="B73" s="38"/>
      <c r="C73" s="39"/>
      <c r="D73" s="38"/>
      <c r="E73" s="40"/>
      <c r="F73" s="41"/>
      <c r="G73" s="42"/>
      <c r="H73" s="27"/>
      <c r="I73" s="27"/>
      <c r="J73" s="28"/>
      <c r="K73" s="28"/>
      <c r="L73" s="29"/>
      <c r="M73" s="28"/>
      <c r="N73" s="30"/>
      <c r="O73" s="30">
        <v>2100</v>
      </c>
      <c r="P73" s="32">
        <v>500</v>
      </c>
      <c r="Q73" s="32">
        <v>0</v>
      </c>
      <c r="R73" s="104">
        <v>1250</v>
      </c>
    </row>
    <row r="74" spans="1:18" ht="15.75" customHeight="1" x14ac:dyDescent="0.25">
      <c r="A74" s="33" t="s">
        <v>76</v>
      </c>
      <c r="B74" s="44">
        <f t="shared" ref="B74:D74" si="15">SUM(B68:B72)</f>
        <v>13108</v>
      </c>
      <c r="C74" s="44">
        <f t="shared" si="15"/>
        <v>12281.87</v>
      </c>
      <c r="D74" s="44">
        <f t="shared" si="15"/>
        <v>13108</v>
      </c>
      <c r="E74" s="45"/>
      <c r="F74" s="46">
        <f t="shared" ref="F74:G74" si="16">SUM(F68:F72)</f>
        <v>14038</v>
      </c>
      <c r="G74" s="47">
        <f t="shared" si="16"/>
        <v>13513</v>
      </c>
      <c r="H74" s="18">
        <v>14370</v>
      </c>
      <c r="I74" s="18">
        <f t="shared" ref="I74:N74" si="17">SUM(I68:I72)</f>
        <v>14169</v>
      </c>
      <c r="J74" s="48">
        <f t="shared" si="17"/>
        <v>16000</v>
      </c>
      <c r="K74" s="48">
        <f t="shared" si="17"/>
        <v>14122.55</v>
      </c>
      <c r="L74" s="49">
        <f t="shared" si="17"/>
        <v>15000</v>
      </c>
      <c r="M74" s="48">
        <f t="shared" si="17"/>
        <v>15150</v>
      </c>
      <c r="N74" s="50">
        <f t="shared" si="17"/>
        <v>15000</v>
      </c>
      <c r="O74" s="50">
        <f t="shared" ref="O74:P74" si="18">SUM(O68:O73)</f>
        <v>17450</v>
      </c>
      <c r="P74" s="51">
        <f t="shared" si="18"/>
        <v>10310</v>
      </c>
      <c r="Q74" s="51">
        <v>0</v>
      </c>
      <c r="R74" s="104">
        <f>SUM(R68:R73)</f>
        <v>18060</v>
      </c>
    </row>
    <row r="75" spans="1:18" ht="15.75" customHeight="1" x14ac:dyDescent="0.25">
      <c r="A75" s="33"/>
      <c r="B75" s="44"/>
      <c r="C75" s="44"/>
      <c r="D75" s="44"/>
      <c r="E75" s="45"/>
      <c r="F75" s="46"/>
      <c r="G75" s="47"/>
      <c r="H75" s="27"/>
      <c r="I75" s="27"/>
      <c r="J75" s="28"/>
      <c r="K75" s="28"/>
      <c r="L75" s="29"/>
      <c r="M75" s="28"/>
      <c r="N75" s="30"/>
      <c r="O75" s="30"/>
      <c r="P75" s="32"/>
      <c r="Q75" s="32"/>
    </row>
    <row r="76" spans="1:18" ht="15.75" customHeight="1" x14ac:dyDescent="0.25">
      <c r="A76" s="33" t="s">
        <v>77</v>
      </c>
      <c r="B76" s="34"/>
      <c r="C76" s="39"/>
      <c r="D76" s="34"/>
      <c r="E76" s="40"/>
      <c r="F76" s="25"/>
      <c r="G76" s="26"/>
      <c r="H76" s="27"/>
      <c r="I76" s="27"/>
      <c r="J76" s="28"/>
      <c r="K76" s="28"/>
      <c r="L76" s="29"/>
      <c r="M76" s="28"/>
      <c r="N76" s="30"/>
      <c r="O76" s="30"/>
      <c r="P76" s="32"/>
      <c r="Q76" s="32"/>
    </row>
    <row r="77" spans="1:18" ht="15.75" customHeight="1" x14ac:dyDescent="0.25">
      <c r="A77" s="37" t="s">
        <v>78</v>
      </c>
      <c r="B77" s="38">
        <v>7000</v>
      </c>
      <c r="C77" s="39">
        <v>7302</v>
      </c>
      <c r="D77" s="38">
        <v>7000</v>
      </c>
      <c r="E77" s="40"/>
      <c r="F77" s="41">
        <v>4000</v>
      </c>
      <c r="G77" s="42">
        <v>4414</v>
      </c>
      <c r="H77" s="27">
        <v>7000</v>
      </c>
      <c r="I77" s="27">
        <v>9150</v>
      </c>
      <c r="J77" s="28">
        <v>8700</v>
      </c>
      <c r="K77" s="28">
        <v>6957</v>
      </c>
      <c r="L77" s="29">
        <v>7000</v>
      </c>
      <c r="M77" s="28">
        <v>8280</v>
      </c>
      <c r="N77" s="30">
        <v>9500</v>
      </c>
      <c r="O77" s="30">
        <v>6325</v>
      </c>
      <c r="P77" s="32">
        <v>0</v>
      </c>
      <c r="Q77" s="32">
        <v>0</v>
      </c>
      <c r="R77" s="104">
        <v>5500</v>
      </c>
    </row>
    <row r="78" spans="1:18" ht="15.75" customHeight="1" x14ac:dyDescent="0.25">
      <c r="A78" s="37" t="s">
        <v>73</v>
      </c>
      <c r="B78" s="38">
        <v>800</v>
      </c>
      <c r="C78" s="39">
        <v>1307</v>
      </c>
      <c r="D78" s="38">
        <v>800</v>
      </c>
      <c r="E78" s="40"/>
      <c r="F78" s="41">
        <v>800</v>
      </c>
      <c r="G78" s="42">
        <v>628</v>
      </c>
      <c r="H78" s="27">
        <v>800</v>
      </c>
      <c r="I78" s="27">
        <v>470</v>
      </c>
      <c r="J78" s="28">
        <v>1000</v>
      </c>
      <c r="K78" s="28">
        <v>340</v>
      </c>
      <c r="L78" s="29">
        <v>750</v>
      </c>
      <c r="M78" s="28">
        <v>670</v>
      </c>
      <c r="N78" s="30">
        <v>750</v>
      </c>
      <c r="O78" s="30">
        <v>1000</v>
      </c>
      <c r="P78" s="32">
        <v>0</v>
      </c>
      <c r="Q78" s="32">
        <v>0</v>
      </c>
      <c r="R78" s="104">
        <v>1500</v>
      </c>
    </row>
    <row r="79" spans="1:18" ht="15.75" customHeight="1" x14ac:dyDescent="0.25">
      <c r="A79" s="37" t="s">
        <v>79</v>
      </c>
      <c r="B79" s="38">
        <v>0</v>
      </c>
      <c r="C79" s="39">
        <v>0</v>
      </c>
      <c r="D79" s="38">
        <v>0</v>
      </c>
      <c r="E79" s="40"/>
      <c r="F79" s="41">
        <v>0</v>
      </c>
      <c r="G79" s="42">
        <v>235</v>
      </c>
      <c r="H79" s="27">
        <v>0</v>
      </c>
      <c r="I79" s="27">
        <v>240</v>
      </c>
      <c r="J79" s="28">
        <v>350</v>
      </c>
      <c r="K79" s="28">
        <v>723.6</v>
      </c>
      <c r="L79" s="29">
        <v>750</v>
      </c>
      <c r="M79" s="28">
        <v>560</v>
      </c>
      <c r="N79" s="30">
        <v>500</v>
      </c>
      <c r="O79" s="30">
        <v>385</v>
      </c>
      <c r="P79" s="32">
        <v>0</v>
      </c>
      <c r="Q79" s="32">
        <v>0</v>
      </c>
      <c r="R79" s="104">
        <v>1750</v>
      </c>
    </row>
    <row r="80" spans="1:18" ht="15.75" customHeight="1" x14ac:dyDescent="0.25">
      <c r="A80" s="37" t="s">
        <v>80</v>
      </c>
      <c r="B80" s="38">
        <v>800</v>
      </c>
      <c r="C80" s="39">
        <v>688.74</v>
      </c>
      <c r="D80" s="38">
        <v>800</v>
      </c>
      <c r="E80" s="40"/>
      <c r="F80" s="41">
        <v>800</v>
      </c>
      <c r="G80" s="42">
        <v>889</v>
      </c>
      <c r="H80" s="27">
        <v>1500</v>
      </c>
      <c r="I80" s="27">
        <v>560</v>
      </c>
      <c r="J80" s="28">
        <v>600</v>
      </c>
      <c r="K80" s="28">
        <v>532</v>
      </c>
      <c r="L80" s="29">
        <v>550</v>
      </c>
      <c r="M80" s="28">
        <v>505</v>
      </c>
      <c r="N80" s="30">
        <v>500</v>
      </c>
      <c r="O80" s="30">
        <v>780</v>
      </c>
      <c r="P80" s="32">
        <v>0</v>
      </c>
      <c r="Q80" s="32">
        <v>0</v>
      </c>
      <c r="R80" s="104">
        <v>0</v>
      </c>
    </row>
    <row r="81" spans="1:18" ht="15.75" customHeight="1" x14ac:dyDescent="0.25">
      <c r="A81" s="37" t="s">
        <v>81</v>
      </c>
      <c r="B81" s="34">
        <v>500</v>
      </c>
      <c r="C81" s="38">
        <v>350</v>
      </c>
      <c r="D81" s="34">
        <v>500</v>
      </c>
      <c r="E81" s="82"/>
      <c r="F81" s="25">
        <v>200</v>
      </c>
      <c r="G81" s="26">
        <v>350</v>
      </c>
      <c r="H81" s="27">
        <v>350</v>
      </c>
      <c r="I81" s="27">
        <v>350</v>
      </c>
      <c r="J81" s="28">
        <v>350</v>
      </c>
      <c r="K81" s="28">
        <v>500</v>
      </c>
      <c r="L81" s="29">
        <v>500</v>
      </c>
      <c r="M81" s="28">
        <v>500</v>
      </c>
      <c r="N81" s="30">
        <v>500</v>
      </c>
      <c r="O81" s="30">
        <v>560</v>
      </c>
      <c r="P81" s="32">
        <v>0</v>
      </c>
      <c r="Q81" s="32">
        <v>0</v>
      </c>
      <c r="R81" s="104">
        <v>560</v>
      </c>
    </row>
    <row r="82" spans="1:18" ht="15.75" customHeight="1" x14ac:dyDescent="0.25">
      <c r="A82" s="33" t="s">
        <v>82</v>
      </c>
      <c r="B82" s="44">
        <f t="shared" ref="B82:D82" si="19">SUM(B77:B81)</f>
        <v>9100</v>
      </c>
      <c r="C82" s="56">
        <f t="shared" si="19"/>
        <v>9647.74</v>
      </c>
      <c r="D82" s="44">
        <f t="shared" si="19"/>
        <v>9100</v>
      </c>
      <c r="E82" s="57"/>
      <c r="F82" s="46">
        <f t="shared" ref="F82:G82" si="20">SUM(F77:F81)</f>
        <v>5800</v>
      </c>
      <c r="G82" s="47">
        <f t="shared" si="20"/>
        <v>6516</v>
      </c>
      <c r="H82" s="18">
        <v>9850</v>
      </c>
      <c r="I82" s="18">
        <f t="shared" ref="I82:O82" si="21">SUM(I77:I81)</f>
        <v>10770</v>
      </c>
      <c r="J82" s="48">
        <f t="shared" si="21"/>
        <v>11000</v>
      </c>
      <c r="K82" s="48">
        <f t="shared" si="21"/>
        <v>9052.6</v>
      </c>
      <c r="L82" s="49">
        <f t="shared" si="21"/>
        <v>9550</v>
      </c>
      <c r="M82" s="48">
        <f t="shared" si="21"/>
        <v>10515</v>
      </c>
      <c r="N82" s="50">
        <f t="shared" si="21"/>
        <v>11750</v>
      </c>
      <c r="O82" s="50">
        <f t="shared" si="21"/>
        <v>9050</v>
      </c>
      <c r="P82" s="51">
        <v>0</v>
      </c>
      <c r="Q82" s="51">
        <v>0</v>
      </c>
      <c r="R82" s="104">
        <f>SUM(R77:R81)</f>
        <v>9310</v>
      </c>
    </row>
    <row r="83" spans="1:18" ht="15.75" customHeight="1" x14ac:dyDescent="0.25">
      <c r="A83" s="37" t="s">
        <v>83</v>
      </c>
      <c r="B83" s="38">
        <v>750</v>
      </c>
      <c r="C83" s="39">
        <v>750</v>
      </c>
      <c r="D83" s="38">
        <v>750</v>
      </c>
      <c r="E83" s="40">
        <v>0</v>
      </c>
      <c r="F83" s="41">
        <v>500</v>
      </c>
      <c r="G83" s="42">
        <v>0</v>
      </c>
      <c r="H83" s="27">
        <v>500</v>
      </c>
      <c r="I83" s="27">
        <v>500</v>
      </c>
      <c r="J83" s="28">
        <v>500</v>
      </c>
      <c r="K83" s="28">
        <v>900</v>
      </c>
      <c r="L83" s="29">
        <v>800</v>
      </c>
      <c r="M83" s="28">
        <v>0</v>
      </c>
      <c r="N83" s="30">
        <v>750</v>
      </c>
      <c r="O83" s="30">
        <v>0</v>
      </c>
      <c r="P83" s="32">
        <v>500</v>
      </c>
      <c r="Q83" s="32">
        <v>0</v>
      </c>
      <c r="R83" s="104">
        <v>600</v>
      </c>
    </row>
    <row r="84" spans="1:18" ht="15.75" customHeight="1" x14ac:dyDescent="0.25">
      <c r="A84" s="37" t="s">
        <v>84</v>
      </c>
      <c r="B84" s="38">
        <v>500</v>
      </c>
      <c r="C84" s="38">
        <v>500</v>
      </c>
      <c r="D84" s="38">
        <v>500</v>
      </c>
      <c r="E84" s="82">
        <v>500</v>
      </c>
      <c r="F84" s="41">
        <v>500</v>
      </c>
      <c r="G84" s="42">
        <v>500</v>
      </c>
      <c r="H84" s="27">
        <v>500</v>
      </c>
      <c r="I84" s="27">
        <v>500</v>
      </c>
      <c r="J84" s="28">
        <v>500</v>
      </c>
      <c r="K84" s="28">
        <v>1000</v>
      </c>
      <c r="L84" s="29">
        <v>1000</v>
      </c>
      <c r="M84" s="28">
        <v>1000</v>
      </c>
      <c r="N84" s="30">
        <v>1000</v>
      </c>
      <c r="O84" s="30">
        <v>0</v>
      </c>
      <c r="P84" s="32">
        <v>500</v>
      </c>
      <c r="Q84" s="32">
        <v>500</v>
      </c>
      <c r="R84" s="104">
        <v>500</v>
      </c>
    </row>
    <row r="85" spans="1:18" ht="15.75" customHeight="1" x14ac:dyDescent="0.25">
      <c r="A85" s="33" t="s">
        <v>85</v>
      </c>
      <c r="B85" s="44">
        <f t="shared" ref="B85:F85" si="22">SUM(B82:B84)</f>
        <v>10350</v>
      </c>
      <c r="C85" s="44">
        <f t="shared" si="22"/>
        <v>10897.74</v>
      </c>
      <c r="D85" s="44">
        <f t="shared" si="22"/>
        <v>10350</v>
      </c>
      <c r="E85" s="45">
        <f t="shared" si="22"/>
        <v>500</v>
      </c>
      <c r="F85" s="46">
        <f t="shared" si="22"/>
        <v>6800</v>
      </c>
      <c r="G85" s="47">
        <v>7202</v>
      </c>
      <c r="H85" s="18">
        <v>1000</v>
      </c>
      <c r="I85" s="18">
        <v>1000</v>
      </c>
      <c r="J85" s="48">
        <v>12000</v>
      </c>
      <c r="K85" s="48">
        <v>10952</v>
      </c>
      <c r="L85" s="49">
        <v>11800</v>
      </c>
      <c r="M85" s="48">
        <f>SUM(M82:M84)</f>
        <v>11515</v>
      </c>
      <c r="N85" s="50">
        <v>13000</v>
      </c>
      <c r="O85" s="50">
        <f>SUM(O82:O84)</f>
        <v>9050</v>
      </c>
      <c r="P85" s="51">
        <v>1000</v>
      </c>
      <c r="Q85" s="51">
        <v>500</v>
      </c>
      <c r="R85" s="106">
        <f>SUM(R82:R84)</f>
        <v>10410</v>
      </c>
    </row>
    <row r="86" spans="1:18" ht="15.75" customHeight="1" x14ac:dyDescent="0.25">
      <c r="A86" s="33"/>
      <c r="B86" s="44"/>
      <c r="C86" s="44"/>
      <c r="D86" s="44"/>
      <c r="E86" s="45"/>
      <c r="F86" s="46"/>
      <c r="G86" s="47"/>
      <c r="H86" s="27"/>
      <c r="I86" s="27"/>
      <c r="J86" s="28"/>
      <c r="K86" s="28"/>
      <c r="L86" s="29"/>
      <c r="M86" s="28"/>
      <c r="N86" s="30"/>
      <c r="O86" s="30"/>
      <c r="P86" s="32"/>
      <c r="Q86" s="32"/>
    </row>
    <row r="87" spans="1:18" ht="15.75" customHeight="1" x14ac:dyDescent="0.25">
      <c r="A87" s="33" t="s">
        <v>86</v>
      </c>
      <c r="B87" s="34"/>
      <c r="C87" s="39"/>
      <c r="D87" s="34"/>
      <c r="E87" s="40"/>
      <c r="F87" s="25"/>
      <c r="G87" s="26"/>
      <c r="H87" s="27"/>
      <c r="I87" s="27"/>
      <c r="J87" s="28"/>
      <c r="K87" s="28"/>
      <c r="L87" s="29"/>
      <c r="M87" s="28"/>
      <c r="N87" s="30"/>
      <c r="O87" s="30"/>
      <c r="P87" s="32"/>
      <c r="Q87" s="32"/>
    </row>
    <row r="88" spans="1:18" ht="15.75" customHeight="1" x14ac:dyDescent="0.25">
      <c r="A88" s="37" t="s">
        <v>24</v>
      </c>
      <c r="B88" s="38">
        <v>2285</v>
      </c>
      <c r="C88" s="39">
        <v>2472.67</v>
      </c>
      <c r="D88" s="38">
        <v>2500</v>
      </c>
      <c r="E88" s="40"/>
      <c r="F88" s="41">
        <v>3000</v>
      </c>
      <c r="G88" s="42">
        <v>2803</v>
      </c>
      <c r="H88" s="27">
        <v>3000</v>
      </c>
      <c r="I88" s="27">
        <v>720</v>
      </c>
      <c r="J88" s="28">
        <v>2400</v>
      </c>
      <c r="K88" s="28">
        <v>2163</v>
      </c>
      <c r="L88" s="29">
        <v>2750</v>
      </c>
      <c r="M88" s="28">
        <v>1495</v>
      </c>
      <c r="N88" s="30">
        <v>1750</v>
      </c>
      <c r="O88" s="30">
        <v>850</v>
      </c>
      <c r="P88" s="32">
        <v>0</v>
      </c>
      <c r="Q88" s="32">
        <v>0</v>
      </c>
      <c r="R88" s="104">
        <v>2500</v>
      </c>
    </row>
    <row r="89" spans="1:18" ht="15.75" customHeight="1" x14ac:dyDescent="0.25">
      <c r="A89" s="37" t="s">
        <v>87</v>
      </c>
      <c r="B89" s="38">
        <v>1000</v>
      </c>
      <c r="C89" s="39">
        <v>344.5</v>
      </c>
      <c r="D89" s="38">
        <v>500</v>
      </c>
      <c r="E89" s="40"/>
      <c r="F89" s="41">
        <v>1000</v>
      </c>
      <c r="G89" s="42">
        <v>976</v>
      </c>
      <c r="H89" s="27">
        <v>1000</v>
      </c>
      <c r="I89" s="27">
        <v>290</v>
      </c>
      <c r="J89" s="28">
        <v>700</v>
      </c>
      <c r="K89" s="28">
        <v>580</v>
      </c>
      <c r="L89" s="29">
        <v>700</v>
      </c>
      <c r="M89" s="28">
        <v>590</v>
      </c>
      <c r="N89" s="30">
        <v>1000</v>
      </c>
      <c r="O89" s="30">
        <v>380</v>
      </c>
      <c r="P89" s="32">
        <v>500</v>
      </c>
      <c r="Q89" s="32">
        <v>500</v>
      </c>
      <c r="R89" s="104">
        <v>1200</v>
      </c>
    </row>
    <row r="90" spans="1:18" ht="15.75" customHeight="1" x14ac:dyDescent="0.25">
      <c r="A90" s="37" t="s">
        <v>88</v>
      </c>
      <c r="B90" s="38">
        <v>0</v>
      </c>
      <c r="C90" s="39">
        <v>0</v>
      </c>
      <c r="D90" s="38">
        <v>500</v>
      </c>
      <c r="E90" s="40"/>
      <c r="F90" s="41">
        <v>500</v>
      </c>
      <c r="G90" s="42"/>
      <c r="H90" s="27">
        <v>500</v>
      </c>
      <c r="I90" s="27">
        <v>170</v>
      </c>
      <c r="J90" s="28">
        <v>900</v>
      </c>
      <c r="K90" s="28">
        <v>867</v>
      </c>
      <c r="L90" s="29">
        <v>1800</v>
      </c>
      <c r="M90" s="28">
        <v>960</v>
      </c>
      <c r="N90" s="30">
        <v>1500</v>
      </c>
      <c r="O90" s="30">
        <v>480</v>
      </c>
      <c r="P90" s="32">
        <v>1000</v>
      </c>
      <c r="Q90" s="32">
        <v>900</v>
      </c>
      <c r="R90" s="104">
        <v>1000</v>
      </c>
    </row>
    <row r="91" spans="1:18" ht="15.75" customHeight="1" x14ac:dyDescent="0.25">
      <c r="A91" s="33" t="s">
        <v>89</v>
      </c>
      <c r="B91" s="44">
        <f t="shared" ref="B91:D91" si="23">SUM(B88:B90)</f>
        <v>3285</v>
      </c>
      <c r="C91" s="44">
        <f t="shared" si="23"/>
        <v>2817.17</v>
      </c>
      <c r="D91" s="44">
        <f t="shared" si="23"/>
        <v>3500</v>
      </c>
      <c r="E91" s="45"/>
      <c r="F91" s="46">
        <f t="shared" ref="F91:G91" si="24">SUM(F88:F90)</f>
        <v>4500</v>
      </c>
      <c r="G91" s="47">
        <f t="shared" si="24"/>
        <v>3779</v>
      </c>
      <c r="H91" s="18">
        <v>6250</v>
      </c>
      <c r="I91" s="18">
        <f t="shared" ref="I91:P91" si="25">SUM(I88:I90)</f>
        <v>1180</v>
      </c>
      <c r="J91" s="48">
        <f t="shared" si="25"/>
        <v>4000</v>
      </c>
      <c r="K91" s="48">
        <f t="shared" si="25"/>
        <v>3610</v>
      </c>
      <c r="L91" s="49">
        <f t="shared" si="25"/>
        <v>5250</v>
      </c>
      <c r="M91" s="48">
        <f t="shared" si="25"/>
        <v>3045</v>
      </c>
      <c r="N91" s="50">
        <f t="shared" si="25"/>
        <v>4250</v>
      </c>
      <c r="O91" s="50">
        <f t="shared" si="25"/>
        <v>1710</v>
      </c>
      <c r="P91" s="51">
        <f t="shared" si="25"/>
        <v>1500</v>
      </c>
      <c r="Q91" s="51">
        <v>400</v>
      </c>
      <c r="R91" s="106">
        <f>SUM(R88:R90)</f>
        <v>4700</v>
      </c>
    </row>
    <row r="92" spans="1:18" ht="15.75" customHeight="1" x14ac:dyDescent="0.25">
      <c r="A92" s="37"/>
      <c r="B92" s="34"/>
      <c r="C92" s="39"/>
      <c r="D92" s="34"/>
      <c r="E92" s="40"/>
      <c r="F92" s="25"/>
      <c r="G92" s="26"/>
      <c r="H92" s="27"/>
      <c r="I92" s="27"/>
      <c r="J92" s="28"/>
      <c r="K92" s="28"/>
      <c r="L92" s="29"/>
      <c r="M92" s="28"/>
      <c r="N92" s="30"/>
      <c r="O92" s="30"/>
      <c r="P92" s="32"/>
      <c r="Q92" s="32"/>
    </row>
    <row r="93" spans="1:18" ht="15.75" customHeight="1" x14ac:dyDescent="0.25">
      <c r="A93" s="33" t="s">
        <v>90</v>
      </c>
      <c r="B93" s="85"/>
      <c r="C93" s="86"/>
      <c r="D93" s="34"/>
      <c r="E93" s="40"/>
      <c r="F93" s="25"/>
      <c r="G93" s="26"/>
      <c r="H93" s="27"/>
      <c r="I93" s="27"/>
      <c r="J93" s="28"/>
      <c r="K93" s="28"/>
      <c r="L93" s="29"/>
      <c r="M93" s="28"/>
      <c r="N93" s="30"/>
      <c r="O93" s="50"/>
      <c r="P93" s="32"/>
      <c r="Q93" s="32"/>
    </row>
    <row r="94" spans="1:18" ht="15.75" customHeight="1" x14ac:dyDescent="0.25">
      <c r="A94" s="37" t="s">
        <v>91</v>
      </c>
      <c r="B94" s="38">
        <v>3500</v>
      </c>
      <c r="C94" s="39">
        <v>2866.7</v>
      </c>
      <c r="D94" s="38">
        <v>3000</v>
      </c>
      <c r="E94" s="40"/>
      <c r="F94" s="41">
        <v>4000</v>
      </c>
      <c r="G94" s="42">
        <v>4483.63</v>
      </c>
      <c r="H94" s="27">
        <v>2500</v>
      </c>
      <c r="I94" s="27">
        <v>1612</v>
      </c>
      <c r="J94" s="28">
        <v>3500</v>
      </c>
      <c r="K94" s="28">
        <v>2786</v>
      </c>
      <c r="L94" s="29">
        <v>4500</v>
      </c>
      <c r="M94" s="28">
        <v>3280</v>
      </c>
      <c r="N94" s="30">
        <v>9000</v>
      </c>
      <c r="O94" s="30">
        <v>9550</v>
      </c>
      <c r="P94" s="32">
        <v>2000</v>
      </c>
      <c r="Q94" s="32">
        <v>3500</v>
      </c>
      <c r="R94" s="104">
        <v>8500</v>
      </c>
    </row>
    <row r="95" spans="1:18" ht="15.75" customHeight="1" x14ac:dyDescent="0.25">
      <c r="A95" s="37" t="s">
        <v>92</v>
      </c>
      <c r="B95" s="38">
        <v>1100</v>
      </c>
      <c r="C95" s="39">
        <v>1349.54</v>
      </c>
      <c r="D95" s="38">
        <v>1400</v>
      </c>
      <c r="E95" s="40"/>
      <c r="F95" s="41">
        <v>1500</v>
      </c>
      <c r="G95" s="42">
        <v>1308</v>
      </c>
      <c r="H95" s="27">
        <v>1500</v>
      </c>
      <c r="I95" s="27">
        <v>960</v>
      </c>
      <c r="J95" s="28">
        <v>1500</v>
      </c>
      <c r="K95" s="28">
        <v>1260</v>
      </c>
      <c r="L95" s="29">
        <v>1750</v>
      </c>
      <c r="M95" s="28">
        <v>1176</v>
      </c>
      <c r="N95" s="30">
        <v>2000</v>
      </c>
      <c r="O95" s="30">
        <v>1067</v>
      </c>
      <c r="P95" s="32">
        <v>1500</v>
      </c>
      <c r="Q95" s="32">
        <v>850</v>
      </c>
      <c r="R95" s="104">
        <v>1200</v>
      </c>
    </row>
    <row r="96" spans="1:18" ht="15.75" customHeight="1" x14ac:dyDescent="0.25">
      <c r="A96" s="37" t="s">
        <v>93</v>
      </c>
      <c r="B96" s="38">
        <v>3600</v>
      </c>
      <c r="C96" s="39">
        <v>2627.88</v>
      </c>
      <c r="D96" s="38">
        <v>1300</v>
      </c>
      <c r="E96" s="40"/>
      <c r="F96" s="41">
        <v>1500</v>
      </c>
      <c r="G96" s="42">
        <v>513</v>
      </c>
      <c r="H96" s="27">
        <v>1500</v>
      </c>
      <c r="I96" s="27">
        <v>842</v>
      </c>
      <c r="J96" s="28">
        <v>2000</v>
      </c>
      <c r="K96" s="28">
        <v>2208.41</v>
      </c>
      <c r="L96" s="29">
        <v>2500</v>
      </c>
      <c r="M96" s="28">
        <v>2560</v>
      </c>
      <c r="N96" s="30">
        <v>2000</v>
      </c>
      <c r="O96" s="30">
        <v>1500</v>
      </c>
      <c r="P96" s="32">
        <v>1000</v>
      </c>
      <c r="Q96" s="32">
        <v>1500</v>
      </c>
      <c r="R96" s="104">
        <v>2700</v>
      </c>
    </row>
    <row r="97" spans="1:18" ht="15.75" customHeight="1" x14ac:dyDescent="0.25">
      <c r="A97" s="37" t="s">
        <v>94</v>
      </c>
      <c r="B97" s="38">
        <v>1514</v>
      </c>
      <c r="C97" s="39">
        <v>1374</v>
      </c>
      <c r="D97" s="38">
        <v>1514</v>
      </c>
      <c r="E97" s="40"/>
      <c r="F97" s="41">
        <v>1514</v>
      </c>
      <c r="G97" s="42">
        <v>1376</v>
      </c>
      <c r="H97" s="27">
        <v>1500</v>
      </c>
      <c r="I97" s="27">
        <v>1670</v>
      </c>
      <c r="J97" s="28">
        <v>1700</v>
      </c>
      <c r="K97" s="28">
        <v>1715</v>
      </c>
      <c r="L97" s="29">
        <v>1800</v>
      </c>
      <c r="M97" s="28">
        <v>1350</v>
      </c>
      <c r="N97" s="30">
        <v>1500</v>
      </c>
      <c r="O97" s="30">
        <v>1370</v>
      </c>
      <c r="P97" s="32">
        <v>1400</v>
      </c>
      <c r="Q97" s="32">
        <v>0</v>
      </c>
      <c r="R97" s="104">
        <v>1200</v>
      </c>
    </row>
    <row r="98" spans="1:18" ht="15.75" customHeight="1" x14ac:dyDescent="0.25">
      <c r="A98" s="37" t="s">
        <v>95</v>
      </c>
      <c r="B98" s="38">
        <v>4000</v>
      </c>
      <c r="C98" s="39">
        <v>7500</v>
      </c>
      <c r="D98" s="38">
        <v>4000</v>
      </c>
      <c r="E98" s="40"/>
      <c r="F98" s="41">
        <v>4000</v>
      </c>
      <c r="G98" s="42">
        <v>7800</v>
      </c>
      <c r="H98" s="27">
        <v>4500</v>
      </c>
      <c r="I98" s="27">
        <v>7200</v>
      </c>
      <c r="J98" s="28">
        <v>5000</v>
      </c>
      <c r="K98" s="28">
        <v>0</v>
      </c>
      <c r="L98" s="29">
        <v>4000</v>
      </c>
      <c r="M98" s="28">
        <v>6500</v>
      </c>
      <c r="N98" s="30">
        <v>4000</v>
      </c>
      <c r="O98" s="30">
        <v>8250</v>
      </c>
      <c r="P98" s="32">
        <v>1500</v>
      </c>
      <c r="Q98" s="32">
        <v>10500</v>
      </c>
      <c r="R98" s="104">
        <v>10000</v>
      </c>
    </row>
    <row r="99" spans="1:18" ht="15.75" customHeight="1" x14ac:dyDescent="0.25">
      <c r="A99" s="37" t="s">
        <v>96</v>
      </c>
      <c r="B99" s="38">
        <v>800</v>
      </c>
      <c r="C99" s="39">
        <v>765</v>
      </c>
      <c r="D99" s="38">
        <v>800</v>
      </c>
      <c r="E99" s="40"/>
      <c r="F99" s="41">
        <v>800</v>
      </c>
      <c r="G99" s="42"/>
      <c r="H99" s="27">
        <v>800</v>
      </c>
      <c r="I99" s="27">
        <v>600</v>
      </c>
      <c r="J99" s="28">
        <v>500</v>
      </c>
      <c r="K99" s="28">
        <v>1260</v>
      </c>
      <c r="L99" s="29">
        <v>1250</v>
      </c>
      <c r="M99" s="28">
        <v>630</v>
      </c>
      <c r="N99" s="30">
        <v>2250</v>
      </c>
      <c r="O99" s="30">
        <v>580</v>
      </c>
      <c r="P99" s="32">
        <v>1800</v>
      </c>
      <c r="Q99" s="32">
        <v>1330</v>
      </c>
      <c r="R99" s="104">
        <v>1200</v>
      </c>
    </row>
    <row r="100" spans="1:18" ht="15.75" customHeight="1" x14ac:dyDescent="0.25">
      <c r="A100" s="37" t="s">
        <v>97</v>
      </c>
      <c r="B100" s="38">
        <v>3600</v>
      </c>
      <c r="C100" s="39">
        <v>3600</v>
      </c>
      <c r="D100" s="38">
        <v>3600</v>
      </c>
      <c r="E100" s="40">
        <v>3600</v>
      </c>
      <c r="F100" s="41">
        <v>3600</v>
      </c>
      <c r="G100" s="42">
        <v>3300</v>
      </c>
      <c r="H100" s="27">
        <v>3600</v>
      </c>
      <c r="I100" s="27">
        <v>1500</v>
      </c>
      <c r="J100" s="28">
        <v>3600</v>
      </c>
      <c r="K100" s="28">
        <v>4075</v>
      </c>
      <c r="L100" s="29">
        <v>4200</v>
      </c>
      <c r="M100" s="28">
        <v>4200</v>
      </c>
      <c r="N100" s="30">
        <v>4500</v>
      </c>
      <c r="O100" s="30">
        <v>4330</v>
      </c>
      <c r="P100" s="32">
        <v>4920</v>
      </c>
      <c r="Q100" s="32">
        <v>2820</v>
      </c>
      <c r="R100" s="104">
        <v>5000</v>
      </c>
    </row>
    <row r="101" spans="1:18" ht="15.75" customHeight="1" x14ac:dyDescent="0.25">
      <c r="A101" s="37" t="s">
        <v>98</v>
      </c>
      <c r="B101" s="38">
        <v>800</v>
      </c>
      <c r="C101" s="39">
        <v>1069.74</v>
      </c>
      <c r="D101" s="38">
        <v>1000</v>
      </c>
      <c r="E101" s="40"/>
      <c r="F101" s="41">
        <v>1000</v>
      </c>
      <c r="G101" s="42">
        <v>935</v>
      </c>
      <c r="H101" s="27">
        <v>960</v>
      </c>
      <c r="I101" s="27">
        <v>650</v>
      </c>
      <c r="J101" s="28">
        <v>1200</v>
      </c>
      <c r="K101" s="28">
        <v>1320</v>
      </c>
      <c r="L101" s="29">
        <v>900</v>
      </c>
      <c r="M101" s="28">
        <v>960</v>
      </c>
      <c r="N101" s="30">
        <v>1500</v>
      </c>
      <c r="O101" s="30">
        <v>780</v>
      </c>
      <c r="P101" s="32">
        <v>1450</v>
      </c>
      <c r="Q101" s="32">
        <v>910</v>
      </c>
      <c r="R101" s="104">
        <v>1950</v>
      </c>
    </row>
    <row r="102" spans="1:18" ht="15.75" customHeight="1" x14ac:dyDescent="0.25">
      <c r="A102" s="33" t="s">
        <v>99</v>
      </c>
      <c r="B102" s="44">
        <f t="shared" ref="B102:D102" si="26">SUM(B97:B101)</f>
        <v>10714</v>
      </c>
      <c r="C102" s="44">
        <f t="shared" si="26"/>
        <v>14308.74</v>
      </c>
      <c r="D102" s="44">
        <f t="shared" si="26"/>
        <v>10914</v>
      </c>
      <c r="E102" s="45"/>
      <c r="F102" s="46">
        <f>SUM(F97:F101)</f>
        <v>10914</v>
      </c>
      <c r="G102" s="47">
        <v>13563</v>
      </c>
      <c r="H102" s="18">
        <v>12535</v>
      </c>
      <c r="I102" s="18">
        <f>SUM(I97:I101)</f>
        <v>11620</v>
      </c>
      <c r="J102" s="48">
        <f t="shared" ref="J102:Q102" si="27">SUM(J94:J101)</f>
        <v>19000</v>
      </c>
      <c r="K102" s="48">
        <f t="shared" si="27"/>
        <v>14624.41</v>
      </c>
      <c r="L102" s="49">
        <f t="shared" si="27"/>
        <v>20900</v>
      </c>
      <c r="M102" s="48">
        <f t="shared" si="27"/>
        <v>20656</v>
      </c>
      <c r="N102" s="50">
        <f t="shared" si="27"/>
        <v>26750</v>
      </c>
      <c r="O102" s="50">
        <f t="shared" si="27"/>
        <v>27427</v>
      </c>
      <c r="P102" s="51">
        <f t="shared" si="27"/>
        <v>15570</v>
      </c>
      <c r="Q102" s="51">
        <f t="shared" si="27"/>
        <v>21410</v>
      </c>
      <c r="R102" s="106">
        <f>SUM(R94:R101)</f>
        <v>31750</v>
      </c>
    </row>
    <row r="103" spans="1:18" ht="15.75" customHeight="1" x14ac:dyDescent="0.25">
      <c r="A103" s="33"/>
      <c r="B103" s="44"/>
      <c r="C103" s="44"/>
      <c r="D103" s="44"/>
      <c r="E103" s="45"/>
      <c r="F103" s="46"/>
      <c r="G103" s="47"/>
      <c r="H103" s="27"/>
      <c r="I103" s="27"/>
      <c r="J103" s="28"/>
      <c r="K103" s="28"/>
      <c r="L103" s="29"/>
      <c r="M103" s="28"/>
      <c r="N103" s="30"/>
      <c r="O103" s="50"/>
      <c r="P103" s="32"/>
      <c r="Q103" s="32"/>
    </row>
    <row r="104" spans="1:18" ht="15.75" customHeight="1" x14ac:dyDescent="0.25">
      <c r="A104" s="33" t="s">
        <v>100</v>
      </c>
      <c r="B104" s="34"/>
      <c r="C104" s="39"/>
      <c r="D104" s="34"/>
      <c r="E104" s="40"/>
      <c r="F104" s="25"/>
      <c r="G104" s="26"/>
      <c r="H104" s="27"/>
      <c r="I104" s="27"/>
      <c r="J104" s="28"/>
      <c r="K104" s="28"/>
      <c r="L104" s="29"/>
      <c r="M104" s="28"/>
      <c r="N104" s="30"/>
      <c r="O104" s="30"/>
      <c r="P104" s="32"/>
      <c r="Q104" s="32"/>
    </row>
    <row r="105" spans="1:18" ht="15.75" customHeight="1" x14ac:dyDescent="0.25">
      <c r="A105" s="37" t="s">
        <v>101</v>
      </c>
      <c r="B105" s="38">
        <v>600</v>
      </c>
      <c r="C105" s="39">
        <v>495.04</v>
      </c>
      <c r="D105" s="38">
        <v>600</v>
      </c>
      <c r="E105" s="40"/>
      <c r="F105" s="41">
        <v>600</v>
      </c>
      <c r="G105" s="42">
        <v>0</v>
      </c>
      <c r="H105" s="27">
        <v>500</v>
      </c>
      <c r="I105" s="27">
        <v>0</v>
      </c>
      <c r="J105" s="28">
        <v>200</v>
      </c>
      <c r="K105" s="28">
        <v>890</v>
      </c>
      <c r="L105" s="29">
        <v>500</v>
      </c>
      <c r="M105" s="28">
        <v>1650</v>
      </c>
      <c r="N105" s="30">
        <v>2000</v>
      </c>
      <c r="O105" s="30">
        <v>1700</v>
      </c>
      <c r="P105" s="32">
        <v>150</v>
      </c>
      <c r="Q105" s="32">
        <v>180</v>
      </c>
      <c r="R105" s="104">
        <v>200</v>
      </c>
    </row>
    <row r="106" spans="1:18" ht="15.75" customHeight="1" x14ac:dyDescent="0.25">
      <c r="A106" s="37" t="s">
        <v>102</v>
      </c>
      <c r="B106" s="38">
        <v>125</v>
      </c>
      <c r="C106" s="39">
        <v>439.82</v>
      </c>
      <c r="D106" s="38">
        <v>500</v>
      </c>
      <c r="E106" s="40"/>
      <c r="F106" s="41">
        <v>500</v>
      </c>
      <c r="G106" s="42">
        <v>158</v>
      </c>
      <c r="H106" s="27">
        <v>500</v>
      </c>
      <c r="I106" s="27">
        <v>480</v>
      </c>
      <c r="J106" s="28">
        <v>500</v>
      </c>
      <c r="K106" s="28">
        <v>515.05999999999995</v>
      </c>
      <c r="L106" s="29">
        <v>200</v>
      </c>
      <c r="M106" s="28">
        <v>380</v>
      </c>
      <c r="N106" s="30">
        <v>350</v>
      </c>
      <c r="O106" s="30">
        <v>230</v>
      </c>
      <c r="P106" s="32">
        <v>100</v>
      </c>
      <c r="Q106" s="32">
        <v>160</v>
      </c>
      <c r="R106" s="104">
        <v>150</v>
      </c>
    </row>
    <row r="107" spans="1:18" ht="15.75" customHeight="1" x14ac:dyDescent="0.25">
      <c r="A107" s="37" t="s">
        <v>103</v>
      </c>
      <c r="B107" s="38">
        <v>1000</v>
      </c>
      <c r="C107" s="39">
        <v>0</v>
      </c>
      <c r="D107" s="38">
        <v>1000</v>
      </c>
      <c r="E107" s="40"/>
      <c r="F107" s="41">
        <v>1000</v>
      </c>
      <c r="G107" s="42">
        <v>1000</v>
      </c>
      <c r="H107" s="27">
        <v>1000</v>
      </c>
      <c r="I107" s="27">
        <v>0</v>
      </c>
      <c r="J107" s="28">
        <v>1000</v>
      </c>
      <c r="K107" s="28">
        <v>0</v>
      </c>
      <c r="L107" s="29">
        <v>1000</v>
      </c>
      <c r="M107" s="28">
        <v>0</v>
      </c>
      <c r="N107" s="30">
        <v>750</v>
      </c>
      <c r="O107" s="30">
        <v>0</v>
      </c>
      <c r="P107" s="32">
        <v>750</v>
      </c>
      <c r="Q107" s="32">
        <v>0</v>
      </c>
      <c r="R107" s="104">
        <v>0</v>
      </c>
    </row>
    <row r="108" spans="1:18" ht="15.75" customHeight="1" x14ac:dyDescent="0.25">
      <c r="A108" s="37" t="s">
        <v>104</v>
      </c>
      <c r="B108" s="38">
        <v>4000</v>
      </c>
      <c r="C108" s="39">
        <v>4000</v>
      </c>
      <c r="D108" s="38">
        <v>4000</v>
      </c>
      <c r="E108" s="40"/>
      <c r="F108" s="41">
        <v>4000</v>
      </c>
      <c r="G108" s="42">
        <v>4000</v>
      </c>
      <c r="H108" s="27">
        <v>4000</v>
      </c>
      <c r="I108" s="27">
        <v>4000</v>
      </c>
      <c r="J108" s="28">
        <v>4000</v>
      </c>
      <c r="K108" s="28">
        <v>4000</v>
      </c>
      <c r="L108" s="29">
        <v>4000</v>
      </c>
      <c r="M108" s="28">
        <v>4000</v>
      </c>
      <c r="N108" s="30">
        <v>4000</v>
      </c>
      <c r="O108" s="30">
        <v>4000</v>
      </c>
      <c r="P108" s="32">
        <v>4000</v>
      </c>
      <c r="Q108" s="32">
        <v>4000</v>
      </c>
      <c r="R108" s="104">
        <v>4000</v>
      </c>
    </row>
    <row r="109" spans="1:18" ht="15.75" customHeight="1" x14ac:dyDescent="0.25">
      <c r="A109" s="37" t="s">
        <v>105</v>
      </c>
      <c r="B109" s="38">
        <v>34000</v>
      </c>
      <c r="C109" s="39">
        <v>33314.589999999997</v>
      </c>
      <c r="D109" s="38">
        <v>34000</v>
      </c>
      <c r="E109" s="40"/>
      <c r="F109" s="41">
        <v>34000</v>
      </c>
      <c r="G109" s="42">
        <v>25658.82</v>
      </c>
      <c r="H109" s="27">
        <v>34000</v>
      </c>
      <c r="I109" s="27">
        <v>21780</v>
      </c>
      <c r="J109" s="28">
        <v>30000</v>
      </c>
      <c r="K109" s="28">
        <v>30057.23</v>
      </c>
      <c r="L109" s="29">
        <v>35000</v>
      </c>
      <c r="M109" s="28">
        <v>26650</v>
      </c>
      <c r="N109" s="30">
        <v>35000</v>
      </c>
      <c r="O109" s="30">
        <v>34800</v>
      </c>
      <c r="P109" s="32">
        <v>36500</v>
      </c>
      <c r="Q109" s="32">
        <v>36500</v>
      </c>
      <c r="R109" s="104">
        <v>36500</v>
      </c>
    </row>
    <row r="110" spans="1:18" ht="15.75" customHeight="1" x14ac:dyDescent="0.25">
      <c r="A110" s="87" t="s">
        <v>106</v>
      </c>
      <c r="B110" s="38">
        <v>24000</v>
      </c>
      <c r="C110" s="39">
        <v>14302</v>
      </c>
      <c r="D110" s="38">
        <v>18000</v>
      </c>
      <c r="E110" s="40"/>
      <c r="F110" s="41">
        <v>13520</v>
      </c>
      <c r="G110" s="42">
        <v>8573</v>
      </c>
      <c r="H110" s="27">
        <v>13500</v>
      </c>
      <c r="I110" s="27">
        <v>4083</v>
      </c>
      <c r="J110" s="28">
        <v>13500</v>
      </c>
      <c r="K110" s="28">
        <v>12875.47</v>
      </c>
      <c r="L110" s="29">
        <v>19500</v>
      </c>
      <c r="M110" s="28">
        <v>11885</v>
      </c>
      <c r="N110" s="30">
        <v>18000</v>
      </c>
      <c r="O110" s="30">
        <v>16750</v>
      </c>
      <c r="P110" s="32">
        <v>8500</v>
      </c>
      <c r="Q110" s="32">
        <v>5300</v>
      </c>
      <c r="R110" s="104">
        <v>14000</v>
      </c>
    </row>
    <row r="111" spans="1:18" ht="15.75" customHeight="1" x14ac:dyDescent="0.25">
      <c r="A111" s="87" t="s">
        <v>107</v>
      </c>
      <c r="B111" s="38"/>
      <c r="C111" s="39"/>
      <c r="D111" s="38"/>
      <c r="E111" s="40"/>
      <c r="F111" s="41"/>
      <c r="G111" s="42"/>
      <c r="H111" s="27"/>
      <c r="I111" s="27"/>
      <c r="J111" s="28">
        <v>0</v>
      </c>
      <c r="K111" s="28">
        <v>452</v>
      </c>
      <c r="L111" s="29">
        <v>1000</v>
      </c>
      <c r="M111" s="28">
        <v>1000</v>
      </c>
      <c r="N111" s="30">
        <v>1500</v>
      </c>
      <c r="O111" s="30">
        <v>1500</v>
      </c>
      <c r="P111" s="32">
        <v>500</v>
      </c>
      <c r="Q111" s="32">
        <v>0</v>
      </c>
      <c r="R111" s="104">
        <v>0</v>
      </c>
    </row>
    <row r="112" spans="1:18" ht="15.75" customHeight="1" x14ac:dyDescent="0.25">
      <c r="A112" s="87" t="s">
        <v>108</v>
      </c>
      <c r="B112" s="38">
        <v>6000</v>
      </c>
      <c r="C112" s="38">
        <v>4642.5</v>
      </c>
      <c r="D112" s="38">
        <v>5000</v>
      </c>
      <c r="E112" s="82"/>
      <c r="F112" s="41">
        <v>5000</v>
      </c>
      <c r="G112" s="42">
        <v>6283</v>
      </c>
      <c r="H112" s="27">
        <v>5000</v>
      </c>
      <c r="I112" s="27">
        <v>1305</v>
      </c>
      <c r="J112" s="28">
        <v>7500</v>
      </c>
      <c r="K112" s="28">
        <v>8700</v>
      </c>
      <c r="L112" s="29">
        <v>8000</v>
      </c>
      <c r="M112" s="28">
        <v>6448</v>
      </c>
      <c r="N112" s="30">
        <v>9000</v>
      </c>
      <c r="O112" s="30">
        <v>8800</v>
      </c>
      <c r="P112" s="32">
        <v>8500</v>
      </c>
      <c r="Q112" s="32">
        <v>9400</v>
      </c>
      <c r="R112" s="104">
        <v>10000</v>
      </c>
    </row>
    <row r="113" spans="1:18" ht="15.75" customHeight="1" x14ac:dyDescent="0.25">
      <c r="A113" s="88" t="s">
        <v>109</v>
      </c>
      <c r="B113" s="44">
        <f t="shared" ref="B113:D113" si="28">SUM(B105:B112)</f>
        <v>69725</v>
      </c>
      <c r="C113" s="44">
        <f t="shared" si="28"/>
        <v>57193.95</v>
      </c>
      <c r="D113" s="44">
        <f t="shared" si="28"/>
        <v>63100</v>
      </c>
      <c r="E113" s="45"/>
      <c r="F113" s="89">
        <v>64770</v>
      </c>
      <c r="G113" s="90">
        <f>SUM(G106:G112)</f>
        <v>45672.82</v>
      </c>
      <c r="H113" s="18">
        <v>58650</v>
      </c>
      <c r="I113" s="18">
        <f t="shared" ref="I113:Q113" si="29">SUM(I105:I112)</f>
        <v>31648</v>
      </c>
      <c r="J113" s="48">
        <f t="shared" si="29"/>
        <v>56700</v>
      </c>
      <c r="K113" s="48">
        <f t="shared" si="29"/>
        <v>57489.760000000002</v>
      </c>
      <c r="L113" s="49">
        <f t="shared" si="29"/>
        <v>69200</v>
      </c>
      <c r="M113" s="48">
        <f t="shared" si="29"/>
        <v>52013</v>
      </c>
      <c r="N113" s="50">
        <f t="shared" si="29"/>
        <v>70600</v>
      </c>
      <c r="O113" s="50">
        <f t="shared" si="29"/>
        <v>67780</v>
      </c>
      <c r="P113" s="51">
        <f t="shared" si="29"/>
        <v>59000</v>
      </c>
      <c r="Q113" s="51">
        <f t="shared" si="29"/>
        <v>55540</v>
      </c>
      <c r="R113" s="106">
        <f>SUM(R105:R112)</f>
        <v>64850</v>
      </c>
    </row>
    <row r="114" spans="1:18" ht="15.75" customHeight="1" x14ac:dyDescent="0.25">
      <c r="A114" s="88"/>
      <c r="B114" s="44"/>
      <c r="C114" s="44"/>
      <c r="D114" s="44"/>
      <c r="E114" s="45"/>
      <c r="F114" s="89"/>
      <c r="G114" s="90"/>
      <c r="H114" s="27"/>
      <c r="I114" s="27"/>
      <c r="J114" s="28"/>
      <c r="K114" s="28"/>
      <c r="L114" s="29"/>
      <c r="M114" s="28"/>
      <c r="N114" s="30"/>
      <c r="O114" s="30"/>
      <c r="P114" s="31"/>
      <c r="Q114" s="32"/>
    </row>
    <row r="115" spans="1:18" ht="15.75" customHeight="1" x14ac:dyDescent="0.25">
      <c r="A115" s="91" t="s">
        <v>110</v>
      </c>
      <c r="B115" s="92" t="e">
        <f t="shared" ref="B115:D115" si="30">SUM(B113,B102,#REF!,B91,B85,B74,B57)</f>
        <v>#REF!</v>
      </c>
      <c r="C115" s="57" t="e">
        <f t="shared" si="30"/>
        <v>#REF!</v>
      </c>
      <c r="D115" s="45" t="e">
        <f t="shared" si="30"/>
        <v>#REF!</v>
      </c>
      <c r="E115" s="57"/>
      <c r="F115" s="89">
        <v>226392</v>
      </c>
      <c r="G115" s="90">
        <v>186000</v>
      </c>
      <c r="H115" s="18">
        <v>183680</v>
      </c>
      <c r="I115" s="18">
        <v>42583</v>
      </c>
      <c r="J115" s="48">
        <f>SUM(J113,J102,J91, J85, J82,J74,J57)</f>
        <v>191600</v>
      </c>
      <c r="K115" s="48">
        <v>177798</v>
      </c>
      <c r="L115" s="49">
        <f t="shared" ref="L115:M115" si="31">SUM(L57+L65+L74+L85+L91+L102+L113)</f>
        <v>214300</v>
      </c>
      <c r="M115" s="48">
        <f t="shared" si="31"/>
        <v>179242</v>
      </c>
      <c r="N115" s="50">
        <f>SUM(N57+N74+N85+N91+N102+N113)</f>
        <v>195900</v>
      </c>
      <c r="O115" s="50">
        <v>124257</v>
      </c>
      <c r="P115" s="93">
        <v>109730</v>
      </c>
      <c r="Q115" s="51">
        <v>99750</v>
      </c>
      <c r="R115" s="106">
        <v>187080</v>
      </c>
    </row>
    <row r="116" spans="1:18" ht="15.75" customHeight="1" x14ac:dyDescent="0.25">
      <c r="A116" s="94" t="s">
        <v>51</v>
      </c>
      <c r="B116" s="95" t="e">
        <f t="shared" ref="B116:D116" si="32">B45</f>
        <v>#REF!</v>
      </c>
      <c r="C116" s="96" t="e">
        <f t="shared" si="32"/>
        <v>#REF!</v>
      </c>
      <c r="D116" s="62" t="e">
        <f t="shared" si="32"/>
        <v>#REF!</v>
      </c>
      <c r="E116" s="96"/>
      <c r="F116" s="97">
        <v>226950</v>
      </c>
      <c r="G116" s="98">
        <v>190706</v>
      </c>
      <c r="H116" s="65">
        <v>199150</v>
      </c>
      <c r="I116" s="65">
        <v>145573</v>
      </c>
      <c r="J116" s="66">
        <f>SUM(J12,J22,J29,J36,J43)</f>
        <v>186900</v>
      </c>
      <c r="K116" s="66">
        <v>187770.32</v>
      </c>
      <c r="L116" s="67">
        <f t="shared" ref="L116:M116" si="33">SUM(L12+L22+L29+L36+L43)</f>
        <v>210400</v>
      </c>
      <c r="M116" s="66">
        <f t="shared" si="33"/>
        <v>195033</v>
      </c>
      <c r="N116" s="68">
        <f>N45</f>
        <v>189950</v>
      </c>
      <c r="O116" s="50">
        <v>142544</v>
      </c>
      <c r="P116" s="93">
        <v>101300</v>
      </c>
      <c r="Q116" s="51">
        <v>77730</v>
      </c>
      <c r="R116" s="106">
        <v>179900</v>
      </c>
    </row>
    <row r="117" spans="1:18" ht="15.75" customHeight="1" x14ac:dyDescent="0.25">
      <c r="P117" s="31"/>
      <c r="Q117" s="32"/>
    </row>
    <row r="118" spans="1:18" ht="15.75" customHeight="1" x14ac:dyDescent="0.25">
      <c r="P118" s="31"/>
      <c r="Q118" s="32"/>
    </row>
    <row r="119" spans="1:18" ht="15.75" customHeight="1" x14ac:dyDescent="0.25">
      <c r="P119" s="31"/>
      <c r="Q119" s="32"/>
    </row>
    <row r="120" spans="1:18" ht="15.75" customHeight="1" x14ac:dyDescent="0.25">
      <c r="P120" s="31"/>
      <c r="Q120" s="32"/>
    </row>
    <row r="121" spans="1:18" ht="15.75" customHeight="1" x14ac:dyDescent="0.25">
      <c r="P121" s="31"/>
      <c r="Q121" s="32"/>
    </row>
    <row r="122" spans="1:18" ht="15.75" customHeight="1" x14ac:dyDescent="0.25">
      <c r="P122" s="31"/>
      <c r="Q122" s="32"/>
    </row>
    <row r="123" spans="1:18" ht="15.75" customHeight="1" x14ac:dyDescent="0.25">
      <c r="P123" s="31"/>
      <c r="Q123" s="32"/>
    </row>
    <row r="124" spans="1:18" ht="15.75" customHeight="1" x14ac:dyDescent="0.25">
      <c r="P124" s="31"/>
      <c r="Q124" s="32"/>
    </row>
    <row r="125" spans="1:18" ht="15.75" customHeight="1" x14ac:dyDescent="0.25">
      <c r="P125" s="31"/>
      <c r="Q125" s="32"/>
    </row>
    <row r="126" spans="1:18" ht="15.75" customHeight="1" x14ac:dyDescent="0.25">
      <c r="P126" s="31"/>
      <c r="Q126" s="32"/>
    </row>
    <row r="127" spans="1:18" ht="15.75" customHeight="1" x14ac:dyDescent="0.25">
      <c r="P127" s="31"/>
      <c r="Q127" s="32"/>
    </row>
    <row r="128" spans="1:18" ht="15.75" customHeight="1" x14ac:dyDescent="0.25">
      <c r="P128" s="31"/>
      <c r="Q128" s="32"/>
    </row>
    <row r="129" spans="16:17" ht="15.75" customHeight="1" x14ac:dyDescent="0.25">
      <c r="P129" s="31"/>
      <c r="Q129" s="32"/>
    </row>
    <row r="130" spans="16:17" ht="15.75" customHeight="1" x14ac:dyDescent="0.25">
      <c r="P130" s="31"/>
      <c r="Q130" s="32"/>
    </row>
    <row r="131" spans="16:17" ht="15.75" customHeight="1" x14ac:dyDescent="0.25">
      <c r="P131" s="31"/>
      <c r="Q131" s="32"/>
    </row>
    <row r="132" spans="16:17" ht="15.75" customHeight="1" x14ac:dyDescent="0.25">
      <c r="P132" s="31"/>
      <c r="Q132" s="32"/>
    </row>
    <row r="133" spans="16:17" ht="15.75" customHeight="1" x14ac:dyDescent="0.25">
      <c r="P133" s="31"/>
      <c r="Q133" s="32"/>
    </row>
    <row r="134" spans="16:17" ht="15.75" customHeight="1" x14ac:dyDescent="0.25">
      <c r="P134" s="31"/>
      <c r="Q134" s="32"/>
    </row>
    <row r="135" spans="16:17" ht="15.75" customHeight="1" x14ac:dyDescent="0.25">
      <c r="P135" s="31"/>
      <c r="Q135" s="32"/>
    </row>
    <row r="136" spans="16:17" ht="15.75" customHeight="1" x14ac:dyDescent="0.25">
      <c r="P136" s="31"/>
      <c r="Q136" s="32"/>
    </row>
    <row r="137" spans="16:17" ht="15.75" customHeight="1" x14ac:dyDescent="0.25">
      <c r="P137" s="31"/>
      <c r="Q137" s="32"/>
    </row>
    <row r="138" spans="16:17" ht="15.75" customHeight="1" x14ac:dyDescent="0.25">
      <c r="P138" s="31"/>
      <c r="Q138" s="32"/>
    </row>
    <row r="139" spans="16:17" ht="15.75" customHeight="1" x14ac:dyDescent="0.25">
      <c r="P139" s="31"/>
      <c r="Q139" s="32"/>
    </row>
    <row r="140" spans="16:17" ht="15.75" customHeight="1" x14ac:dyDescent="0.25">
      <c r="P140" s="31"/>
      <c r="Q140" s="32"/>
    </row>
    <row r="141" spans="16:17" ht="15.75" customHeight="1" x14ac:dyDescent="0.25">
      <c r="P141" s="31"/>
      <c r="Q141" s="32"/>
    </row>
    <row r="142" spans="16:17" ht="15.75" customHeight="1" x14ac:dyDescent="0.25">
      <c r="P142" s="31"/>
      <c r="Q142" s="32"/>
    </row>
    <row r="143" spans="16:17" ht="15.75" customHeight="1" x14ac:dyDescent="0.25">
      <c r="P143" s="31"/>
      <c r="Q143" s="32"/>
    </row>
    <row r="144" spans="16:17" ht="15.75" customHeight="1" x14ac:dyDescent="0.25">
      <c r="P144" s="31"/>
      <c r="Q144" s="32"/>
    </row>
    <row r="145" spans="16:17" ht="15.75" customHeight="1" x14ac:dyDescent="0.25">
      <c r="P145" s="31"/>
      <c r="Q145" s="32"/>
    </row>
    <row r="146" spans="16:17" ht="15.75" customHeight="1" x14ac:dyDescent="0.25">
      <c r="P146" s="31"/>
      <c r="Q146" s="32"/>
    </row>
    <row r="147" spans="16:17" ht="15.75" customHeight="1" x14ac:dyDescent="0.25">
      <c r="P147" s="31"/>
      <c r="Q147" s="32"/>
    </row>
    <row r="148" spans="16:17" ht="15.75" customHeight="1" x14ac:dyDescent="0.25">
      <c r="P148" s="31"/>
      <c r="Q148" s="32"/>
    </row>
    <row r="149" spans="16:17" ht="15.75" customHeight="1" x14ac:dyDescent="0.25">
      <c r="P149" s="31"/>
      <c r="Q149" s="32"/>
    </row>
    <row r="150" spans="16:17" ht="15.75" customHeight="1" x14ac:dyDescent="0.25">
      <c r="P150" s="31"/>
      <c r="Q150" s="32"/>
    </row>
    <row r="151" spans="16:17" ht="15.75" customHeight="1" x14ac:dyDescent="0.25">
      <c r="P151" s="31"/>
      <c r="Q151" s="32"/>
    </row>
    <row r="152" spans="16:17" ht="15.75" customHeight="1" x14ac:dyDescent="0.25">
      <c r="P152" s="31"/>
      <c r="Q152" s="32"/>
    </row>
    <row r="153" spans="16:17" ht="15.75" customHeight="1" x14ac:dyDescent="0.25">
      <c r="P153" s="31"/>
      <c r="Q153" s="32"/>
    </row>
    <row r="154" spans="16:17" ht="15.75" customHeight="1" x14ac:dyDescent="0.25">
      <c r="P154" s="31"/>
      <c r="Q154" s="32"/>
    </row>
    <row r="155" spans="16:17" ht="15.75" customHeight="1" x14ac:dyDescent="0.25">
      <c r="P155" s="31"/>
      <c r="Q155" s="32"/>
    </row>
    <row r="156" spans="16:17" ht="15.75" customHeight="1" x14ac:dyDescent="0.25">
      <c r="P156" s="31"/>
      <c r="Q156" s="32"/>
    </row>
    <row r="157" spans="16:17" ht="15.75" customHeight="1" x14ac:dyDescent="0.25">
      <c r="P157" s="31"/>
      <c r="Q157" s="32"/>
    </row>
    <row r="158" spans="16:17" ht="15.75" customHeight="1" x14ac:dyDescent="0.25">
      <c r="P158" s="31"/>
      <c r="Q158" s="32"/>
    </row>
    <row r="159" spans="16:17" ht="15.75" customHeight="1" x14ac:dyDescent="0.25">
      <c r="P159" s="31"/>
      <c r="Q159" s="32"/>
    </row>
    <row r="160" spans="16:17" ht="15.75" customHeight="1" x14ac:dyDescent="0.25">
      <c r="P160" s="31"/>
      <c r="Q160" s="32"/>
    </row>
    <row r="161" spans="16:17" ht="15.75" customHeight="1" x14ac:dyDescent="0.25">
      <c r="P161" s="31"/>
      <c r="Q161" s="32"/>
    </row>
    <row r="162" spans="16:17" ht="15.75" customHeight="1" x14ac:dyDescent="0.25">
      <c r="P162" s="31"/>
      <c r="Q162" s="32"/>
    </row>
    <row r="163" spans="16:17" ht="15.75" customHeight="1" x14ac:dyDescent="0.25">
      <c r="P163" s="31"/>
      <c r="Q163" s="32"/>
    </row>
    <row r="164" spans="16:17" ht="15.75" customHeight="1" x14ac:dyDescent="0.25">
      <c r="P164" s="31"/>
      <c r="Q164" s="32"/>
    </row>
    <row r="165" spans="16:17" ht="15.75" customHeight="1" x14ac:dyDescent="0.25">
      <c r="P165" s="31"/>
      <c r="Q165" s="32"/>
    </row>
    <row r="166" spans="16:17" ht="15.75" customHeight="1" x14ac:dyDescent="0.25">
      <c r="P166" s="31"/>
      <c r="Q166" s="32"/>
    </row>
    <row r="167" spans="16:17" ht="15.75" customHeight="1" x14ac:dyDescent="0.25">
      <c r="P167" s="31"/>
      <c r="Q167" s="32"/>
    </row>
    <row r="168" spans="16:17" ht="15.75" customHeight="1" x14ac:dyDescent="0.25">
      <c r="P168" s="31"/>
      <c r="Q168" s="32"/>
    </row>
    <row r="169" spans="16:17" ht="15.75" customHeight="1" x14ac:dyDescent="0.25">
      <c r="P169" s="31"/>
      <c r="Q169" s="32"/>
    </row>
    <row r="170" spans="16:17" ht="15.75" customHeight="1" x14ac:dyDescent="0.25">
      <c r="P170" s="31"/>
      <c r="Q170" s="32"/>
    </row>
    <row r="171" spans="16:17" ht="15.75" customHeight="1" x14ac:dyDescent="0.25">
      <c r="P171" s="31"/>
      <c r="Q171" s="32"/>
    </row>
    <row r="172" spans="16:17" ht="15.75" customHeight="1" x14ac:dyDescent="0.25">
      <c r="P172" s="31"/>
      <c r="Q172" s="32"/>
    </row>
    <row r="173" spans="16:17" ht="15.75" customHeight="1" x14ac:dyDescent="0.25">
      <c r="P173" s="31"/>
      <c r="Q173" s="32"/>
    </row>
    <row r="174" spans="16:17" ht="15.75" customHeight="1" x14ac:dyDescent="0.25">
      <c r="P174" s="31"/>
      <c r="Q174" s="32"/>
    </row>
    <row r="175" spans="16:17" ht="15.75" customHeight="1" x14ac:dyDescent="0.25">
      <c r="P175" s="31"/>
      <c r="Q175" s="32"/>
    </row>
    <row r="176" spans="16:17" ht="15.75" customHeight="1" x14ac:dyDescent="0.25">
      <c r="P176" s="31"/>
      <c r="Q176" s="32"/>
    </row>
    <row r="177" spans="16:17" ht="15.75" customHeight="1" x14ac:dyDescent="0.25">
      <c r="P177" s="31"/>
      <c r="Q177" s="32"/>
    </row>
    <row r="178" spans="16:17" ht="15.75" customHeight="1" x14ac:dyDescent="0.25">
      <c r="P178" s="31"/>
      <c r="Q178" s="32"/>
    </row>
    <row r="179" spans="16:17" ht="15.75" customHeight="1" x14ac:dyDescent="0.25">
      <c r="P179" s="31"/>
      <c r="Q179" s="32"/>
    </row>
    <row r="180" spans="16:17" ht="15.75" customHeight="1" x14ac:dyDescent="0.25">
      <c r="P180" s="31"/>
      <c r="Q180" s="32"/>
    </row>
    <row r="181" spans="16:17" ht="15.75" customHeight="1" x14ac:dyDescent="0.25">
      <c r="P181" s="31"/>
      <c r="Q181" s="32"/>
    </row>
    <row r="182" spans="16:17" ht="15.75" customHeight="1" x14ac:dyDescent="0.25">
      <c r="P182" s="31"/>
      <c r="Q182" s="32"/>
    </row>
    <row r="183" spans="16:17" ht="15.75" customHeight="1" x14ac:dyDescent="0.25">
      <c r="P183" s="31"/>
      <c r="Q183" s="32"/>
    </row>
    <row r="184" spans="16:17" ht="15.75" customHeight="1" x14ac:dyDescent="0.25">
      <c r="P184" s="31"/>
      <c r="Q184" s="32"/>
    </row>
    <row r="185" spans="16:17" ht="15.75" customHeight="1" x14ac:dyDescent="0.25">
      <c r="P185" s="31"/>
      <c r="Q185" s="32"/>
    </row>
    <row r="186" spans="16:17" ht="15.75" customHeight="1" x14ac:dyDescent="0.25">
      <c r="P186" s="31"/>
      <c r="Q186" s="32"/>
    </row>
    <row r="187" spans="16:17" ht="15.75" customHeight="1" x14ac:dyDescent="0.25">
      <c r="P187" s="31"/>
      <c r="Q187" s="32"/>
    </row>
    <row r="188" spans="16:17" ht="15.75" customHeight="1" x14ac:dyDescent="0.25">
      <c r="P188" s="31"/>
      <c r="Q188" s="32"/>
    </row>
    <row r="189" spans="16:17" ht="15.75" customHeight="1" x14ac:dyDescent="0.25">
      <c r="P189" s="31"/>
      <c r="Q189" s="32"/>
    </row>
    <row r="190" spans="16:17" ht="15.75" customHeight="1" x14ac:dyDescent="0.25">
      <c r="P190" s="31"/>
      <c r="Q190" s="32"/>
    </row>
    <row r="191" spans="16:17" ht="15.75" customHeight="1" x14ac:dyDescent="0.25">
      <c r="P191" s="31"/>
      <c r="Q191" s="32"/>
    </row>
    <row r="192" spans="16:17" ht="15.75" customHeight="1" x14ac:dyDescent="0.25">
      <c r="P192" s="31"/>
      <c r="Q192" s="32"/>
    </row>
    <row r="193" spans="16:17" ht="15.75" customHeight="1" x14ac:dyDescent="0.25">
      <c r="P193" s="31"/>
      <c r="Q193" s="32"/>
    </row>
    <row r="194" spans="16:17" ht="15.75" customHeight="1" x14ac:dyDescent="0.25">
      <c r="P194" s="31"/>
      <c r="Q194" s="32"/>
    </row>
    <row r="195" spans="16:17" ht="15.75" customHeight="1" x14ac:dyDescent="0.25">
      <c r="P195" s="31"/>
      <c r="Q195" s="32"/>
    </row>
    <row r="196" spans="16:17" ht="15.75" customHeight="1" x14ac:dyDescent="0.25">
      <c r="P196" s="31"/>
      <c r="Q196" s="32"/>
    </row>
    <row r="197" spans="16:17" ht="15.75" customHeight="1" x14ac:dyDescent="0.25">
      <c r="P197" s="31"/>
      <c r="Q197" s="32"/>
    </row>
    <row r="198" spans="16:17" ht="15.75" customHeight="1" x14ac:dyDescent="0.25">
      <c r="P198" s="31"/>
      <c r="Q198" s="32"/>
    </row>
    <row r="199" spans="16:17" ht="15.75" customHeight="1" x14ac:dyDescent="0.25">
      <c r="P199" s="31"/>
      <c r="Q199" s="32"/>
    </row>
    <row r="200" spans="16:17" ht="15.75" customHeight="1" x14ac:dyDescent="0.25">
      <c r="P200" s="31"/>
      <c r="Q200" s="32"/>
    </row>
    <row r="201" spans="16:17" ht="15.75" customHeight="1" x14ac:dyDescent="0.25">
      <c r="P201" s="31"/>
      <c r="Q201" s="32"/>
    </row>
    <row r="202" spans="16:17" ht="15.75" customHeight="1" x14ac:dyDescent="0.25">
      <c r="P202" s="31"/>
      <c r="Q202" s="32"/>
    </row>
    <row r="203" spans="16:17" ht="15.75" customHeight="1" x14ac:dyDescent="0.25">
      <c r="P203" s="31"/>
      <c r="Q203" s="32"/>
    </row>
    <row r="204" spans="16:17" ht="15.75" customHeight="1" x14ac:dyDescent="0.25">
      <c r="P204" s="31"/>
      <c r="Q204" s="32"/>
    </row>
    <row r="205" spans="16:17" ht="15.75" customHeight="1" x14ac:dyDescent="0.25">
      <c r="P205" s="31"/>
      <c r="Q205" s="32"/>
    </row>
    <row r="206" spans="16:17" ht="15.75" customHeight="1" x14ac:dyDescent="0.25">
      <c r="P206" s="31"/>
      <c r="Q206" s="32"/>
    </row>
    <row r="207" spans="16:17" ht="15.75" customHeight="1" x14ac:dyDescent="0.25">
      <c r="P207" s="31"/>
      <c r="Q207" s="32"/>
    </row>
    <row r="208" spans="16:17" ht="15.75" customHeight="1" x14ac:dyDescent="0.25">
      <c r="P208" s="31"/>
      <c r="Q208" s="32"/>
    </row>
    <row r="209" spans="16:17" ht="15.75" customHeight="1" x14ac:dyDescent="0.25">
      <c r="P209" s="31"/>
      <c r="Q209" s="32"/>
    </row>
    <row r="210" spans="16:17" ht="15.75" customHeight="1" x14ac:dyDescent="0.25">
      <c r="P210" s="31"/>
      <c r="Q210" s="32"/>
    </row>
    <row r="211" spans="16:17" ht="15.75" customHeight="1" x14ac:dyDescent="0.25">
      <c r="P211" s="31"/>
      <c r="Q211" s="32"/>
    </row>
    <row r="212" spans="16:17" ht="15.75" customHeight="1" x14ac:dyDescent="0.25">
      <c r="P212" s="31"/>
      <c r="Q212" s="32"/>
    </row>
    <row r="213" spans="16:17" ht="15.75" customHeight="1" x14ac:dyDescent="0.25">
      <c r="P213" s="31"/>
      <c r="Q213" s="32"/>
    </row>
    <row r="214" spans="16:17" ht="15.75" customHeight="1" x14ac:dyDescent="0.25">
      <c r="P214" s="31"/>
      <c r="Q214" s="32"/>
    </row>
    <row r="215" spans="16:17" ht="15.75" customHeight="1" x14ac:dyDescent="0.25">
      <c r="P215" s="31"/>
      <c r="Q215" s="32"/>
    </row>
    <row r="216" spans="16:17" ht="15.75" customHeight="1" x14ac:dyDescent="0.25">
      <c r="P216" s="31"/>
      <c r="Q216" s="32"/>
    </row>
    <row r="217" spans="16:17" ht="15.75" customHeight="1" x14ac:dyDescent="0.25">
      <c r="P217" s="31"/>
      <c r="Q217" s="32"/>
    </row>
    <row r="218" spans="16:17" ht="15.75" customHeight="1" x14ac:dyDescent="0.25">
      <c r="P218" s="31"/>
      <c r="Q218" s="32"/>
    </row>
    <row r="219" spans="16:17" ht="15.75" customHeight="1" x14ac:dyDescent="0.25">
      <c r="P219" s="31"/>
      <c r="Q219" s="32"/>
    </row>
    <row r="220" spans="16:17" ht="15.75" customHeight="1" x14ac:dyDescent="0.25">
      <c r="P220" s="31"/>
      <c r="Q220" s="32"/>
    </row>
    <row r="221" spans="16:17" ht="15.75" customHeight="1" x14ac:dyDescent="0.25">
      <c r="P221" s="31"/>
      <c r="Q221" s="32"/>
    </row>
    <row r="222" spans="16:17" ht="15.75" customHeight="1" x14ac:dyDescent="0.25">
      <c r="P222" s="31"/>
      <c r="Q222" s="32"/>
    </row>
    <row r="223" spans="16:17" ht="15.75" customHeight="1" x14ac:dyDescent="0.25">
      <c r="P223" s="31"/>
      <c r="Q223" s="32"/>
    </row>
    <row r="224" spans="16:17" ht="15.75" customHeight="1" x14ac:dyDescent="0.25">
      <c r="P224" s="31"/>
      <c r="Q224" s="32"/>
    </row>
    <row r="225" spans="16:17" ht="15.75" customHeight="1" x14ac:dyDescent="0.25">
      <c r="P225" s="31"/>
      <c r="Q225" s="32"/>
    </row>
    <row r="226" spans="16:17" ht="15.75" customHeight="1" x14ac:dyDescent="0.25">
      <c r="P226" s="31"/>
      <c r="Q226" s="32"/>
    </row>
    <row r="227" spans="16:17" ht="15.75" customHeight="1" x14ac:dyDescent="0.25">
      <c r="P227" s="31"/>
      <c r="Q227" s="32"/>
    </row>
    <row r="228" spans="16:17" ht="15.75" customHeight="1" x14ac:dyDescent="0.25">
      <c r="P228" s="31"/>
      <c r="Q228" s="32"/>
    </row>
    <row r="229" spans="16:17" ht="15.75" customHeight="1" x14ac:dyDescent="0.25">
      <c r="P229" s="31"/>
      <c r="Q229" s="32"/>
    </row>
    <row r="230" spans="16:17" ht="15.75" customHeight="1" x14ac:dyDescent="0.25">
      <c r="P230" s="31"/>
      <c r="Q230" s="32"/>
    </row>
    <row r="231" spans="16:17" ht="15.75" customHeight="1" x14ac:dyDescent="0.25">
      <c r="P231" s="31"/>
      <c r="Q231" s="32"/>
    </row>
    <row r="232" spans="16:17" ht="15.75" customHeight="1" x14ac:dyDescent="0.25">
      <c r="P232" s="31"/>
      <c r="Q232" s="32"/>
    </row>
    <row r="233" spans="16:17" ht="15.75" customHeight="1" x14ac:dyDescent="0.25">
      <c r="P233" s="31"/>
      <c r="Q233" s="32"/>
    </row>
    <row r="234" spans="16:17" ht="15.75" customHeight="1" x14ac:dyDescent="0.25">
      <c r="P234" s="31"/>
      <c r="Q234" s="32"/>
    </row>
    <row r="235" spans="16:17" ht="15.75" customHeight="1" x14ac:dyDescent="0.25">
      <c r="P235" s="31"/>
      <c r="Q235" s="32"/>
    </row>
    <row r="236" spans="16:17" ht="15.75" customHeight="1" x14ac:dyDescent="0.25">
      <c r="P236" s="31"/>
      <c r="Q236" s="32"/>
    </row>
    <row r="237" spans="16:17" ht="15.75" customHeight="1" x14ac:dyDescent="0.25">
      <c r="P237" s="31"/>
      <c r="Q237" s="32"/>
    </row>
    <row r="238" spans="16:17" ht="15.75" customHeight="1" x14ac:dyDescent="0.25">
      <c r="P238" s="31"/>
      <c r="Q238" s="32"/>
    </row>
    <row r="239" spans="16:17" ht="15.75" customHeight="1" x14ac:dyDescent="0.25">
      <c r="P239" s="31"/>
      <c r="Q239" s="32"/>
    </row>
    <row r="240" spans="16:17" ht="15.75" customHeight="1" x14ac:dyDescent="0.25">
      <c r="P240" s="31"/>
      <c r="Q240" s="32"/>
    </row>
    <row r="241" spans="16:17" ht="15.75" customHeight="1" x14ac:dyDescent="0.25">
      <c r="P241" s="31"/>
      <c r="Q241" s="32"/>
    </row>
    <row r="242" spans="16:17" ht="15.75" customHeight="1" x14ac:dyDescent="0.25">
      <c r="P242" s="31"/>
      <c r="Q242" s="32"/>
    </row>
    <row r="243" spans="16:17" ht="15.75" customHeight="1" x14ac:dyDescent="0.25">
      <c r="P243" s="31"/>
      <c r="Q243" s="32"/>
    </row>
    <row r="244" spans="16:17" ht="15.75" customHeight="1" x14ac:dyDescent="0.25">
      <c r="P244" s="31"/>
      <c r="Q244" s="32"/>
    </row>
    <row r="245" spans="16:17" ht="15.75" customHeight="1" x14ac:dyDescent="0.25">
      <c r="P245" s="31"/>
      <c r="Q245" s="32"/>
    </row>
    <row r="246" spans="16:17" ht="15.75" customHeight="1" x14ac:dyDescent="0.25">
      <c r="P246" s="31"/>
      <c r="Q246" s="32"/>
    </row>
    <row r="247" spans="16:17" ht="15.75" customHeight="1" x14ac:dyDescent="0.25">
      <c r="P247" s="31"/>
      <c r="Q247" s="32"/>
    </row>
    <row r="248" spans="16:17" ht="15.75" customHeight="1" x14ac:dyDescent="0.25">
      <c r="P248" s="31"/>
      <c r="Q248" s="32"/>
    </row>
    <row r="249" spans="16:17" ht="15.75" customHeight="1" x14ac:dyDescent="0.25">
      <c r="P249" s="31"/>
      <c r="Q249" s="32"/>
    </row>
    <row r="250" spans="16:17" ht="15.75" customHeight="1" x14ac:dyDescent="0.25">
      <c r="P250" s="31"/>
      <c r="Q250" s="32"/>
    </row>
    <row r="251" spans="16:17" ht="15.75" customHeight="1" x14ac:dyDescent="0.25">
      <c r="P251" s="31"/>
      <c r="Q251" s="32"/>
    </row>
    <row r="252" spans="16:17" ht="15.75" customHeight="1" x14ac:dyDescent="0.25">
      <c r="P252" s="31"/>
      <c r="Q252" s="32"/>
    </row>
    <row r="253" spans="16:17" ht="15.75" customHeight="1" x14ac:dyDescent="0.25">
      <c r="P253" s="31"/>
      <c r="Q253" s="32"/>
    </row>
    <row r="254" spans="16:17" ht="15.75" customHeight="1" x14ac:dyDescent="0.25">
      <c r="P254" s="31"/>
      <c r="Q254" s="32"/>
    </row>
    <row r="255" spans="16:17" ht="15.75" customHeight="1" x14ac:dyDescent="0.25">
      <c r="P255" s="31"/>
      <c r="Q255" s="32"/>
    </row>
    <row r="256" spans="16:17" ht="15.75" customHeight="1" x14ac:dyDescent="0.25">
      <c r="P256" s="31"/>
      <c r="Q256" s="32"/>
    </row>
    <row r="257" spans="16:17" ht="15.75" customHeight="1" x14ac:dyDescent="0.25">
      <c r="P257" s="31"/>
      <c r="Q257" s="32"/>
    </row>
    <row r="258" spans="16:17" ht="15.75" customHeight="1" x14ac:dyDescent="0.25">
      <c r="P258" s="31"/>
      <c r="Q258" s="32"/>
    </row>
    <row r="259" spans="16:17" ht="15.75" customHeight="1" x14ac:dyDescent="0.25">
      <c r="P259" s="31"/>
      <c r="Q259" s="32"/>
    </row>
    <row r="260" spans="16:17" ht="15.75" customHeight="1" x14ac:dyDescent="0.25">
      <c r="P260" s="31"/>
      <c r="Q260" s="32"/>
    </row>
    <row r="261" spans="16:17" ht="15.75" customHeight="1" x14ac:dyDescent="0.25">
      <c r="P261" s="31"/>
      <c r="Q261" s="32"/>
    </row>
    <row r="262" spans="16:17" ht="15.75" customHeight="1" x14ac:dyDescent="0.25">
      <c r="P262" s="31"/>
      <c r="Q262" s="32"/>
    </row>
    <row r="263" spans="16:17" ht="15.75" customHeight="1" x14ac:dyDescent="0.25">
      <c r="P263" s="31"/>
      <c r="Q263" s="32"/>
    </row>
    <row r="264" spans="16:17" ht="15.75" customHeight="1" x14ac:dyDescent="0.25">
      <c r="P264" s="31"/>
      <c r="Q264" s="32"/>
    </row>
    <row r="265" spans="16:17" ht="15.75" customHeight="1" x14ac:dyDescent="0.25">
      <c r="P265" s="31"/>
      <c r="Q265" s="32"/>
    </row>
    <row r="266" spans="16:17" ht="15.75" customHeight="1" x14ac:dyDescent="0.25">
      <c r="P266" s="31"/>
      <c r="Q266" s="32"/>
    </row>
    <row r="267" spans="16:17" ht="15.75" customHeight="1" x14ac:dyDescent="0.25">
      <c r="P267" s="31"/>
      <c r="Q267" s="32"/>
    </row>
    <row r="268" spans="16:17" ht="15.75" customHeight="1" x14ac:dyDescent="0.25">
      <c r="P268" s="31"/>
      <c r="Q268" s="32"/>
    </row>
    <row r="269" spans="16:17" ht="15.75" customHeight="1" x14ac:dyDescent="0.25">
      <c r="P269" s="31"/>
      <c r="Q269" s="32"/>
    </row>
    <row r="270" spans="16:17" ht="15.75" customHeight="1" x14ac:dyDescent="0.25">
      <c r="P270" s="31"/>
      <c r="Q270" s="32"/>
    </row>
    <row r="271" spans="16:17" ht="15.75" customHeight="1" x14ac:dyDescent="0.25">
      <c r="P271" s="31"/>
      <c r="Q271" s="32"/>
    </row>
    <row r="272" spans="16:17" ht="15.75" customHeight="1" x14ac:dyDescent="0.25">
      <c r="P272" s="31"/>
      <c r="Q272" s="32"/>
    </row>
    <row r="273" spans="16:17" ht="15.75" customHeight="1" x14ac:dyDescent="0.25">
      <c r="P273" s="31"/>
      <c r="Q273" s="32"/>
    </row>
    <row r="274" spans="16:17" ht="15.75" customHeight="1" x14ac:dyDescent="0.25">
      <c r="P274" s="31"/>
      <c r="Q274" s="32"/>
    </row>
    <row r="275" spans="16:17" ht="15.75" customHeight="1" x14ac:dyDescent="0.25">
      <c r="P275" s="31"/>
      <c r="Q275" s="32"/>
    </row>
    <row r="276" spans="16:17" ht="15.75" customHeight="1" x14ac:dyDescent="0.25">
      <c r="P276" s="31"/>
      <c r="Q276" s="32"/>
    </row>
    <row r="277" spans="16:17" ht="15.75" customHeight="1" x14ac:dyDescent="0.25">
      <c r="P277" s="31"/>
      <c r="Q277" s="32"/>
    </row>
    <row r="278" spans="16:17" ht="15.75" customHeight="1" x14ac:dyDescent="0.25">
      <c r="P278" s="31"/>
      <c r="Q278" s="32"/>
    </row>
    <row r="279" spans="16:17" ht="15.75" customHeight="1" x14ac:dyDescent="0.25">
      <c r="P279" s="31"/>
      <c r="Q279" s="32"/>
    </row>
    <row r="280" spans="16:17" ht="15.75" customHeight="1" x14ac:dyDescent="0.25">
      <c r="P280" s="31"/>
      <c r="Q280" s="32"/>
    </row>
    <row r="281" spans="16:17" ht="15.75" customHeight="1" x14ac:dyDescent="0.25">
      <c r="P281" s="31"/>
      <c r="Q281" s="32"/>
    </row>
    <row r="282" spans="16:17" ht="15.75" customHeight="1" x14ac:dyDescent="0.25">
      <c r="P282" s="31"/>
      <c r="Q282" s="32"/>
    </row>
    <row r="283" spans="16:17" ht="15.75" customHeight="1" x14ac:dyDescent="0.25">
      <c r="P283" s="31"/>
      <c r="Q283" s="32"/>
    </row>
    <row r="284" spans="16:17" ht="15.75" customHeight="1" x14ac:dyDescent="0.25">
      <c r="P284" s="31"/>
      <c r="Q284" s="32"/>
    </row>
    <row r="285" spans="16:17" ht="15.75" customHeight="1" x14ac:dyDescent="0.25">
      <c r="P285" s="31"/>
      <c r="Q285" s="32"/>
    </row>
    <row r="286" spans="16:17" ht="15.75" customHeight="1" x14ac:dyDescent="0.25">
      <c r="P286" s="31"/>
      <c r="Q286" s="32"/>
    </row>
    <row r="287" spans="16:17" ht="15.75" customHeight="1" x14ac:dyDescent="0.25">
      <c r="P287" s="31"/>
      <c r="Q287" s="32"/>
    </row>
    <row r="288" spans="16:17" ht="15.75" customHeight="1" x14ac:dyDescent="0.25">
      <c r="P288" s="31"/>
      <c r="Q288" s="32"/>
    </row>
    <row r="289" spans="16:17" ht="15.75" customHeight="1" x14ac:dyDescent="0.25">
      <c r="P289" s="31"/>
      <c r="Q289" s="32"/>
    </row>
    <row r="290" spans="16:17" ht="15.75" customHeight="1" x14ac:dyDescent="0.25">
      <c r="P290" s="31"/>
      <c r="Q290" s="32"/>
    </row>
    <row r="291" spans="16:17" ht="15.75" customHeight="1" x14ac:dyDescent="0.25">
      <c r="P291" s="31"/>
      <c r="Q291" s="32"/>
    </row>
    <row r="292" spans="16:17" ht="15.75" customHeight="1" x14ac:dyDescent="0.25">
      <c r="P292" s="31"/>
      <c r="Q292" s="32"/>
    </row>
    <row r="293" spans="16:17" ht="15.75" customHeight="1" x14ac:dyDescent="0.25">
      <c r="P293" s="31"/>
      <c r="Q293" s="32"/>
    </row>
    <row r="294" spans="16:17" ht="15.75" customHeight="1" x14ac:dyDescent="0.25">
      <c r="P294" s="31"/>
      <c r="Q294" s="32"/>
    </row>
    <row r="295" spans="16:17" ht="15.75" customHeight="1" x14ac:dyDescent="0.25">
      <c r="P295" s="31"/>
      <c r="Q295" s="32"/>
    </row>
    <row r="296" spans="16:17" ht="15.75" customHeight="1" x14ac:dyDescent="0.25">
      <c r="P296" s="31"/>
      <c r="Q296" s="32"/>
    </row>
    <row r="297" spans="16:17" ht="15.75" customHeight="1" x14ac:dyDescent="0.25">
      <c r="P297" s="31"/>
      <c r="Q297" s="32"/>
    </row>
    <row r="298" spans="16:17" ht="15.75" customHeight="1" x14ac:dyDescent="0.25">
      <c r="P298" s="31"/>
      <c r="Q298" s="32"/>
    </row>
    <row r="299" spans="16:17" ht="15.75" customHeight="1" x14ac:dyDescent="0.25">
      <c r="P299" s="31"/>
      <c r="Q299" s="32"/>
    </row>
    <row r="300" spans="16:17" ht="15.75" customHeight="1" x14ac:dyDescent="0.25">
      <c r="P300" s="31"/>
      <c r="Q300" s="32"/>
    </row>
    <row r="301" spans="16:17" ht="15.75" customHeight="1" x14ac:dyDescent="0.25">
      <c r="P301" s="31"/>
      <c r="Q301" s="32"/>
    </row>
    <row r="302" spans="16:17" ht="15.75" customHeight="1" x14ac:dyDescent="0.25">
      <c r="P302" s="31"/>
      <c r="Q302" s="32"/>
    </row>
    <row r="303" spans="16:17" ht="15.75" customHeight="1" x14ac:dyDescent="0.25">
      <c r="P303" s="31"/>
      <c r="Q303" s="32"/>
    </row>
    <row r="304" spans="16:17" ht="15.75" customHeight="1" x14ac:dyDescent="0.25">
      <c r="P304" s="31"/>
      <c r="Q304" s="32"/>
    </row>
    <row r="305" spans="16:17" ht="15.75" customHeight="1" x14ac:dyDescent="0.25">
      <c r="P305" s="31"/>
      <c r="Q305" s="32"/>
    </row>
    <row r="306" spans="16:17" ht="15.75" customHeight="1" x14ac:dyDescent="0.25">
      <c r="P306" s="31"/>
      <c r="Q306" s="32"/>
    </row>
    <row r="307" spans="16:17" ht="15.75" customHeight="1" x14ac:dyDescent="0.25">
      <c r="P307" s="31"/>
      <c r="Q307" s="32"/>
    </row>
    <row r="308" spans="16:17" ht="15.75" customHeight="1" x14ac:dyDescent="0.25">
      <c r="P308" s="31"/>
      <c r="Q308" s="32"/>
    </row>
    <row r="309" spans="16:17" ht="15.75" customHeight="1" x14ac:dyDescent="0.25">
      <c r="P309" s="31"/>
      <c r="Q309" s="32"/>
    </row>
    <row r="310" spans="16:17" ht="15.75" customHeight="1" x14ac:dyDescent="0.25">
      <c r="P310" s="31"/>
      <c r="Q310" s="32"/>
    </row>
    <row r="311" spans="16:17" ht="15.75" customHeight="1" x14ac:dyDescent="0.25">
      <c r="P311" s="31"/>
      <c r="Q311" s="32"/>
    </row>
    <row r="312" spans="16:17" ht="15.75" customHeight="1" x14ac:dyDescent="0.25">
      <c r="P312" s="31"/>
      <c r="Q312" s="32"/>
    </row>
    <row r="313" spans="16:17" ht="15.75" customHeight="1" x14ac:dyDescent="0.25">
      <c r="P313" s="31"/>
      <c r="Q313" s="32"/>
    </row>
    <row r="314" spans="16:17" ht="15.75" customHeight="1" x14ac:dyDescent="0.25">
      <c r="P314" s="31"/>
      <c r="Q314" s="32"/>
    </row>
    <row r="315" spans="16:17" ht="15.75" customHeight="1" x14ac:dyDescent="0.25">
      <c r="P315" s="31"/>
      <c r="Q315" s="32"/>
    </row>
    <row r="316" spans="16:17" ht="15.75" customHeight="1" x14ac:dyDescent="0.25">
      <c r="P316" s="31"/>
      <c r="Q316" s="32"/>
    </row>
    <row r="317" spans="16:17" ht="15.75" customHeight="1" x14ac:dyDescent="0.25">
      <c r="P317" s="31"/>
      <c r="Q317" s="32"/>
    </row>
    <row r="318" spans="16:17" ht="15.75" customHeight="1" x14ac:dyDescent="0.25">
      <c r="P318" s="31"/>
      <c r="Q318" s="32"/>
    </row>
    <row r="319" spans="16:17" ht="15.75" customHeight="1" x14ac:dyDescent="0.25">
      <c r="P319" s="31"/>
      <c r="Q319" s="32"/>
    </row>
    <row r="320" spans="16:17" ht="15.75" customHeight="1" x14ac:dyDescent="0.25">
      <c r="P320" s="31"/>
      <c r="Q320" s="32"/>
    </row>
    <row r="321" spans="16:17" ht="15.75" customHeight="1" x14ac:dyDescent="0.25">
      <c r="P321" s="31"/>
      <c r="Q321" s="32"/>
    </row>
    <row r="322" spans="16:17" ht="15.75" customHeight="1" x14ac:dyDescent="0.25">
      <c r="P322" s="31"/>
      <c r="Q322" s="32"/>
    </row>
    <row r="323" spans="16:17" ht="15.75" customHeight="1" x14ac:dyDescent="0.25">
      <c r="P323" s="31"/>
      <c r="Q323" s="32"/>
    </row>
    <row r="324" spans="16:17" ht="15.75" customHeight="1" x14ac:dyDescent="0.25">
      <c r="P324" s="31"/>
      <c r="Q324" s="32"/>
    </row>
    <row r="325" spans="16:17" ht="15.75" customHeight="1" x14ac:dyDescent="0.25">
      <c r="P325" s="31"/>
      <c r="Q325" s="32"/>
    </row>
    <row r="326" spans="16:17" ht="15.75" customHeight="1" x14ac:dyDescent="0.25">
      <c r="P326" s="31"/>
      <c r="Q326" s="32"/>
    </row>
    <row r="327" spans="16:17" ht="15.75" customHeight="1" x14ac:dyDescent="0.25">
      <c r="P327" s="31"/>
      <c r="Q327" s="32"/>
    </row>
    <row r="328" spans="16:17" ht="15.75" customHeight="1" x14ac:dyDescent="0.25">
      <c r="P328" s="31"/>
      <c r="Q328" s="32"/>
    </row>
    <row r="329" spans="16:17" ht="15.75" customHeight="1" x14ac:dyDescent="0.25">
      <c r="P329" s="31"/>
      <c r="Q329" s="32"/>
    </row>
    <row r="330" spans="16:17" ht="15.75" customHeight="1" x14ac:dyDescent="0.25">
      <c r="P330" s="31"/>
      <c r="Q330" s="32"/>
    </row>
    <row r="331" spans="16:17" ht="15.75" customHeight="1" x14ac:dyDescent="0.25">
      <c r="P331" s="31"/>
      <c r="Q331" s="32"/>
    </row>
    <row r="332" spans="16:17" ht="15.75" customHeight="1" x14ac:dyDescent="0.25">
      <c r="P332" s="31"/>
      <c r="Q332" s="32"/>
    </row>
    <row r="333" spans="16:17" ht="15.75" customHeight="1" x14ac:dyDescent="0.25">
      <c r="P333" s="31"/>
      <c r="Q333" s="32"/>
    </row>
    <row r="334" spans="16:17" ht="15.75" customHeight="1" x14ac:dyDescent="0.25">
      <c r="P334" s="31"/>
      <c r="Q334" s="32"/>
    </row>
    <row r="335" spans="16:17" ht="15.75" customHeight="1" x14ac:dyDescent="0.25">
      <c r="P335" s="31"/>
      <c r="Q335" s="32"/>
    </row>
    <row r="336" spans="16:17" ht="15.75" customHeight="1" x14ac:dyDescent="0.25">
      <c r="P336" s="31"/>
      <c r="Q336" s="32"/>
    </row>
    <row r="337" spans="16:17" ht="15.75" customHeight="1" x14ac:dyDescent="0.25">
      <c r="P337" s="31"/>
      <c r="Q337" s="32"/>
    </row>
    <row r="338" spans="16:17" ht="15.75" customHeight="1" x14ac:dyDescent="0.25">
      <c r="P338" s="31"/>
      <c r="Q338" s="32"/>
    </row>
    <row r="339" spans="16:17" ht="15.75" customHeight="1" x14ac:dyDescent="0.25">
      <c r="P339" s="31"/>
      <c r="Q339" s="32"/>
    </row>
    <row r="340" spans="16:17" ht="15.75" customHeight="1" x14ac:dyDescent="0.25">
      <c r="P340" s="31"/>
      <c r="Q340" s="32"/>
    </row>
    <row r="341" spans="16:17" ht="15.75" customHeight="1" x14ac:dyDescent="0.25">
      <c r="P341" s="31"/>
      <c r="Q341" s="32"/>
    </row>
    <row r="342" spans="16:17" ht="15.75" customHeight="1" x14ac:dyDescent="0.25">
      <c r="P342" s="31"/>
      <c r="Q342" s="32"/>
    </row>
    <row r="343" spans="16:17" ht="15.75" customHeight="1" x14ac:dyDescent="0.25">
      <c r="P343" s="31"/>
      <c r="Q343" s="32"/>
    </row>
    <row r="344" spans="16:17" ht="15.75" customHeight="1" x14ac:dyDescent="0.25">
      <c r="P344" s="31"/>
      <c r="Q344" s="32"/>
    </row>
    <row r="345" spans="16:17" ht="15.75" customHeight="1" x14ac:dyDescent="0.25">
      <c r="P345" s="31"/>
      <c r="Q345" s="32"/>
    </row>
    <row r="346" spans="16:17" ht="15.75" customHeight="1" x14ac:dyDescent="0.25">
      <c r="P346" s="31"/>
      <c r="Q346" s="32"/>
    </row>
    <row r="347" spans="16:17" ht="15.75" customHeight="1" x14ac:dyDescent="0.25">
      <c r="P347" s="31"/>
      <c r="Q347" s="32"/>
    </row>
    <row r="348" spans="16:17" ht="15.75" customHeight="1" x14ac:dyDescent="0.25">
      <c r="P348" s="31"/>
      <c r="Q348" s="32"/>
    </row>
    <row r="349" spans="16:17" ht="15.75" customHeight="1" x14ac:dyDescent="0.25">
      <c r="P349" s="31"/>
      <c r="Q349" s="32"/>
    </row>
    <row r="350" spans="16:17" ht="15.75" customHeight="1" x14ac:dyDescent="0.25">
      <c r="P350" s="31"/>
      <c r="Q350" s="32"/>
    </row>
    <row r="351" spans="16:17" ht="15.75" customHeight="1" x14ac:dyDescent="0.25">
      <c r="P351" s="31"/>
      <c r="Q351" s="32"/>
    </row>
    <row r="352" spans="16:17" ht="15.75" customHeight="1" x14ac:dyDescent="0.25">
      <c r="P352" s="31"/>
      <c r="Q352" s="32"/>
    </row>
    <row r="353" spans="16:17" ht="15.75" customHeight="1" x14ac:dyDescent="0.25">
      <c r="P353" s="31"/>
      <c r="Q353" s="32"/>
    </row>
    <row r="354" spans="16:17" ht="15.75" customHeight="1" x14ac:dyDescent="0.25">
      <c r="P354" s="31"/>
      <c r="Q354" s="32"/>
    </row>
    <row r="355" spans="16:17" ht="15.75" customHeight="1" x14ac:dyDescent="0.25">
      <c r="P355" s="31"/>
      <c r="Q355" s="32"/>
    </row>
    <row r="356" spans="16:17" ht="15.75" customHeight="1" x14ac:dyDescent="0.25">
      <c r="P356" s="31"/>
      <c r="Q356" s="32"/>
    </row>
    <row r="357" spans="16:17" ht="15.75" customHeight="1" x14ac:dyDescent="0.25">
      <c r="P357" s="31"/>
      <c r="Q357" s="32"/>
    </row>
    <row r="358" spans="16:17" ht="15.75" customHeight="1" x14ac:dyDescent="0.25">
      <c r="P358" s="31"/>
      <c r="Q358" s="32"/>
    </row>
    <row r="359" spans="16:17" ht="15.75" customHeight="1" x14ac:dyDescent="0.25">
      <c r="P359" s="31"/>
      <c r="Q359" s="32"/>
    </row>
    <row r="360" spans="16:17" ht="15.75" customHeight="1" x14ac:dyDescent="0.25">
      <c r="P360" s="31"/>
      <c r="Q360" s="32"/>
    </row>
    <row r="361" spans="16:17" ht="15.75" customHeight="1" x14ac:dyDescent="0.25">
      <c r="P361" s="31"/>
      <c r="Q361" s="32"/>
    </row>
    <row r="362" spans="16:17" ht="15.75" customHeight="1" x14ac:dyDescent="0.25">
      <c r="P362" s="31"/>
      <c r="Q362" s="32"/>
    </row>
    <row r="363" spans="16:17" ht="15.75" customHeight="1" x14ac:dyDescent="0.25">
      <c r="P363" s="31"/>
      <c r="Q363" s="32"/>
    </row>
    <row r="364" spans="16:17" ht="15.75" customHeight="1" x14ac:dyDescent="0.25">
      <c r="P364" s="31"/>
      <c r="Q364" s="32"/>
    </row>
    <row r="365" spans="16:17" ht="15.75" customHeight="1" x14ac:dyDescent="0.25">
      <c r="P365" s="31"/>
      <c r="Q365" s="32"/>
    </row>
    <row r="366" spans="16:17" ht="15.75" customHeight="1" x14ac:dyDescent="0.25">
      <c r="P366" s="31"/>
      <c r="Q366" s="32"/>
    </row>
    <row r="367" spans="16:17" ht="15.75" customHeight="1" x14ac:dyDescent="0.25">
      <c r="P367" s="31"/>
      <c r="Q367" s="32"/>
    </row>
    <row r="368" spans="16:17" ht="15.75" customHeight="1" x14ac:dyDescent="0.25">
      <c r="P368" s="31"/>
      <c r="Q368" s="32"/>
    </row>
    <row r="369" spans="16:17" ht="15.75" customHeight="1" x14ac:dyDescent="0.25">
      <c r="P369" s="31"/>
      <c r="Q369" s="32"/>
    </row>
    <row r="370" spans="16:17" ht="15.75" customHeight="1" x14ac:dyDescent="0.25">
      <c r="P370" s="31"/>
      <c r="Q370" s="32"/>
    </row>
    <row r="371" spans="16:17" ht="15.75" customHeight="1" x14ac:dyDescent="0.25">
      <c r="P371" s="31"/>
      <c r="Q371" s="32"/>
    </row>
    <row r="372" spans="16:17" ht="15.75" customHeight="1" x14ac:dyDescent="0.25">
      <c r="P372" s="31"/>
      <c r="Q372" s="32"/>
    </row>
    <row r="373" spans="16:17" ht="15.75" customHeight="1" x14ac:dyDescent="0.25">
      <c r="P373" s="31"/>
      <c r="Q373" s="32"/>
    </row>
    <row r="374" spans="16:17" ht="15.75" customHeight="1" x14ac:dyDescent="0.25">
      <c r="P374" s="31"/>
      <c r="Q374" s="32"/>
    </row>
    <row r="375" spans="16:17" ht="15.75" customHeight="1" x14ac:dyDescent="0.25">
      <c r="P375" s="31"/>
      <c r="Q375" s="32"/>
    </row>
    <row r="376" spans="16:17" ht="15.75" customHeight="1" x14ac:dyDescent="0.25">
      <c r="P376" s="31"/>
      <c r="Q376" s="32"/>
    </row>
    <row r="377" spans="16:17" ht="15.75" customHeight="1" x14ac:dyDescent="0.25">
      <c r="P377" s="31"/>
      <c r="Q377" s="32"/>
    </row>
    <row r="378" spans="16:17" ht="15.75" customHeight="1" x14ac:dyDescent="0.25">
      <c r="P378" s="31"/>
      <c r="Q378" s="32"/>
    </row>
    <row r="379" spans="16:17" ht="15.75" customHeight="1" x14ac:dyDescent="0.25">
      <c r="P379" s="31"/>
      <c r="Q379" s="32"/>
    </row>
    <row r="380" spans="16:17" ht="15.75" customHeight="1" x14ac:dyDescent="0.25">
      <c r="P380" s="31"/>
      <c r="Q380" s="32"/>
    </row>
    <row r="381" spans="16:17" ht="15.75" customHeight="1" x14ac:dyDescent="0.25">
      <c r="P381" s="31"/>
      <c r="Q381" s="32"/>
    </row>
    <row r="382" spans="16:17" ht="15.75" customHeight="1" x14ac:dyDescent="0.25">
      <c r="P382" s="31"/>
      <c r="Q382" s="32"/>
    </row>
    <row r="383" spans="16:17" ht="15.75" customHeight="1" x14ac:dyDescent="0.25">
      <c r="P383" s="31"/>
      <c r="Q383" s="32"/>
    </row>
    <row r="384" spans="16:17" ht="15.75" customHeight="1" x14ac:dyDescent="0.25">
      <c r="P384" s="31"/>
      <c r="Q384" s="32"/>
    </row>
    <row r="385" spans="16:17" ht="15.75" customHeight="1" x14ac:dyDescent="0.25">
      <c r="P385" s="31"/>
      <c r="Q385" s="32"/>
    </row>
    <row r="386" spans="16:17" ht="15.75" customHeight="1" x14ac:dyDescent="0.25">
      <c r="P386" s="31"/>
      <c r="Q386" s="32"/>
    </row>
    <row r="387" spans="16:17" ht="15.75" customHeight="1" x14ac:dyDescent="0.25">
      <c r="P387" s="31"/>
      <c r="Q387" s="32"/>
    </row>
    <row r="388" spans="16:17" ht="15.75" customHeight="1" x14ac:dyDescent="0.25">
      <c r="P388" s="31"/>
      <c r="Q388" s="32"/>
    </row>
    <row r="389" spans="16:17" ht="15.75" customHeight="1" x14ac:dyDescent="0.25">
      <c r="P389" s="31"/>
      <c r="Q389" s="32"/>
    </row>
    <row r="390" spans="16:17" ht="15.75" customHeight="1" x14ac:dyDescent="0.25">
      <c r="P390" s="31"/>
      <c r="Q390" s="32"/>
    </row>
    <row r="391" spans="16:17" ht="15.75" customHeight="1" x14ac:dyDescent="0.25">
      <c r="P391" s="31"/>
      <c r="Q391" s="32"/>
    </row>
    <row r="392" spans="16:17" ht="15.75" customHeight="1" x14ac:dyDescent="0.25">
      <c r="P392" s="31"/>
      <c r="Q392" s="32"/>
    </row>
    <row r="393" spans="16:17" ht="15.75" customHeight="1" x14ac:dyDescent="0.25">
      <c r="P393" s="31"/>
      <c r="Q393" s="32"/>
    </row>
    <row r="394" spans="16:17" ht="15.75" customHeight="1" x14ac:dyDescent="0.25">
      <c r="P394" s="31"/>
      <c r="Q394" s="32"/>
    </row>
    <row r="395" spans="16:17" ht="15.75" customHeight="1" x14ac:dyDescent="0.25">
      <c r="P395" s="31"/>
      <c r="Q395" s="32"/>
    </row>
    <row r="396" spans="16:17" ht="15.75" customHeight="1" x14ac:dyDescent="0.25">
      <c r="P396" s="31"/>
      <c r="Q396" s="32"/>
    </row>
    <row r="397" spans="16:17" ht="15.75" customHeight="1" x14ac:dyDescent="0.25">
      <c r="P397" s="31"/>
      <c r="Q397" s="32"/>
    </row>
    <row r="398" spans="16:17" ht="15.75" customHeight="1" x14ac:dyDescent="0.25">
      <c r="P398" s="31"/>
      <c r="Q398" s="32"/>
    </row>
    <row r="399" spans="16:17" ht="15.75" customHeight="1" x14ac:dyDescent="0.25">
      <c r="P399" s="31"/>
      <c r="Q399" s="32"/>
    </row>
    <row r="400" spans="16:17" ht="15.75" customHeight="1" x14ac:dyDescent="0.25">
      <c r="P400" s="31"/>
      <c r="Q400" s="32"/>
    </row>
    <row r="401" spans="16:17" ht="15.75" customHeight="1" x14ac:dyDescent="0.25">
      <c r="P401" s="31"/>
      <c r="Q401" s="32"/>
    </row>
    <row r="402" spans="16:17" ht="15.75" customHeight="1" x14ac:dyDescent="0.25">
      <c r="P402" s="31"/>
      <c r="Q402" s="32"/>
    </row>
    <row r="403" spans="16:17" ht="15.75" customHeight="1" x14ac:dyDescent="0.25">
      <c r="P403" s="31"/>
      <c r="Q403" s="32"/>
    </row>
    <row r="404" spans="16:17" ht="15.75" customHeight="1" x14ac:dyDescent="0.25">
      <c r="P404" s="31"/>
      <c r="Q404" s="32"/>
    </row>
    <row r="405" spans="16:17" ht="15.75" customHeight="1" x14ac:dyDescent="0.25">
      <c r="P405" s="31"/>
      <c r="Q405" s="32"/>
    </row>
    <row r="406" spans="16:17" ht="15.75" customHeight="1" x14ac:dyDescent="0.25">
      <c r="P406" s="31"/>
      <c r="Q406" s="32"/>
    </row>
    <row r="407" spans="16:17" ht="15.75" customHeight="1" x14ac:dyDescent="0.25">
      <c r="P407" s="31"/>
      <c r="Q407" s="32"/>
    </row>
    <row r="408" spans="16:17" ht="15.75" customHeight="1" x14ac:dyDescent="0.25">
      <c r="P408" s="31"/>
      <c r="Q408" s="32"/>
    </row>
    <row r="409" spans="16:17" ht="15.75" customHeight="1" x14ac:dyDescent="0.25">
      <c r="P409" s="31"/>
      <c r="Q409" s="32"/>
    </row>
    <row r="410" spans="16:17" ht="15.75" customHeight="1" x14ac:dyDescent="0.25">
      <c r="P410" s="31"/>
      <c r="Q410" s="32"/>
    </row>
    <row r="411" spans="16:17" ht="15.75" customHeight="1" x14ac:dyDescent="0.25">
      <c r="P411" s="31"/>
      <c r="Q411" s="32"/>
    </row>
    <row r="412" spans="16:17" ht="15.75" customHeight="1" x14ac:dyDescent="0.25">
      <c r="P412" s="31"/>
      <c r="Q412" s="32"/>
    </row>
    <row r="413" spans="16:17" ht="15.75" customHeight="1" x14ac:dyDescent="0.25">
      <c r="P413" s="31"/>
      <c r="Q413" s="32"/>
    </row>
    <row r="414" spans="16:17" ht="15.75" customHeight="1" x14ac:dyDescent="0.25">
      <c r="P414" s="31"/>
      <c r="Q414" s="32"/>
    </row>
    <row r="415" spans="16:17" ht="15.75" customHeight="1" x14ac:dyDescent="0.25">
      <c r="P415" s="31"/>
      <c r="Q415" s="32"/>
    </row>
    <row r="416" spans="16:17" ht="15.75" customHeight="1" x14ac:dyDescent="0.25">
      <c r="P416" s="31"/>
      <c r="Q416" s="32"/>
    </row>
    <row r="417" spans="16:17" ht="15.75" customHeight="1" x14ac:dyDescent="0.25">
      <c r="P417" s="31"/>
      <c r="Q417" s="32"/>
    </row>
    <row r="418" spans="16:17" ht="15.75" customHeight="1" x14ac:dyDescent="0.25">
      <c r="P418" s="31"/>
      <c r="Q418" s="32"/>
    </row>
    <row r="419" spans="16:17" ht="15.75" customHeight="1" x14ac:dyDescent="0.25">
      <c r="P419" s="31"/>
      <c r="Q419" s="32"/>
    </row>
    <row r="420" spans="16:17" ht="15.75" customHeight="1" x14ac:dyDescent="0.25">
      <c r="P420" s="31"/>
      <c r="Q420" s="32"/>
    </row>
    <row r="421" spans="16:17" ht="15.75" customHeight="1" x14ac:dyDescent="0.25">
      <c r="P421" s="31"/>
      <c r="Q421" s="32"/>
    </row>
    <row r="422" spans="16:17" ht="15.75" customHeight="1" x14ac:dyDescent="0.25">
      <c r="P422" s="31"/>
      <c r="Q422" s="32"/>
    </row>
    <row r="423" spans="16:17" ht="15.75" customHeight="1" x14ac:dyDescent="0.25">
      <c r="P423" s="31"/>
      <c r="Q423" s="32"/>
    </row>
    <row r="424" spans="16:17" ht="15.75" customHeight="1" x14ac:dyDescent="0.25">
      <c r="P424" s="31"/>
      <c r="Q424" s="32"/>
    </row>
    <row r="425" spans="16:17" ht="15.75" customHeight="1" x14ac:dyDescent="0.25">
      <c r="P425" s="31"/>
      <c r="Q425" s="32"/>
    </row>
    <row r="426" spans="16:17" ht="15.75" customHeight="1" x14ac:dyDescent="0.25">
      <c r="P426" s="31"/>
      <c r="Q426" s="32"/>
    </row>
    <row r="427" spans="16:17" ht="15.75" customHeight="1" x14ac:dyDescent="0.25">
      <c r="P427" s="31"/>
      <c r="Q427" s="32"/>
    </row>
    <row r="428" spans="16:17" ht="15.75" customHeight="1" x14ac:dyDescent="0.25">
      <c r="P428" s="31"/>
      <c r="Q428" s="32"/>
    </row>
    <row r="429" spans="16:17" ht="15.75" customHeight="1" x14ac:dyDescent="0.25">
      <c r="P429" s="31"/>
      <c r="Q429" s="32"/>
    </row>
    <row r="430" spans="16:17" ht="15.75" customHeight="1" x14ac:dyDescent="0.25">
      <c r="P430" s="31"/>
      <c r="Q430" s="32"/>
    </row>
    <row r="431" spans="16:17" ht="15.75" customHeight="1" x14ac:dyDescent="0.25">
      <c r="P431" s="31"/>
      <c r="Q431" s="32"/>
    </row>
    <row r="432" spans="16:17" ht="15.75" customHeight="1" x14ac:dyDescent="0.25">
      <c r="P432" s="31"/>
      <c r="Q432" s="32"/>
    </row>
    <row r="433" spans="16:17" ht="15.75" customHeight="1" x14ac:dyDescent="0.25">
      <c r="P433" s="31"/>
      <c r="Q433" s="32"/>
    </row>
    <row r="434" spans="16:17" ht="15.75" customHeight="1" x14ac:dyDescent="0.25">
      <c r="P434" s="31"/>
      <c r="Q434" s="32"/>
    </row>
    <row r="435" spans="16:17" ht="15.75" customHeight="1" x14ac:dyDescent="0.25">
      <c r="P435" s="31"/>
      <c r="Q435" s="32"/>
    </row>
    <row r="436" spans="16:17" ht="15.75" customHeight="1" x14ac:dyDescent="0.25">
      <c r="P436" s="31"/>
      <c r="Q436" s="32"/>
    </row>
    <row r="437" spans="16:17" ht="15.75" customHeight="1" x14ac:dyDescent="0.25">
      <c r="P437" s="31"/>
      <c r="Q437" s="32"/>
    </row>
    <row r="438" spans="16:17" ht="15.75" customHeight="1" x14ac:dyDescent="0.25">
      <c r="P438" s="31"/>
      <c r="Q438" s="32"/>
    </row>
    <row r="439" spans="16:17" ht="15.75" customHeight="1" x14ac:dyDescent="0.25">
      <c r="P439" s="31"/>
      <c r="Q439" s="32"/>
    </row>
    <row r="440" spans="16:17" ht="15.75" customHeight="1" x14ac:dyDescent="0.25">
      <c r="P440" s="31"/>
      <c r="Q440" s="32"/>
    </row>
    <row r="441" spans="16:17" ht="15.75" customHeight="1" x14ac:dyDescent="0.25">
      <c r="P441" s="31"/>
      <c r="Q441" s="32"/>
    </row>
    <row r="442" spans="16:17" ht="15.75" customHeight="1" x14ac:dyDescent="0.25">
      <c r="P442" s="31"/>
      <c r="Q442" s="32"/>
    </row>
    <row r="443" spans="16:17" ht="15.75" customHeight="1" x14ac:dyDescent="0.25">
      <c r="P443" s="31"/>
      <c r="Q443" s="32"/>
    </row>
    <row r="444" spans="16:17" ht="15.75" customHeight="1" x14ac:dyDescent="0.25">
      <c r="P444" s="31"/>
      <c r="Q444" s="32"/>
    </row>
    <row r="445" spans="16:17" ht="15.75" customHeight="1" x14ac:dyDescent="0.25">
      <c r="P445" s="31"/>
      <c r="Q445" s="32"/>
    </row>
    <row r="446" spans="16:17" ht="15.75" customHeight="1" x14ac:dyDescent="0.25">
      <c r="P446" s="31"/>
      <c r="Q446" s="32"/>
    </row>
    <row r="447" spans="16:17" ht="15.75" customHeight="1" x14ac:dyDescent="0.25">
      <c r="P447" s="31"/>
      <c r="Q447" s="32"/>
    </row>
    <row r="448" spans="16:17" ht="15.75" customHeight="1" x14ac:dyDescent="0.25">
      <c r="P448" s="31"/>
      <c r="Q448" s="32"/>
    </row>
    <row r="449" spans="16:17" ht="15.75" customHeight="1" x14ac:dyDescent="0.25">
      <c r="P449" s="31"/>
      <c r="Q449" s="32"/>
    </row>
    <row r="450" spans="16:17" ht="15.75" customHeight="1" x14ac:dyDescent="0.25">
      <c r="P450" s="31"/>
      <c r="Q450" s="32"/>
    </row>
    <row r="451" spans="16:17" ht="15.75" customHeight="1" x14ac:dyDescent="0.25">
      <c r="P451" s="31"/>
      <c r="Q451" s="32"/>
    </row>
    <row r="452" spans="16:17" ht="15.75" customHeight="1" x14ac:dyDescent="0.25">
      <c r="P452" s="31"/>
      <c r="Q452" s="32"/>
    </row>
    <row r="453" spans="16:17" ht="15.75" customHeight="1" x14ac:dyDescent="0.25">
      <c r="P453" s="31"/>
      <c r="Q453" s="32"/>
    </row>
    <row r="454" spans="16:17" ht="15.75" customHeight="1" x14ac:dyDescent="0.25">
      <c r="P454" s="31"/>
      <c r="Q454" s="32"/>
    </row>
    <row r="455" spans="16:17" ht="15.75" customHeight="1" x14ac:dyDescent="0.25">
      <c r="P455" s="31"/>
      <c r="Q455" s="32"/>
    </row>
    <row r="456" spans="16:17" ht="15.75" customHeight="1" x14ac:dyDescent="0.25">
      <c r="P456" s="31"/>
      <c r="Q456" s="32"/>
    </row>
    <row r="457" spans="16:17" ht="15.75" customHeight="1" x14ac:dyDescent="0.25">
      <c r="P457" s="31"/>
      <c r="Q457" s="32"/>
    </row>
    <row r="458" spans="16:17" ht="15.75" customHeight="1" x14ac:dyDescent="0.25">
      <c r="P458" s="31"/>
      <c r="Q458" s="32"/>
    </row>
    <row r="459" spans="16:17" ht="15.75" customHeight="1" x14ac:dyDescent="0.25">
      <c r="P459" s="31"/>
      <c r="Q459" s="32"/>
    </row>
    <row r="460" spans="16:17" ht="15.75" customHeight="1" x14ac:dyDescent="0.25">
      <c r="P460" s="31"/>
      <c r="Q460" s="32"/>
    </row>
    <row r="461" spans="16:17" ht="15.75" customHeight="1" x14ac:dyDescent="0.25">
      <c r="P461" s="31"/>
      <c r="Q461" s="32"/>
    </row>
    <row r="462" spans="16:17" ht="15.75" customHeight="1" x14ac:dyDescent="0.25">
      <c r="P462" s="31"/>
      <c r="Q462" s="32"/>
    </row>
    <row r="463" spans="16:17" ht="15.75" customHeight="1" x14ac:dyDescent="0.25">
      <c r="P463" s="31"/>
      <c r="Q463" s="32"/>
    </row>
    <row r="464" spans="16:17" ht="15.75" customHeight="1" x14ac:dyDescent="0.25">
      <c r="P464" s="31"/>
      <c r="Q464" s="32"/>
    </row>
    <row r="465" spans="16:17" ht="15.75" customHeight="1" x14ac:dyDescent="0.25">
      <c r="P465" s="31"/>
      <c r="Q465" s="32"/>
    </row>
    <row r="466" spans="16:17" ht="15.75" customHeight="1" x14ac:dyDescent="0.25">
      <c r="P466" s="31"/>
      <c r="Q466" s="32"/>
    </row>
    <row r="467" spans="16:17" ht="15.75" customHeight="1" x14ac:dyDescent="0.25">
      <c r="P467" s="31"/>
      <c r="Q467" s="32"/>
    </row>
    <row r="468" spans="16:17" ht="15.75" customHeight="1" x14ac:dyDescent="0.25">
      <c r="P468" s="31"/>
      <c r="Q468" s="32"/>
    </row>
    <row r="469" spans="16:17" ht="15.75" customHeight="1" x14ac:dyDescent="0.25">
      <c r="P469" s="31"/>
      <c r="Q469" s="32"/>
    </row>
    <row r="470" spans="16:17" ht="15.75" customHeight="1" x14ac:dyDescent="0.25">
      <c r="P470" s="31"/>
      <c r="Q470" s="32"/>
    </row>
    <row r="471" spans="16:17" ht="15.75" customHeight="1" x14ac:dyDescent="0.25">
      <c r="P471" s="31"/>
      <c r="Q471" s="32"/>
    </row>
    <row r="472" spans="16:17" ht="15.75" customHeight="1" x14ac:dyDescent="0.25">
      <c r="P472" s="31"/>
      <c r="Q472" s="32"/>
    </row>
    <row r="473" spans="16:17" ht="15.75" customHeight="1" x14ac:dyDescent="0.25">
      <c r="P473" s="31"/>
      <c r="Q473" s="32"/>
    </row>
    <row r="474" spans="16:17" ht="15.75" customHeight="1" x14ac:dyDescent="0.25">
      <c r="P474" s="31"/>
      <c r="Q474" s="32"/>
    </row>
    <row r="475" spans="16:17" ht="15.75" customHeight="1" x14ac:dyDescent="0.25">
      <c r="P475" s="31"/>
      <c r="Q475" s="32"/>
    </row>
    <row r="476" spans="16:17" ht="15.75" customHeight="1" x14ac:dyDescent="0.25">
      <c r="P476" s="31"/>
      <c r="Q476" s="32"/>
    </row>
    <row r="477" spans="16:17" ht="15.75" customHeight="1" x14ac:dyDescent="0.25">
      <c r="P477" s="31"/>
      <c r="Q477" s="32"/>
    </row>
    <row r="478" spans="16:17" ht="15.75" customHeight="1" x14ac:dyDescent="0.25">
      <c r="P478" s="31"/>
      <c r="Q478" s="32"/>
    </row>
    <row r="479" spans="16:17" ht="15.75" customHeight="1" x14ac:dyDescent="0.25">
      <c r="P479" s="31"/>
      <c r="Q479" s="32"/>
    </row>
    <row r="480" spans="16:17" ht="15.75" customHeight="1" x14ac:dyDescent="0.25">
      <c r="P480" s="31"/>
      <c r="Q480" s="32"/>
    </row>
    <row r="481" spans="16:17" ht="15.75" customHeight="1" x14ac:dyDescent="0.25">
      <c r="P481" s="31"/>
      <c r="Q481" s="32"/>
    </row>
    <row r="482" spans="16:17" ht="15.75" customHeight="1" x14ac:dyDescent="0.25">
      <c r="P482" s="31"/>
      <c r="Q482" s="32"/>
    </row>
    <row r="483" spans="16:17" ht="15.75" customHeight="1" x14ac:dyDescent="0.25">
      <c r="P483" s="31"/>
      <c r="Q483" s="32"/>
    </row>
    <row r="484" spans="16:17" ht="15.75" customHeight="1" x14ac:dyDescent="0.25">
      <c r="P484" s="31"/>
      <c r="Q484" s="32"/>
    </row>
    <row r="485" spans="16:17" ht="15.75" customHeight="1" x14ac:dyDescent="0.25">
      <c r="P485" s="31"/>
      <c r="Q485" s="32"/>
    </row>
    <row r="486" spans="16:17" ht="15.75" customHeight="1" x14ac:dyDescent="0.25">
      <c r="P486" s="31"/>
      <c r="Q486" s="32"/>
    </row>
    <row r="487" spans="16:17" ht="15.75" customHeight="1" x14ac:dyDescent="0.25">
      <c r="P487" s="31"/>
      <c r="Q487" s="32"/>
    </row>
    <row r="488" spans="16:17" ht="15.75" customHeight="1" x14ac:dyDescent="0.25">
      <c r="P488" s="31"/>
      <c r="Q488" s="32"/>
    </row>
    <row r="489" spans="16:17" ht="15.75" customHeight="1" x14ac:dyDescent="0.25">
      <c r="P489" s="31"/>
      <c r="Q489" s="32"/>
    </row>
    <row r="490" spans="16:17" ht="15.75" customHeight="1" x14ac:dyDescent="0.25">
      <c r="P490" s="31"/>
      <c r="Q490" s="32"/>
    </row>
    <row r="491" spans="16:17" ht="15.75" customHeight="1" x14ac:dyDescent="0.25">
      <c r="P491" s="31"/>
      <c r="Q491" s="32"/>
    </row>
    <row r="492" spans="16:17" ht="15.75" customHeight="1" x14ac:dyDescent="0.25">
      <c r="P492" s="31"/>
      <c r="Q492" s="32"/>
    </row>
    <row r="493" spans="16:17" ht="15.75" customHeight="1" x14ac:dyDescent="0.25">
      <c r="P493" s="31"/>
      <c r="Q493" s="32"/>
    </row>
    <row r="494" spans="16:17" ht="15.75" customHeight="1" x14ac:dyDescent="0.25">
      <c r="P494" s="31"/>
      <c r="Q494" s="32"/>
    </row>
    <row r="495" spans="16:17" ht="15.75" customHeight="1" x14ac:dyDescent="0.25">
      <c r="P495" s="31"/>
      <c r="Q495" s="32"/>
    </row>
    <row r="496" spans="16:17" ht="15.75" customHeight="1" x14ac:dyDescent="0.25">
      <c r="P496" s="31"/>
      <c r="Q496" s="32"/>
    </row>
    <row r="497" spans="16:17" ht="15.75" customHeight="1" x14ac:dyDescent="0.25">
      <c r="P497" s="31"/>
      <c r="Q497" s="32"/>
    </row>
    <row r="498" spans="16:17" ht="15.75" customHeight="1" x14ac:dyDescent="0.25">
      <c r="P498" s="31"/>
      <c r="Q498" s="32"/>
    </row>
    <row r="499" spans="16:17" ht="15.75" customHeight="1" x14ac:dyDescent="0.25">
      <c r="P499" s="31"/>
      <c r="Q499" s="32"/>
    </row>
    <row r="500" spans="16:17" ht="15.75" customHeight="1" x14ac:dyDescent="0.25">
      <c r="P500" s="31"/>
      <c r="Q500" s="32"/>
    </row>
    <row r="501" spans="16:17" ht="15.75" customHeight="1" x14ac:dyDescent="0.25">
      <c r="P501" s="31"/>
      <c r="Q501" s="32"/>
    </row>
    <row r="502" spans="16:17" ht="15.75" customHeight="1" x14ac:dyDescent="0.25">
      <c r="P502" s="31"/>
      <c r="Q502" s="32"/>
    </row>
    <row r="503" spans="16:17" ht="15.75" customHeight="1" x14ac:dyDescent="0.25">
      <c r="P503" s="31"/>
      <c r="Q503" s="32"/>
    </row>
    <row r="504" spans="16:17" ht="15.75" customHeight="1" x14ac:dyDescent="0.25">
      <c r="P504" s="31"/>
      <c r="Q504" s="32"/>
    </row>
    <row r="505" spans="16:17" ht="15.75" customHeight="1" x14ac:dyDescent="0.25">
      <c r="P505" s="31"/>
      <c r="Q505" s="32"/>
    </row>
    <row r="506" spans="16:17" ht="15.75" customHeight="1" x14ac:dyDescent="0.25">
      <c r="P506" s="31"/>
      <c r="Q506" s="32"/>
    </row>
    <row r="507" spans="16:17" ht="15.75" customHeight="1" x14ac:dyDescent="0.25">
      <c r="P507" s="31"/>
      <c r="Q507" s="32"/>
    </row>
    <row r="508" spans="16:17" ht="15.75" customHeight="1" x14ac:dyDescent="0.25">
      <c r="P508" s="31"/>
      <c r="Q508" s="32"/>
    </row>
    <row r="509" spans="16:17" ht="15.75" customHeight="1" x14ac:dyDescent="0.25">
      <c r="P509" s="31"/>
      <c r="Q509" s="32"/>
    </row>
    <row r="510" spans="16:17" ht="15.75" customHeight="1" x14ac:dyDescent="0.25">
      <c r="P510" s="31"/>
      <c r="Q510" s="32"/>
    </row>
    <row r="511" spans="16:17" ht="15.75" customHeight="1" x14ac:dyDescent="0.25">
      <c r="P511" s="31"/>
      <c r="Q511" s="32"/>
    </row>
    <row r="512" spans="16:17" ht="15.75" customHeight="1" x14ac:dyDescent="0.25">
      <c r="P512" s="31"/>
      <c r="Q512" s="32"/>
    </row>
    <row r="513" spans="16:17" ht="15.75" customHeight="1" x14ac:dyDescent="0.25">
      <c r="P513" s="31"/>
      <c r="Q513" s="32"/>
    </row>
    <row r="514" spans="16:17" ht="15.75" customHeight="1" x14ac:dyDescent="0.25">
      <c r="P514" s="31"/>
      <c r="Q514" s="32"/>
    </row>
    <row r="515" spans="16:17" ht="15.75" customHeight="1" x14ac:dyDescent="0.25">
      <c r="P515" s="31"/>
      <c r="Q515" s="32"/>
    </row>
    <row r="516" spans="16:17" ht="15.75" customHeight="1" x14ac:dyDescent="0.25">
      <c r="P516" s="31"/>
      <c r="Q516" s="32"/>
    </row>
    <row r="517" spans="16:17" ht="15.75" customHeight="1" x14ac:dyDescent="0.25">
      <c r="P517" s="31"/>
      <c r="Q517" s="32"/>
    </row>
    <row r="518" spans="16:17" ht="15.75" customHeight="1" x14ac:dyDescent="0.25">
      <c r="P518" s="31"/>
      <c r="Q518" s="32"/>
    </row>
    <row r="519" spans="16:17" ht="15.75" customHeight="1" x14ac:dyDescent="0.25">
      <c r="P519" s="31"/>
      <c r="Q519" s="32"/>
    </row>
    <row r="520" spans="16:17" ht="15.75" customHeight="1" x14ac:dyDescent="0.25">
      <c r="P520" s="31"/>
      <c r="Q520" s="32"/>
    </row>
    <row r="521" spans="16:17" ht="15.75" customHeight="1" x14ac:dyDescent="0.25">
      <c r="P521" s="31"/>
      <c r="Q521" s="32"/>
    </row>
    <row r="522" spans="16:17" ht="15.75" customHeight="1" x14ac:dyDescent="0.25">
      <c r="P522" s="31"/>
      <c r="Q522" s="32"/>
    </row>
    <row r="523" spans="16:17" ht="15.75" customHeight="1" x14ac:dyDescent="0.25">
      <c r="P523" s="31"/>
      <c r="Q523" s="32"/>
    </row>
    <row r="524" spans="16:17" ht="15.75" customHeight="1" x14ac:dyDescent="0.25">
      <c r="P524" s="31"/>
      <c r="Q524" s="32"/>
    </row>
    <row r="525" spans="16:17" ht="15.75" customHeight="1" x14ac:dyDescent="0.25">
      <c r="P525" s="31"/>
      <c r="Q525" s="32"/>
    </row>
    <row r="526" spans="16:17" ht="15.75" customHeight="1" x14ac:dyDescent="0.25">
      <c r="P526" s="31"/>
      <c r="Q526" s="32"/>
    </row>
    <row r="527" spans="16:17" ht="15.75" customHeight="1" x14ac:dyDescent="0.25">
      <c r="P527" s="31"/>
      <c r="Q527" s="32"/>
    </row>
    <row r="528" spans="16:17" ht="15.75" customHeight="1" x14ac:dyDescent="0.25">
      <c r="P528" s="31"/>
      <c r="Q528" s="32"/>
    </row>
    <row r="529" spans="16:17" ht="15.75" customHeight="1" x14ac:dyDescent="0.25">
      <c r="P529" s="31"/>
      <c r="Q529" s="32"/>
    </row>
    <row r="530" spans="16:17" ht="15.75" customHeight="1" x14ac:dyDescent="0.25">
      <c r="P530" s="31"/>
      <c r="Q530" s="32"/>
    </row>
    <row r="531" spans="16:17" ht="15.75" customHeight="1" x14ac:dyDescent="0.25">
      <c r="P531" s="31"/>
      <c r="Q531" s="32"/>
    </row>
    <row r="532" spans="16:17" ht="15.75" customHeight="1" x14ac:dyDescent="0.25">
      <c r="P532" s="31"/>
      <c r="Q532" s="32"/>
    </row>
    <row r="533" spans="16:17" ht="15.75" customHeight="1" x14ac:dyDescent="0.25">
      <c r="P533" s="31"/>
      <c r="Q533" s="32"/>
    </row>
    <row r="534" spans="16:17" ht="15.75" customHeight="1" x14ac:dyDescent="0.25">
      <c r="P534" s="31"/>
      <c r="Q534" s="32"/>
    </row>
    <row r="535" spans="16:17" ht="15.75" customHeight="1" x14ac:dyDescent="0.25">
      <c r="P535" s="31"/>
      <c r="Q535" s="32"/>
    </row>
    <row r="536" spans="16:17" ht="15.75" customHeight="1" x14ac:dyDescent="0.25">
      <c r="P536" s="31"/>
      <c r="Q536" s="32"/>
    </row>
    <row r="537" spans="16:17" ht="15.75" customHeight="1" x14ac:dyDescent="0.25">
      <c r="P537" s="31"/>
      <c r="Q537" s="32"/>
    </row>
    <row r="538" spans="16:17" ht="15.75" customHeight="1" x14ac:dyDescent="0.25">
      <c r="P538" s="31"/>
      <c r="Q538" s="32"/>
    </row>
    <row r="539" spans="16:17" ht="15.75" customHeight="1" x14ac:dyDescent="0.25">
      <c r="P539" s="31"/>
      <c r="Q539" s="32"/>
    </row>
    <row r="540" spans="16:17" ht="15.75" customHeight="1" x14ac:dyDescent="0.25">
      <c r="P540" s="31"/>
      <c r="Q540" s="32"/>
    </row>
    <row r="541" spans="16:17" ht="15.75" customHeight="1" x14ac:dyDescent="0.25">
      <c r="P541" s="31"/>
      <c r="Q541" s="32"/>
    </row>
    <row r="542" spans="16:17" ht="15.75" customHeight="1" x14ac:dyDescent="0.25">
      <c r="P542" s="31"/>
      <c r="Q542" s="32"/>
    </row>
    <row r="543" spans="16:17" ht="15.75" customHeight="1" x14ac:dyDescent="0.25">
      <c r="P543" s="31"/>
      <c r="Q543" s="32"/>
    </row>
    <row r="544" spans="16:17" ht="15.75" customHeight="1" x14ac:dyDescent="0.25">
      <c r="P544" s="31"/>
      <c r="Q544" s="32"/>
    </row>
    <row r="545" spans="16:17" ht="15.75" customHeight="1" x14ac:dyDescent="0.25">
      <c r="P545" s="31"/>
      <c r="Q545" s="32"/>
    </row>
    <row r="546" spans="16:17" ht="15.75" customHeight="1" x14ac:dyDescent="0.25">
      <c r="P546" s="31"/>
      <c r="Q546" s="32"/>
    </row>
    <row r="547" spans="16:17" ht="15.75" customHeight="1" x14ac:dyDescent="0.25">
      <c r="P547" s="31"/>
      <c r="Q547" s="32"/>
    </row>
    <row r="548" spans="16:17" ht="15.75" customHeight="1" x14ac:dyDescent="0.25">
      <c r="P548" s="31"/>
      <c r="Q548" s="32"/>
    </row>
    <row r="549" spans="16:17" ht="15.75" customHeight="1" x14ac:dyDescent="0.25">
      <c r="P549" s="31"/>
      <c r="Q549" s="32"/>
    </row>
    <row r="550" spans="16:17" ht="15.75" customHeight="1" x14ac:dyDescent="0.25">
      <c r="P550" s="31"/>
      <c r="Q550" s="32"/>
    </row>
    <row r="551" spans="16:17" ht="15.75" customHeight="1" x14ac:dyDescent="0.25">
      <c r="P551" s="31"/>
      <c r="Q551" s="32"/>
    </row>
    <row r="552" spans="16:17" ht="15.75" customHeight="1" x14ac:dyDescent="0.25">
      <c r="P552" s="31"/>
      <c r="Q552" s="32"/>
    </row>
    <row r="553" spans="16:17" ht="15.75" customHeight="1" x14ac:dyDescent="0.25">
      <c r="P553" s="31"/>
      <c r="Q553" s="32"/>
    </row>
    <row r="554" spans="16:17" ht="15.75" customHeight="1" x14ac:dyDescent="0.25">
      <c r="P554" s="31"/>
      <c r="Q554" s="32"/>
    </row>
    <row r="555" spans="16:17" ht="15.75" customHeight="1" x14ac:dyDescent="0.25">
      <c r="P555" s="31"/>
      <c r="Q555" s="32"/>
    </row>
    <row r="556" spans="16:17" ht="15.75" customHeight="1" x14ac:dyDescent="0.25">
      <c r="P556" s="31"/>
      <c r="Q556" s="32"/>
    </row>
    <row r="557" spans="16:17" ht="15.75" customHeight="1" x14ac:dyDescent="0.25">
      <c r="P557" s="31"/>
      <c r="Q557" s="32"/>
    </row>
    <row r="558" spans="16:17" ht="15.75" customHeight="1" x14ac:dyDescent="0.25">
      <c r="P558" s="31"/>
      <c r="Q558" s="32"/>
    </row>
    <row r="559" spans="16:17" ht="15.75" customHeight="1" x14ac:dyDescent="0.25">
      <c r="P559" s="31"/>
      <c r="Q559" s="32"/>
    </row>
    <row r="560" spans="16:17" ht="15.75" customHeight="1" x14ac:dyDescent="0.25">
      <c r="P560" s="31"/>
      <c r="Q560" s="32"/>
    </row>
    <row r="561" spans="16:17" ht="15.75" customHeight="1" x14ac:dyDescent="0.25">
      <c r="P561" s="31"/>
      <c r="Q561" s="32"/>
    </row>
    <row r="562" spans="16:17" ht="15.75" customHeight="1" x14ac:dyDescent="0.25">
      <c r="P562" s="31"/>
      <c r="Q562" s="32"/>
    </row>
    <row r="563" spans="16:17" ht="15.75" customHeight="1" x14ac:dyDescent="0.25">
      <c r="P563" s="31"/>
      <c r="Q563" s="32"/>
    </row>
    <row r="564" spans="16:17" ht="15.75" customHeight="1" x14ac:dyDescent="0.25">
      <c r="P564" s="31"/>
      <c r="Q564" s="32"/>
    </row>
    <row r="565" spans="16:17" ht="15.75" customHeight="1" x14ac:dyDescent="0.25">
      <c r="P565" s="31"/>
      <c r="Q565" s="32"/>
    </row>
    <row r="566" spans="16:17" ht="15.75" customHeight="1" x14ac:dyDescent="0.25">
      <c r="P566" s="31"/>
      <c r="Q566" s="32"/>
    </row>
    <row r="567" spans="16:17" ht="15.75" customHeight="1" x14ac:dyDescent="0.25">
      <c r="P567" s="31"/>
      <c r="Q567" s="32"/>
    </row>
    <row r="568" spans="16:17" ht="15.75" customHeight="1" x14ac:dyDescent="0.25">
      <c r="P568" s="31"/>
      <c r="Q568" s="32"/>
    </row>
    <row r="569" spans="16:17" ht="15.75" customHeight="1" x14ac:dyDescent="0.25">
      <c r="P569" s="31"/>
      <c r="Q569" s="32"/>
    </row>
    <row r="570" spans="16:17" ht="15.75" customHeight="1" x14ac:dyDescent="0.25">
      <c r="P570" s="31"/>
      <c r="Q570" s="32"/>
    </row>
    <row r="571" spans="16:17" ht="15.75" customHeight="1" x14ac:dyDescent="0.25">
      <c r="P571" s="31"/>
      <c r="Q571" s="32"/>
    </row>
    <row r="572" spans="16:17" ht="15.75" customHeight="1" x14ac:dyDescent="0.25">
      <c r="P572" s="31"/>
      <c r="Q572" s="32"/>
    </row>
    <row r="573" spans="16:17" ht="15.75" customHeight="1" x14ac:dyDescent="0.25">
      <c r="P573" s="31"/>
      <c r="Q573" s="32"/>
    </row>
    <row r="574" spans="16:17" ht="15.75" customHeight="1" x14ac:dyDescent="0.25">
      <c r="P574" s="31"/>
      <c r="Q574" s="32"/>
    </row>
    <row r="575" spans="16:17" ht="15.75" customHeight="1" x14ac:dyDescent="0.25">
      <c r="P575" s="31"/>
      <c r="Q575" s="32"/>
    </row>
    <row r="576" spans="16:17" ht="15.75" customHeight="1" x14ac:dyDescent="0.25">
      <c r="P576" s="31"/>
      <c r="Q576" s="32"/>
    </row>
    <row r="577" spans="16:17" ht="15.75" customHeight="1" x14ac:dyDescent="0.25">
      <c r="P577" s="31"/>
      <c r="Q577" s="32"/>
    </row>
    <row r="578" spans="16:17" ht="15.75" customHeight="1" x14ac:dyDescent="0.25">
      <c r="P578" s="31"/>
      <c r="Q578" s="32"/>
    </row>
    <row r="579" spans="16:17" ht="15.75" customHeight="1" x14ac:dyDescent="0.25">
      <c r="P579" s="31"/>
      <c r="Q579" s="32"/>
    </row>
    <row r="580" spans="16:17" ht="15.75" customHeight="1" x14ac:dyDescent="0.25">
      <c r="P580" s="31"/>
      <c r="Q580" s="32"/>
    </row>
    <row r="581" spans="16:17" ht="15.75" customHeight="1" x14ac:dyDescent="0.25">
      <c r="P581" s="31"/>
      <c r="Q581" s="32"/>
    </row>
    <row r="582" spans="16:17" ht="15.75" customHeight="1" x14ac:dyDescent="0.25">
      <c r="P582" s="31"/>
      <c r="Q582" s="32"/>
    </row>
    <row r="583" spans="16:17" ht="15.75" customHeight="1" x14ac:dyDescent="0.25">
      <c r="P583" s="31"/>
      <c r="Q583" s="32"/>
    </row>
    <row r="584" spans="16:17" ht="15.75" customHeight="1" x14ac:dyDescent="0.25">
      <c r="P584" s="31"/>
      <c r="Q584" s="32"/>
    </row>
    <row r="585" spans="16:17" ht="15.75" customHeight="1" x14ac:dyDescent="0.25">
      <c r="P585" s="31"/>
      <c r="Q585" s="32"/>
    </row>
    <row r="586" spans="16:17" ht="15.75" customHeight="1" x14ac:dyDescent="0.25">
      <c r="P586" s="31"/>
      <c r="Q586" s="32"/>
    </row>
    <row r="587" spans="16:17" ht="15.75" customHeight="1" x14ac:dyDescent="0.25">
      <c r="P587" s="31"/>
      <c r="Q587" s="32"/>
    </row>
    <row r="588" spans="16:17" ht="15.75" customHeight="1" x14ac:dyDescent="0.25">
      <c r="P588" s="31"/>
      <c r="Q588" s="32"/>
    </row>
    <row r="589" spans="16:17" ht="15.75" customHeight="1" x14ac:dyDescent="0.25">
      <c r="P589" s="31"/>
      <c r="Q589" s="32"/>
    </row>
    <row r="590" spans="16:17" ht="15.75" customHeight="1" x14ac:dyDescent="0.25">
      <c r="P590" s="31"/>
      <c r="Q590" s="32"/>
    </row>
    <row r="591" spans="16:17" ht="15.75" customHeight="1" x14ac:dyDescent="0.25">
      <c r="P591" s="31"/>
      <c r="Q591" s="32"/>
    </row>
    <row r="592" spans="16:17" ht="15.75" customHeight="1" x14ac:dyDescent="0.25">
      <c r="P592" s="31"/>
      <c r="Q592" s="32"/>
    </row>
    <row r="593" spans="16:17" ht="15.75" customHeight="1" x14ac:dyDescent="0.25">
      <c r="P593" s="31"/>
      <c r="Q593" s="32"/>
    </row>
    <row r="594" spans="16:17" ht="15.75" customHeight="1" x14ac:dyDescent="0.25">
      <c r="P594" s="31"/>
      <c r="Q594" s="32"/>
    </row>
    <row r="595" spans="16:17" ht="15.75" customHeight="1" x14ac:dyDescent="0.25">
      <c r="P595" s="31"/>
      <c r="Q595" s="32"/>
    </row>
    <row r="596" spans="16:17" ht="15.75" customHeight="1" x14ac:dyDescent="0.25">
      <c r="P596" s="31"/>
      <c r="Q596" s="32"/>
    </row>
    <row r="597" spans="16:17" ht="15.75" customHeight="1" x14ac:dyDescent="0.25">
      <c r="P597" s="31"/>
      <c r="Q597" s="32"/>
    </row>
    <row r="598" spans="16:17" ht="15.75" customHeight="1" x14ac:dyDescent="0.25">
      <c r="P598" s="31"/>
      <c r="Q598" s="32"/>
    </row>
    <row r="599" spans="16:17" ht="15.75" customHeight="1" x14ac:dyDescent="0.25">
      <c r="P599" s="31"/>
      <c r="Q599" s="32"/>
    </row>
    <row r="600" spans="16:17" ht="15.75" customHeight="1" x14ac:dyDescent="0.25">
      <c r="P600" s="31"/>
      <c r="Q600" s="32"/>
    </row>
    <row r="601" spans="16:17" ht="15.75" customHeight="1" x14ac:dyDescent="0.25">
      <c r="P601" s="31"/>
      <c r="Q601" s="32"/>
    </row>
    <row r="602" spans="16:17" ht="15.75" customHeight="1" x14ac:dyDescent="0.25">
      <c r="P602" s="31"/>
      <c r="Q602" s="32"/>
    </row>
    <row r="603" spans="16:17" ht="15.75" customHeight="1" x14ac:dyDescent="0.25">
      <c r="P603" s="31"/>
      <c r="Q603" s="32"/>
    </row>
    <row r="604" spans="16:17" ht="15.75" customHeight="1" x14ac:dyDescent="0.25">
      <c r="P604" s="31"/>
      <c r="Q604" s="32"/>
    </row>
    <row r="605" spans="16:17" ht="15.75" customHeight="1" x14ac:dyDescent="0.25">
      <c r="P605" s="31"/>
      <c r="Q605" s="32"/>
    </row>
    <row r="606" spans="16:17" ht="15.75" customHeight="1" x14ac:dyDescent="0.25">
      <c r="P606" s="31"/>
      <c r="Q606" s="32"/>
    </row>
    <row r="607" spans="16:17" ht="15.75" customHeight="1" x14ac:dyDescent="0.25">
      <c r="P607" s="31"/>
      <c r="Q607" s="32"/>
    </row>
    <row r="608" spans="16:17" ht="15.75" customHeight="1" x14ac:dyDescent="0.25">
      <c r="P608" s="31"/>
      <c r="Q608" s="32"/>
    </row>
    <row r="609" spans="16:17" ht="15.75" customHeight="1" x14ac:dyDescent="0.25">
      <c r="P609" s="31"/>
      <c r="Q609" s="32"/>
    </row>
    <row r="610" spans="16:17" ht="15.75" customHeight="1" x14ac:dyDescent="0.25">
      <c r="P610" s="31"/>
      <c r="Q610" s="32"/>
    </row>
    <row r="611" spans="16:17" ht="15.75" customHeight="1" x14ac:dyDescent="0.25">
      <c r="P611" s="31"/>
      <c r="Q611" s="32"/>
    </row>
    <row r="612" spans="16:17" ht="15.75" customHeight="1" x14ac:dyDescent="0.25">
      <c r="P612" s="31"/>
      <c r="Q612" s="32"/>
    </row>
    <row r="613" spans="16:17" ht="15.75" customHeight="1" x14ac:dyDescent="0.25">
      <c r="P613" s="31"/>
      <c r="Q613" s="32"/>
    </row>
    <row r="614" spans="16:17" ht="15.75" customHeight="1" x14ac:dyDescent="0.25">
      <c r="P614" s="31"/>
      <c r="Q614" s="32"/>
    </row>
    <row r="615" spans="16:17" ht="15.75" customHeight="1" x14ac:dyDescent="0.25">
      <c r="P615" s="31"/>
      <c r="Q615" s="32"/>
    </row>
    <row r="616" spans="16:17" ht="15.75" customHeight="1" x14ac:dyDescent="0.25">
      <c r="P616" s="31"/>
      <c r="Q616" s="32"/>
    </row>
    <row r="617" spans="16:17" ht="15.75" customHeight="1" x14ac:dyDescent="0.25">
      <c r="P617" s="31"/>
      <c r="Q617" s="32"/>
    </row>
    <row r="618" spans="16:17" ht="15.75" customHeight="1" x14ac:dyDescent="0.25">
      <c r="P618" s="31"/>
      <c r="Q618" s="32"/>
    </row>
    <row r="619" spans="16:17" ht="15.75" customHeight="1" x14ac:dyDescent="0.25">
      <c r="P619" s="31"/>
      <c r="Q619" s="32"/>
    </row>
    <row r="620" spans="16:17" ht="15.75" customHeight="1" x14ac:dyDescent="0.25">
      <c r="P620" s="31"/>
      <c r="Q620" s="32"/>
    </row>
    <row r="621" spans="16:17" ht="15.75" customHeight="1" x14ac:dyDescent="0.25">
      <c r="P621" s="31"/>
      <c r="Q621" s="32"/>
    </row>
    <row r="622" spans="16:17" ht="15.75" customHeight="1" x14ac:dyDescent="0.25">
      <c r="P622" s="31"/>
      <c r="Q622" s="32"/>
    </row>
    <row r="623" spans="16:17" ht="15.75" customHeight="1" x14ac:dyDescent="0.25">
      <c r="P623" s="31"/>
      <c r="Q623" s="32"/>
    </row>
    <row r="624" spans="16:17" ht="15.75" customHeight="1" x14ac:dyDescent="0.25">
      <c r="P624" s="31"/>
      <c r="Q624" s="32"/>
    </row>
    <row r="625" spans="16:17" ht="15.75" customHeight="1" x14ac:dyDescent="0.25">
      <c r="P625" s="31"/>
      <c r="Q625" s="32"/>
    </row>
    <row r="626" spans="16:17" ht="15.75" customHeight="1" x14ac:dyDescent="0.25">
      <c r="P626" s="31"/>
      <c r="Q626" s="32"/>
    </row>
    <row r="627" spans="16:17" ht="15.75" customHeight="1" x14ac:dyDescent="0.25">
      <c r="P627" s="31"/>
      <c r="Q627" s="32"/>
    </row>
    <row r="628" spans="16:17" ht="15.75" customHeight="1" x14ac:dyDescent="0.25">
      <c r="P628" s="31"/>
      <c r="Q628" s="32"/>
    </row>
    <row r="629" spans="16:17" ht="15.75" customHeight="1" x14ac:dyDescent="0.25">
      <c r="P629" s="31"/>
      <c r="Q629" s="32"/>
    </row>
    <row r="630" spans="16:17" ht="15.75" customHeight="1" x14ac:dyDescent="0.25">
      <c r="P630" s="31"/>
      <c r="Q630" s="32"/>
    </row>
    <row r="631" spans="16:17" ht="15.75" customHeight="1" x14ac:dyDescent="0.25">
      <c r="P631" s="31"/>
      <c r="Q631" s="32"/>
    </row>
    <row r="632" spans="16:17" ht="15.75" customHeight="1" x14ac:dyDescent="0.25">
      <c r="P632" s="31"/>
      <c r="Q632" s="32"/>
    </row>
    <row r="633" spans="16:17" ht="15.75" customHeight="1" x14ac:dyDescent="0.25">
      <c r="P633" s="31"/>
      <c r="Q633" s="32"/>
    </row>
    <row r="634" spans="16:17" ht="15.75" customHeight="1" x14ac:dyDescent="0.25">
      <c r="P634" s="31"/>
      <c r="Q634" s="32"/>
    </row>
    <row r="635" spans="16:17" ht="15.75" customHeight="1" x14ac:dyDescent="0.25">
      <c r="P635" s="31"/>
      <c r="Q635" s="32"/>
    </row>
    <row r="636" spans="16:17" ht="15.75" customHeight="1" x14ac:dyDescent="0.25">
      <c r="P636" s="31"/>
      <c r="Q636" s="32"/>
    </row>
    <row r="637" spans="16:17" ht="15.75" customHeight="1" x14ac:dyDescent="0.25">
      <c r="P637" s="31"/>
      <c r="Q637" s="32"/>
    </row>
    <row r="638" spans="16:17" ht="15.75" customHeight="1" x14ac:dyDescent="0.25">
      <c r="P638" s="31"/>
      <c r="Q638" s="32"/>
    </row>
    <row r="639" spans="16:17" ht="15.75" customHeight="1" x14ac:dyDescent="0.25">
      <c r="P639" s="31"/>
      <c r="Q639" s="32"/>
    </row>
    <row r="640" spans="16:17" ht="15.75" customHeight="1" x14ac:dyDescent="0.25">
      <c r="P640" s="31"/>
      <c r="Q640" s="32"/>
    </row>
    <row r="641" spans="16:17" ht="15.75" customHeight="1" x14ac:dyDescent="0.25">
      <c r="P641" s="31"/>
      <c r="Q641" s="32"/>
    </row>
    <row r="642" spans="16:17" ht="15.75" customHeight="1" x14ac:dyDescent="0.25">
      <c r="P642" s="31"/>
      <c r="Q642" s="32"/>
    </row>
    <row r="643" spans="16:17" ht="15.75" customHeight="1" x14ac:dyDescent="0.25">
      <c r="P643" s="31"/>
      <c r="Q643" s="32"/>
    </row>
    <row r="644" spans="16:17" ht="15.75" customHeight="1" x14ac:dyDescent="0.25">
      <c r="P644" s="31"/>
      <c r="Q644" s="32"/>
    </row>
    <row r="645" spans="16:17" ht="15.75" customHeight="1" x14ac:dyDescent="0.25">
      <c r="P645" s="31"/>
      <c r="Q645" s="32"/>
    </row>
    <row r="646" spans="16:17" ht="15.75" customHeight="1" x14ac:dyDescent="0.25">
      <c r="P646" s="31"/>
      <c r="Q646" s="32"/>
    </row>
    <row r="647" spans="16:17" ht="15.75" customHeight="1" x14ac:dyDescent="0.25">
      <c r="P647" s="31"/>
      <c r="Q647" s="32"/>
    </row>
    <row r="648" spans="16:17" ht="15.75" customHeight="1" x14ac:dyDescent="0.25">
      <c r="P648" s="31"/>
      <c r="Q648" s="32"/>
    </row>
    <row r="649" spans="16:17" ht="15.75" customHeight="1" x14ac:dyDescent="0.25">
      <c r="P649" s="31"/>
      <c r="Q649" s="32"/>
    </row>
    <row r="650" spans="16:17" ht="15.75" customHeight="1" x14ac:dyDescent="0.25">
      <c r="P650" s="31"/>
      <c r="Q650" s="32"/>
    </row>
    <row r="651" spans="16:17" ht="15.75" customHeight="1" x14ac:dyDescent="0.25">
      <c r="P651" s="31"/>
      <c r="Q651" s="32"/>
    </row>
    <row r="652" spans="16:17" ht="15.75" customHeight="1" x14ac:dyDescent="0.25">
      <c r="P652" s="31"/>
      <c r="Q652" s="32"/>
    </row>
    <row r="653" spans="16:17" ht="15.75" customHeight="1" x14ac:dyDescent="0.25">
      <c r="P653" s="31"/>
      <c r="Q653" s="32"/>
    </row>
    <row r="654" spans="16:17" ht="15.75" customHeight="1" x14ac:dyDescent="0.25">
      <c r="P654" s="31"/>
      <c r="Q654" s="32"/>
    </row>
    <row r="655" spans="16:17" ht="15.75" customHeight="1" x14ac:dyDescent="0.25">
      <c r="P655" s="31"/>
      <c r="Q655" s="32"/>
    </row>
    <row r="656" spans="16:17" ht="15.75" customHeight="1" x14ac:dyDescent="0.25">
      <c r="P656" s="31"/>
      <c r="Q656" s="32"/>
    </row>
    <row r="657" spans="16:17" ht="15.75" customHeight="1" x14ac:dyDescent="0.25">
      <c r="P657" s="31"/>
      <c r="Q657" s="32"/>
    </row>
    <row r="658" spans="16:17" ht="15.75" customHeight="1" x14ac:dyDescent="0.25">
      <c r="P658" s="31"/>
      <c r="Q658" s="32"/>
    </row>
    <row r="659" spans="16:17" ht="15.75" customHeight="1" x14ac:dyDescent="0.25">
      <c r="P659" s="31"/>
      <c r="Q659" s="32"/>
    </row>
    <row r="660" spans="16:17" ht="15.75" customHeight="1" x14ac:dyDescent="0.25">
      <c r="P660" s="31"/>
      <c r="Q660" s="32"/>
    </row>
    <row r="661" spans="16:17" ht="15.75" customHeight="1" x14ac:dyDescent="0.25">
      <c r="P661" s="31"/>
      <c r="Q661" s="32"/>
    </row>
    <row r="662" spans="16:17" ht="15.75" customHeight="1" x14ac:dyDescent="0.25">
      <c r="P662" s="31"/>
      <c r="Q662" s="32"/>
    </row>
    <row r="663" spans="16:17" ht="15.75" customHeight="1" x14ac:dyDescent="0.25">
      <c r="P663" s="31"/>
      <c r="Q663" s="32"/>
    </row>
    <row r="664" spans="16:17" ht="15.75" customHeight="1" x14ac:dyDescent="0.25">
      <c r="P664" s="31"/>
      <c r="Q664" s="32"/>
    </row>
    <row r="665" spans="16:17" ht="15.75" customHeight="1" x14ac:dyDescent="0.25">
      <c r="P665" s="31"/>
      <c r="Q665" s="32"/>
    </row>
    <row r="666" spans="16:17" ht="15.75" customHeight="1" x14ac:dyDescent="0.25">
      <c r="P666" s="31"/>
      <c r="Q666" s="32"/>
    </row>
    <row r="667" spans="16:17" ht="15.75" customHeight="1" x14ac:dyDescent="0.25">
      <c r="P667" s="31"/>
      <c r="Q667" s="32"/>
    </row>
    <row r="668" spans="16:17" ht="15.75" customHeight="1" x14ac:dyDescent="0.25">
      <c r="P668" s="31"/>
      <c r="Q668" s="32"/>
    </row>
    <row r="669" spans="16:17" ht="15.75" customHeight="1" x14ac:dyDescent="0.25">
      <c r="P669" s="31"/>
      <c r="Q669" s="32"/>
    </row>
    <row r="670" spans="16:17" ht="15.75" customHeight="1" x14ac:dyDescent="0.25">
      <c r="P670" s="31"/>
      <c r="Q670" s="32"/>
    </row>
    <row r="671" spans="16:17" ht="15.75" customHeight="1" x14ac:dyDescent="0.25">
      <c r="P671" s="31"/>
      <c r="Q671" s="32"/>
    </row>
    <row r="672" spans="16:17" ht="15.75" customHeight="1" x14ac:dyDescent="0.25">
      <c r="P672" s="31"/>
      <c r="Q672" s="32"/>
    </row>
    <row r="673" spans="16:17" ht="15.75" customHeight="1" x14ac:dyDescent="0.25">
      <c r="P673" s="31"/>
      <c r="Q673" s="32"/>
    </row>
    <row r="674" spans="16:17" ht="15.75" customHeight="1" x14ac:dyDescent="0.25">
      <c r="P674" s="31"/>
      <c r="Q674" s="32"/>
    </row>
    <row r="675" spans="16:17" ht="15.75" customHeight="1" x14ac:dyDescent="0.25">
      <c r="P675" s="31"/>
      <c r="Q675" s="32"/>
    </row>
    <row r="676" spans="16:17" ht="15.75" customHeight="1" x14ac:dyDescent="0.25">
      <c r="P676" s="31"/>
      <c r="Q676" s="32"/>
    </row>
    <row r="677" spans="16:17" ht="15.75" customHeight="1" x14ac:dyDescent="0.25">
      <c r="P677" s="31"/>
      <c r="Q677" s="32"/>
    </row>
    <row r="678" spans="16:17" ht="15.75" customHeight="1" x14ac:dyDescent="0.25">
      <c r="P678" s="31"/>
      <c r="Q678" s="32"/>
    </row>
    <row r="679" spans="16:17" ht="15.75" customHeight="1" x14ac:dyDescent="0.25">
      <c r="P679" s="31"/>
      <c r="Q679" s="32"/>
    </row>
    <row r="680" spans="16:17" ht="15.75" customHeight="1" x14ac:dyDescent="0.25">
      <c r="P680" s="31"/>
      <c r="Q680" s="32"/>
    </row>
    <row r="681" spans="16:17" ht="15.75" customHeight="1" x14ac:dyDescent="0.25">
      <c r="P681" s="31"/>
      <c r="Q681" s="32"/>
    </row>
    <row r="682" spans="16:17" ht="15.75" customHeight="1" x14ac:dyDescent="0.25">
      <c r="P682" s="31"/>
      <c r="Q682" s="32"/>
    </row>
    <row r="683" spans="16:17" ht="15.75" customHeight="1" x14ac:dyDescent="0.25">
      <c r="P683" s="31"/>
      <c r="Q683" s="32"/>
    </row>
    <row r="684" spans="16:17" ht="15.75" customHeight="1" x14ac:dyDescent="0.25">
      <c r="P684" s="31"/>
      <c r="Q684" s="32"/>
    </row>
    <row r="685" spans="16:17" ht="15.75" customHeight="1" x14ac:dyDescent="0.25">
      <c r="P685" s="31"/>
      <c r="Q685" s="32"/>
    </row>
    <row r="686" spans="16:17" ht="15.75" customHeight="1" x14ac:dyDescent="0.25">
      <c r="P686" s="31"/>
      <c r="Q686" s="32"/>
    </row>
    <row r="687" spans="16:17" ht="15.75" customHeight="1" x14ac:dyDescent="0.25">
      <c r="P687" s="31"/>
      <c r="Q687" s="32"/>
    </row>
    <row r="688" spans="16:17" ht="15.75" customHeight="1" x14ac:dyDescent="0.25">
      <c r="P688" s="31"/>
      <c r="Q688" s="32"/>
    </row>
    <row r="689" spans="16:17" ht="15.75" customHeight="1" x14ac:dyDescent="0.25">
      <c r="P689" s="31"/>
      <c r="Q689" s="32"/>
    </row>
    <row r="690" spans="16:17" ht="15.75" customHeight="1" x14ac:dyDescent="0.25">
      <c r="P690" s="31"/>
      <c r="Q690" s="32"/>
    </row>
    <row r="691" spans="16:17" ht="15.75" customHeight="1" x14ac:dyDescent="0.25">
      <c r="P691" s="31"/>
      <c r="Q691" s="32"/>
    </row>
    <row r="692" spans="16:17" ht="15.75" customHeight="1" x14ac:dyDescent="0.25">
      <c r="P692" s="31"/>
      <c r="Q692" s="32"/>
    </row>
    <row r="693" spans="16:17" ht="15.75" customHeight="1" x14ac:dyDescent="0.25">
      <c r="P693" s="31"/>
      <c r="Q693" s="32"/>
    </row>
    <row r="694" spans="16:17" ht="15.75" customHeight="1" x14ac:dyDescent="0.25">
      <c r="P694" s="31"/>
      <c r="Q694" s="32"/>
    </row>
    <row r="695" spans="16:17" ht="15.75" customHeight="1" x14ac:dyDescent="0.25">
      <c r="P695" s="31"/>
      <c r="Q695" s="32"/>
    </row>
    <row r="696" spans="16:17" ht="15.75" customHeight="1" x14ac:dyDescent="0.25">
      <c r="P696" s="31"/>
      <c r="Q696" s="32"/>
    </row>
    <row r="697" spans="16:17" ht="15.75" customHeight="1" x14ac:dyDescent="0.25">
      <c r="P697" s="31"/>
      <c r="Q697" s="32"/>
    </row>
    <row r="698" spans="16:17" ht="15.75" customHeight="1" x14ac:dyDescent="0.25">
      <c r="P698" s="31"/>
      <c r="Q698" s="32"/>
    </row>
    <row r="699" spans="16:17" ht="15.75" customHeight="1" x14ac:dyDescent="0.25">
      <c r="P699" s="31"/>
      <c r="Q699" s="32"/>
    </row>
    <row r="700" spans="16:17" ht="15.75" customHeight="1" x14ac:dyDescent="0.25">
      <c r="P700" s="31"/>
      <c r="Q700" s="32"/>
    </row>
    <row r="701" spans="16:17" ht="15.75" customHeight="1" x14ac:dyDescent="0.25">
      <c r="P701" s="31"/>
      <c r="Q701" s="32"/>
    </row>
    <row r="702" spans="16:17" ht="15.75" customHeight="1" x14ac:dyDescent="0.25">
      <c r="P702" s="31"/>
      <c r="Q702" s="32"/>
    </row>
    <row r="703" spans="16:17" ht="15.75" customHeight="1" x14ac:dyDescent="0.25">
      <c r="P703" s="31"/>
      <c r="Q703" s="32"/>
    </row>
    <row r="704" spans="16:17" ht="15.75" customHeight="1" x14ac:dyDescent="0.25">
      <c r="P704" s="31"/>
      <c r="Q704" s="32"/>
    </row>
    <row r="705" spans="16:17" ht="15.75" customHeight="1" x14ac:dyDescent="0.25">
      <c r="P705" s="31"/>
      <c r="Q705" s="32"/>
    </row>
    <row r="706" spans="16:17" ht="15.75" customHeight="1" x14ac:dyDescent="0.25">
      <c r="P706" s="31"/>
      <c r="Q706" s="32"/>
    </row>
    <row r="707" spans="16:17" ht="15.75" customHeight="1" x14ac:dyDescent="0.25">
      <c r="P707" s="31"/>
      <c r="Q707" s="32"/>
    </row>
    <row r="708" spans="16:17" ht="15.75" customHeight="1" x14ac:dyDescent="0.25">
      <c r="P708" s="31"/>
      <c r="Q708" s="32"/>
    </row>
    <row r="709" spans="16:17" ht="15.75" customHeight="1" x14ac:dyDescent="0.25">
      <c r="P709" s="31"/>
      <c r="Q709" s="32"/>
    </row>
    <row r="710" spans="16:17" ht="15.75" customHeight="1" x14ac:dyDescent="0.25">
      <c r="P710" s="31"/>
      <c r="Q710" s="32"/>
    </row>
    <row r="711" spans="16:17" ht="15.75" customHeight="1" x14ac:dyDescent="0.25">
      <c r="P711" s="31"/>
      <c r="Q711" s="32"/>
    </row>
    <row r="712" spans="16:17" ht="15.75" customHeight="1" x14ac:dyDescent="0.25">
      <c r="P712" s="31"/>
      <c r="Q712" s="32"/>
    </row>
    <row r="713" spans="16:17" ht="15.75" customHeight="1" x14ac:dyDescent="0.25">
      <c r="P713" s="31"/>
      <c r="Q713" s="32"/>
    </row>
    <row r="714" spans="16:17" ht="15.75" customHeight="1" x14ac:dyDescent="0.25">
      <c r="P714" s="31"/>
      <c r="Q714" s="32"/>
    </row>
    <row r="715" spans="16:17" ht="15.75" customHeight="1" x14ac:dyDescent="0.25">
      <c r="P715" s="31"/>
      <c r="Q715" s="32"/>
    </row>
    <row r="716" spans="16:17" ht="15.75" customHeight="1" x14ac:dyDescent="0.25">
      <c r="P716" s="31"/>
      <c r="Q716" s="32"/>
    </row>
    <row r="717" spans="16:17" ht="15.75" customHeight="1" x14ac:dyDescent="0.25">
      <c r="P717" s="31"/>
      <c r="Q717" s="32"/>
    </row>
    <row r="718" spans="16:17" ht="15.75" customHeight="1" x14ac:dyDescent="0.25">
      <c r="P718" s="31"/>
      <c r="Q718" s="32"/>
    </row>
    <row r="719" spans="16:17" ht="15.75" customHeight="1" x14ac:dyDescent="0.25">
      <c r="P719" s="31"/>
      <c r="Q719" s="32"/>
    </row>
    <row r="720" spans="16:17" ht="15.75" customHeight="1" x14ac:dyDescent="0.25">
      <c r="P720" s="31"/>
      <c r="Q720" s="32"/>
    </row>
    <row r="721" spans="16:17" ht="15.75" customHeight="1" x14ac:dyDescent="0.25">
      <c r="P721" s="31"/>
      <c r="Q721" s="32"/>
    </row>
    <row r="722" spans="16:17" ht="15.75" customHeight="1" x14ac:dyDescent="0.25">
      <c r="P722" s="31"/>
      <c r="Q722" s="32"/>
    </row>
    <row r="723" spans="16:17" ht="15.75" customHeight="1" x14ac:dyDescent="0.25">
      <c r="P723" s="31"/>
      <c r="Q723" s="32"/>
    </row>
    <row r="724" spans="16:17" ht="15.75" customHeight="1" x14ac:dyDescent="0.25">
      <c r="P724" s="31"/>
      <c r="Q724" s="32"/>
    </row>
    <row r="725" spans="16:17" ht="15.75" customHeight="1" x14ac:dyDescent="0.25">
      <c r="P725" s="31"/>
      <c r="Q725" s="32"/>
    </row>
    <row r="726" spans="16:17" ht="15.75" customHeight="1" x14ac:dyDescent="0.25">
      <c r="P726" s="31"/>
      <c r="Q726" s="32"/>
    </row>
    <row r="727" spans="16:17" ht="15.75" customHeight="1" x14ac:dyDescent="0.25">
      <c r="P727" s="31"/>
      <c r="Q727" s="32"/>
    </row>
    <row r="728" spans="16:17" ht="15.75" customHeight="1" x14ac:dyDescent="0.25">
      <c r="P728" s="31"/>
      <c r="Q728" s="32"/>
    </row>
    <row r="729" spans="16:17" ht="15.75" customHeight="1" x14ac:dyDescent="0.25">
      <c r="P729" s="31"/>
      <c r="Q729" s="32"/>
    </row>
    <row r="730" spans="16:17" ht="15.75" customHeight="1" x14ac:dyDescent="0.25">
      <c r="P730" s="31"/>
      <c r="Q730" s="32"/>
    </row>
    <row r="731" spans="16:17" ht="15.75" customHeight="1" x14ac:dyDescent="0.25">
      <c r="P731" s="31"/>
      <c r="Q731" s="32"/>
    </row>
    <row r="732" spans="16:17" ht="15.75" customHeight="1" x14ac:dyDescent="0.25">
      <c r="P732" s="31"/>
      <c r="Q732" s="32"/>
    </row>
    <row r="733" spans="16:17" ht="15.75" customHeight="1" x14ac:dyDescent="0.25">
      <c r="P733" s="31"/>
      <c r="Q733" s="32"/>
    </row>
    <row r="734" spans="16:17" ht="15.75" customHeight="1" x14ac:dyDescent="0.25">
      <c r="P734" s="31"/>
      <c r="Q734" s="32"/>
    </row>
    <row r="735" spans="16:17" ht="15.75" customHeight="1" x14ac:dyDescent="0.25">
      <c r="P735" s="31"/>
      <c r="Q735" s="32"/>
    </row>
    <row r="736" spans="16:17" ht="15.75" customHeight="1" x14ac:dyDescent="0.25">
      <c r="P736" s="31"/>
      <c r="Q736" s="32"/>
    </row>
    <row r="737" spans="16:17" ht="15.75" customHeight="1" x14ac:dyDescent="0.25">
      <c r="P737" s="31"/>
      <c r="Q737" s="32"/>
    </row>
    <row r="738" spans="16:17" ht="15.75" customHeight="1" x14ac:dyDescent="0.25">
      <c r="P738" s="31"/>
      <c r="Q738" s="32"/>
    </row>
    <row r="739" spans="16:17" ht="15.75" customHeight="1" x14ac:dyDescent="0.25">
      <c r="P739" s="31"/>
      <c r="Q739" s="32"/>
    </row>
    <row r="740" spans="16:17" ht="15.75" customHeight="1" x14ac:dyDescent="0.25">
      <c r="P740" s="31"/>
      <c r="Q740" s="32"/>
    </row>
    <row r="741" spans="16:17" ht="15.75" customHeight="1" x14ac:dyDescent="0.25">
      <c r="P741" s="31"/>
      <c r="Q741" s="32"/>
    </row>
    <row r="742" spans="16:17" ht="15.75" customHeight="1" x14ac:dyDescent="0.25">
      <c r="P742" s="31"/>
      <c r="Q742" s="32"/>
    </row>
    <row r="743" spans="16:17" ht="15.75" customHeight="1" x14ac:dyDescent="0.25">
      <c r="P743" s="31"/>
      <c r="Q743" s="32"/>
    </row>
    <row r="744" spans="16:17" ht="15.75" customHeight="1" x14ac:dyDescent="0.25">
      <c r="P744" s="31"/>
      <c r="Q744" s="32"/>
    </row>
    <row r="745" spans="16:17" ht="15.75" customHeight="1" x14ac:dyDescent="0.25">
      <c r="P745" s="31"/>
      <c r="Q745" s="32"/>
    </row>
    <row r="746" spans="16:17" ht="15.75" customHeight="1" x14ac:dyDescent="0.25">
      <c r="P746" s="31"/>
      <c r="Q746" s="32"/>
    </row>
    <row r="747" spans="16:17" ht="15.75" customHeight="1" x14ac:dyDescent="0.25">
      <c r="P747" s="31"/>
      <c r="Q747" s="32"/>
    </row>
    <row r="748" spans="16:17" ht="15.75" customHeight="1" x14ac:dyDescent="0.25">
      <c r="P748" s="31"/>
      <c r="Q748" s="32"/>
    </row>
    <row r="749" spans="16:17" ht="15.75" customHeight="1" x14ac:dyDescent="0.25">
      <c r="P749" s="31"/>
      <c r="Q749" s="32"/>
    </row>
    <row r="750" spans="16:17" ht="15.75" customHeight="1" x14ac:dyDescent="0.25">
      <c r="P750" s="31"/>
      <c r="Q750" s="32"/>
    </row>
    <row r="751" spans="16:17" ht="15.75" customHeight="1" x14ac:dyDescent="0.25">
      <c r="P751" s="31"/>
      <c r="Q751" s="32"/>
    </row>
    <row r="752" spans="16:17" ht="15.75" customHeight="1" x14ac:dyDescent="0.25">
      <c r="P752" s="31"/>
      <c r="Q752" s="32"/>
    </row>
    <row r="753" spans="16:17" ht="15.75" customHeight="1" x14ac:dyDescent="0.25">
      <c r="P753" s="31"/>
      <c r="Q753" s="32"/>
    </row>
    <row r="754" spans="16:17" ht="15.75" customHeight="1" x14ac:dyDescent="0.25">
      <c r="P754" s="31"/>
      <c r="Q754" s="32"/>
    </row>
    <row r="755" spans="16:17" ht="15.75" customHeight="1" x14ac:dyDescent="0.25">
      <c r="P755" s="31"/>
      <c r="Q755" s="32"/>
    </row>
    <row r="756" spans="16:17" ht="15.75" customHeight="1" x14ac:dyDescent="0.25">
      <c r="P756" s="31"/>
      <c r="Q756" s="32"/>
    </row>
    <row r="757" spans="16:17" ht="15.75" customHeight="1" x14ac:dyDescent="0.25">
      <c r="P757" s="31"/>
      <c r="Q757" s="32"/>
    </row>
    <row r="758" spans="16:17" ht="15.75" customHeight="1" x14ac:dyDescent="0.25">
      <c r="P758" s="31"/>
      <c r="Q758" s="32"/>
    </row>
    <row r="759" spans="16:17" ht="15.75" customHeight="1" x14ac:dyDescent="0.25">
      <c r="P759" s="31"/>
      <c r="Q759" s="32"/>
    </row>
    <row r="760" spans="16:17" ht="15.75" customHeight="1" x14ac:dyDescent="0.25">
      <c r="P760" s="31"/>
      <c r="Q760" s="32"/>
    </row>
    <row r="761" spans="16:17" ht="15.75" customHeight="1" x14ac:dyDescent="0.25">
      <c r="P761" s="31"/>
      <c r="Q761" s="32"/>
    </row>
    <row r="762" spans="16:17" ht="15.75" customHeight="1" x14ac:dyDescent="0.25">
      <c r="P762" s="31"/>
      <c r="Q762" s="32"/>
    </row>
    <row r="763" spans="16:17" ht="15.75" customHeight="1" x14ac:dyDescent="0.25">
      <c r="P763" s="31"/>
      <c r="Q763" s="32"/>
    </row>
    <row r="764" spans="16:17" ht="15.75" customHeight="1" x14ac:dyDescent="0.25">
      <c r="P764" s="31"/>
      <c r="Q764" s="32"/>
    </row>
    <row r="765" spans="16:17" ht="15.75" customHeight="1" x14ac:dyDescent="0.25">
      <c r="P765" s="31"/>
      <c r="Q765" s="32"/>
    </row>
    <row r="766" spans="16:17" ht="15.75" customHeight="1" x14ac:dyDescent="0.25">
      <c r="P766" s="31"/>
      <c r="Q766" s="32"/>
    </row>
    <row r="767" spans="16:17" ht="15.75" customHeight="1" x14ac:dyDescent="0.25">
      <c r="P767" s="31"/>
      <c r="Q767" s="32"/>
    </row>
    <row r="768" spans="16:17" ht="15.75" customHeight="1" x14ac:dyDescent="0.25">
      <c r="P768" s="31"/>
      <c r="Q768" s="32"/>
    </row>
    <row r="769" spans="16:17" ht="15.75" customHeight="1" x14ac:dyDescent="0.25">
      <c r="P769" s="31"/>
      <c r="Q769" s="32"/>
    </row>
    <row r="770" spans="16:17" ht="15.75" customHeight="1" x14ac:dyDescent="0.25">
      <c r="P770" s="31"/>
      <c r="Q770" s="32"/>
    </row>
    <row r="771" spans="16:17" ht="15.75" customHeight="1" x14ac:dyDescent="0.25">
      <c r="P771" s="31"/>
      <c r="Q771" s="32"/>
    </row>
    <row r="772" spans="16:17" ht="15.75" customHeight="1" x14ac:dyDescent="0.25">
      <c r="P772" s="31"/>
      <c r="Q772" s="32"/>
    </row>
    <row r="773" spans="16:17" ht="15.75" customHeight="1" x14ac:dyDescent="0.25">
      <c r="P773" s="31"/>
      <c r="Q773" s="32"/>
    </row>
    <row r="774" spans="16:17" ht="15.75" customHeight="1" x14ac:dyDescent="0.25">
      <c r="P774" s="31"/>
      <c r="Q774" s="32"/>
    </row>
    <row r="775" spans="16:17" ht="15.75" customHeight="1" x14ac:dyDescent="0.25">
      <c r="P775" s="31"/>
      <c r="Q775" s="32"/>
    </row>
    <row r="776" spans="16:17" ht="15.75" customHeight="1" x14ac:dyDescent="0.25">
      <c r="P776" s="31"/>
      <c r="Q776" s="32"/>
    </row>
    <row r="777" spans="16:17" ht="15.75" customHeight="1" x14ac:dyDescent="0.25">
      <c r="P777" s="31"/>
      <c r="Q777" s="32"/>
    </row>
    <row r="778" spans="16:17" ht="15.75" customHeight="1" x14ac:dyDescent="0.25">
      <c r="P778" s="31"/>
      <c r="Q778" s="32"/>
    </row>
    <row r="779" spans="16:17" ht="15.75" customHeight="1" x14ac:dyDescent="0.25">
      <c r="P779" s="31"/>
      <c r="Q779" s="32"/>
    </row>
    <row r="780" spans="16:17" ht="15.75" customHeight="1" x14ac:dyDescent="0.25">
      <c r="P780" s="31"/>
      <c r="Q780" s="32"/>
    </row>
    <row r="781" spans="16:17" ht="15.75" customHeight="1" x14ac:dyDescent="0.25">
      <c r="P781" s="31"/>
      <c r="Q781" s="32"/>
    </row>
    <row r="782" spans="16:17" ht="15.75" customHeight="1" x14ac:dyDescent="0.25">
      <c r="P782" s="31"/>
      <c r="Q782" s="32"/>
    </row>
    <row r="783" spans="16:17" ht="15.75" customHeight="1" x14ac:dyDescent="0.25">
      <c r="P783" s="31"/>
      <c r="Q783" s="32"/>
    </row>
    <row r="784" spans="16:17" ht="15.75" customHeight="1" x14ac:dyDescent="0.25">
      <c r="P784" s="31"/>
      <c r="Q784" s="32"/>
    </row>
    <row r="785" spans="16:17" ht="15.75" customHeight="1" x14ac:dyDescent="0.25">
      <c r="P785" s="31"/>
      <c r="Q785" s="32"/>
    </row>
    <row r="786" spans="16:17" ht="15.75" customHeight="1" x14ac:dyDescent="0.25">
      <c r="P786" s="31"/>
      <c r="Q786" s="32"/>
    </row>
    <row r="787" spans="16:17" ht="15.75" customHeight="1" x14ac:dyDescent="0.25">
      <c r="P787" s="31"/>
      <c r="Q787" s="32"/>
    </row>
    <row r="788" spans="16:17" ht="15.75" customHeight="1" x14ac:dyDescent="0.25">
      <c r="P788" s="31"/>
      <c r="Q788" s="32"/>
    </row>
    <row r="789" spans="16:17" ht="15.75" customHeight="1" x14ac:dyDescent="0.25">
      <c r="P789" s="31"/>
      <c r="Q789" s="32"/>
    </row>
    <row r="790" spans="16:17" ht="15.75" customHeight="1" x14ac:dyDescent="0.25">
      <c r="P790" s="31"/>
      <c r="Q790" s="32"/>
    </row>
    <row r="791" spans="16:17" ht="15.75" customHeight="1" x14ac:dyDescent="0.25">
      <c r="P791" s="31"/>
      <c r="Q791" s="32"/>
    </row>
    <row r="792" spans="16:17" ht="15.75" customHeight="1" x14ac:dyDescent="0.25">
      <c r="P792" s="31"/>
      <c r="Q792" s="32"/>
    </row>
    <row r="793" spans="16:17" ht="15.75" customHeight="1" x14ac:dyDescent="0.25">
      <c r="P793" s="31"/>
      <c r="Q793" s="32"/>
    </row>
    <row r="794" spans="16:17" ht="15.75" customHeight="1" x14ac:dyDescent="0.25">
      <c r="P794" s="31"/>
      <c r="Q794" s="32"/>
    </row>
    <row r="795" spans="16:17" ht="15.75" customHeight="1" x14ac:dyDescent="0.25">
      <c r="P795" s="31"/>
      <c r="Q795" s="32"/>
    </row>
    <row r="796" spans="16:17" ht="15.75" customHeight="1" x14ac:dyDescent="0.25">
      <c r="P796" s="31"/>
      <c r="Q796" s="32"/>
    </row>
    <row r="797" spans="16:17" ht="15.75" customHeight="1" x14ac:dyDescent="0.25">
      <c r="P797" s="31"/>
      <c r="Q797" s="32"/>
    </row>
    <row r="798" spans="16:17" ht="15.75" customHeight="1" x14ac:dyDescent="0.25">
      <c r="P798" s="31"/>
      <c r="Q798" s="32"/>
    </row>
    <row r="799" spans="16:17" ht="15.75" customHeight="1" x14ac:dyDescent="0.25">
      <c r="P799" s="31"/>
      <c r="Q799" s="32"/>
    </row>
    <row r="800" spans="16:17" ht="15.75" customHeight="1" x14ac:dyDescent="0.25">
      <c r="P800" s="31"/>
      <c r="Q800" s="32"/>
    </row>
    <row r="801" spans="16:17" ht="15.75" customHeight="1" x14ac:dyDescent="0.25">
      <c r="P801" s="31"/>
      <c r="Q801" s="32"/>
    </row>
    <row r="802" spans="16:17" ht="15.75" customHeight="1" x14ac:dyDescent="0.25">
      <c r="P802" s="31"/>
      <c r="Q802" s="32"/>
    </row>
    <row r="803" spans="16:17" ht="15.75" customHeight="1" x14ac:dyDescent="0.25">
      <c r="P803" s="31"/>
      <c r="Q803" s="32"/>
    </row>
    <row r="804" spans="16:17" ht="15.75" customHeight="1" x14ac:dyDescent="0.25">
      <c r="P804" s="31"/>
      <c r="Q804" s="32"/>
    </row>
    <row r="805" spans="16:17" ht="15.75" customHeight="1" x14ac:dyDescent="0.25">
      <c r="P805" s="31"/>
      <c r="Q805" s="32"/>
    </row>
    <row r="806" spans="16:17" ht="15.75" customHeight="1" x14ac:dyDescent="0.25">
      <c r="P806" s="31"/>
      <c r="Q806" s="32"/>
    </row>
    <row r="807" spans="16:17" ht="15.75" customHeight="1" x14ac:dyDescent="0.25">
      <c r="P807" s="31"/>
      <c r="Q807" s="32"/>
    </row>
    <row r="808" spans="16:17" ht="15.75" customHeight="1" x14ac:dyDescent="0.25">
      <c r="P808" s="31"/>
      <c r="Q808" s="32"/>
    </row>
    <row r="809" spans="16:17" ht="15.75" customHeight="1" x14ac:dyDescent="0.25">
      <c r="P809" s="31"/>
      <c r="Q809" s="32"/>
    </row>
    <row r="810" spans="16:17" ht="15.75" customHeight="1" x14ac:dyDescent="0.25">
      <c r="P810" s="31"/>
      <c r="Q810" s="32"/>
    </row>
    <row r="811" spans="16:17" ht="15.75" customHeight="1" x14ac:dyDescent="0.25">
      <c r="P811" s="31"/>
      <c r="Q811" s="32"/>
    </row>
    <row r="812" spans="16:17" ht="15.75" customHeight="1" x14ac:dyDescent="0.25">
      <c r="P812" s="31"/>
      <c r="Q812" s="32"/>
    </row>
    <row r="813" spans="16:17" ht="15.75" customHeight="1" x14ac:dyDescent="0.25">
      <c r="P813" s="31"/>
      <c r="Q813" s="32"/>
    </row>
    <row r="814" spans="16:17" ht="15.75" customHeight="1" x14ac:dyDescent="0.25">
      <c r="P814" s="31"/>
      <c r="Q814" s="32"/>
    </row>
    <row r="815" spans="16:17" ht="15.75" customHeight="1" x14ac:dyDescent="0.25">
      <c r="P815" s="31"/>
      <c r="Q815" s="32"/>
    </row>
    <row r="816" spans="16:17" ht="15.75" customHeight="1" x14ac:dyDescent="0.25">
      <c r="P816" s="31"/>
      <c r="Q816" s="32"/>
    </row>
    <row r="817" spans="16:17" ht="15.75" customHeight="1" x14ac:dyDescent="0.25">
      <c r="P817" s="31"/>
      <c r="Q817" s="32"/>
    </row>
    <row r="818" spans="16:17" ht="15.75" customHeight="1" x14ac:dyDescent="0.25">
      <c r="P818" s="31"/>
      <c r="Q818" s="32"/>
    </row>
    <row r="819" spans="16:17" ht="15.75" customHeight="1" x14ac:dyDescent="0.25">
      <c r="P819" s="31"/>
      <c r="Q819" s="32"/>
    </row>
    <row r="820" spans="16:17" ht="15.75" customHeight="1" x14ac:dyDescent="0.25">
      <c r="P820" s="31"/>
      <c r="Q820" s="32"/>
    </row>
    <row r="821" spans="16:17" ht="15.75" customHeight="1" x14ac:dyDescent="0.25">
      <c r="P821" s="31"/>
      <c r="Q821" s="32"/>
    </row>
    <row r="822" spans="16:17" ht="15.75" customHeight="1" x14ac:dyDescent="0.25">
      <c r="P822" s="31"/>
      <c r="Q822" s="32"/>
    </row>
    <row r="823" spans="16:17" ht="15.75" customHeight="1" x14ac:dyDescent="0.25">
      <c r="P823" s="31"/>
      <c r="Q823" s="32"/>
    </row>
    <row r="824" spans="16:17" ht="15.75" customHeight="1" x14ac:dyDescent="0.25">
      <c r="P824" s="31"/>
      <c r="Q824" s="32"/>
    </row>
    <row r="825" spans="16:17" ht="15.75" customHeight="1" x14ac:dyDescent="0.25">
      <c r="P825" s="31"/>
      <c r="Q825" s="32"/>
    </row>
    <row r="826" spans="16:17" ht="15.75" customHeight="1" x14ac:dyDescent="0.25">
      <c r="P826" s="31"/>
      <c r="Q826" s="32"/>
    </row>
    <row r="827" spans="16:17" ht="15.75" customHeight="1" x14ac:dyDescent="0.25">
      <c r="P827" s="31"/>
      <c r="Q827" s="32"/>
    </row>
    <row r="828" spans="16:17" ht="15.75" customHeight="1" x14ac:dyDescent="0.25">
      <c r="P828" s="31"/>
      <c r="Q828" s="32"/>
    </row>
    <row r="829" spans="16:17" ht="15.75" customHeight="1" x14ac:dyDescent="0.25">
      <c r="P829" s="31"/>
      <c r="Q829" s="32"/>
    </row>
    <row r="830" spans="16:17" ht="15.75" customHeight="1" x14ac:dyDescent="0.25">
      <c r="P830" s="31"/>
      <c r="Q830" s="32"/>
    </row>
    <row r="831" spans="16:17" ht="15.75" customHeight="1" x14ac:dyDescent="0.25">
      <c r="P831" s="31"/>
      <c r="Q831" s="32"/>
    </row>
    <row r="832" spans="16:17" ht="15.75" customHeight="1" x14ac:dyDescent="0.25">
      <c r="P832" s="31"/>
      <c r="Q832" s="32"/>
    </row>
    <row r="833" spans="16:17" ht="15.75" customHeight="1" x14ac:dyDescent="0.25">
      <c r="P833" s="31"/>
      <c r="Q833" s="32"/>
    </row>
    <row r="834" spans="16:17" ht="15.75" customHeight="1" x14ac:dyDescent="0.25">
      <c r="P834" s="31"/>
      <c r="Q834" s="32"/>
    </row>
    <row r="835" spans="16:17" ht="15.75" customHeight="1" x14ac:dyDescent="0.25">
      <c r="P835" s="31"/>
      <c r="Q835" s="32"/>
    </row>
    <row r="836" spans="16:17" ht="15.75" customHeight="1" x14ac:dyDescent="0.25">
      <c r="P836" s="31"/>
      <c r="Q836" s="32"/>
    </row>
    <row r="837" spans="16:17" ht="15.75" customHeight="1" x14ac:dyDescent="0.25">
      <c r="P837" s="31"/>
      <c r="Q837" s="32"/>
    </row>
    <row r="838" spans="16:17" ht="15.75" customHeight="1" x14ac:dyDescent="0.25">
      <c r="P838" s="31"/>
      <c r="Q838" s="32"/>
    </row>
    <row r="839" spans="16:17" ht="15.75" customHeight="1" x14ac:dyDescent="0.25">
      <c r="P839" s="31"/>
      <c r="Q839" s="32"/>
    </row>
    <row r="840" spans="16:17" ht="15.75" customHeight="1" x14ac:dyDescent="0.25">
      <c r="P840" s="31"/>
      <c r="Q840" s="32"/>
    </row>
    <row r="841" spans="16:17" ht="15.75" customHeight="1" x14ac:dyDescent="0.25">
      <c r="P841" s="31"/>
      <c r="Q841" s="32"/>
    </row>
    <row r="842" spans="16:17" ht="15.75" customHeight="1" x14ac:dyDescent="0.25">
      <c r="P842" s="31"/>
      <c r="Q842" s="32"/>
    </row>
    <row r="843" spans="16:17" ht="15.75" customHeight="1" x14ac:dyDescent="0.25">
      <c r="P843" s="31"/>
      <c r="Q843" s="32"/>
    </row>
    <row r="844" spans="16:17" ht="15.75" customHeight="1" x14ac:dyDescent="0.25">
      <c r="P844" s="31"/>
      <c r="Q844" s="32"/>
    </row>
    <row r="845" spans="16:17" ht="15.75" customHeight="1" x14ac:dyDescent="0.25">
      <c r="P845" s="31"/>
      <c r="Q845" s="32"/>
    </row>
    <row r="846" spans="16:17" ht="15.75" customHeight="1" x14ac:dyDescent="0.25">
      <c r="P846" s="31"/>
      <c r="Q846" s="32"/>
    </row>
    <row r="847" spans="16:17" ht="15.75" customHeight="1" x14ac:dyDescent="0.25">
      <c r="P847" s="31"/>
      <c r="Q847" s="32"/>
    </row>
    <row r="848" spans="16:17" ht="15.75" customHeight="1" x14ac:dyDescent="0.25">
      <c r="P848" s="31"/>
      <c r="Q848" s="32"/>
    </row>
    <row r="849" spans="16:17" ht="15.75" customHeight="1" x14ac:dyDescent="0.25">
      <c r="P849" s="31"/>
      <c r="Q849" s="32"/>
    </row>
    <row r="850" spans="16:17" ht="15.75" customHeight="1" x14ac:dyDescent="0.25">
      <c r="P850" s="31"/>
      <c r="Q850" s="32"/>
    </row>
    <row r="851" spans="16:17" ht="15.75" customHeight="1" x14ac:dyDescent="0.25">
      <c r="P851" s="31"/>
      <c r="Q851" s="32"/>
    </row>
    <row r="852" spans="16:17" ht="15.75" customHeight="1" x14ac:dyDescent="0.25">
      <c r="P852" s="31"/>
      <c r="Q852" s="32"/>
    </row>
    <row r="853" spans="16:17" ht="15.75" customHeight="1" x14ac:dyDescent="0.25">
      <c r="P853" s="31"/>
      <c r="Q853" s="32"/>
    </row>
    <row r="854" spans="16:17" ht="15.75" customHeight="1" x14ac:dyDescent="0.25">
      <c r="P854" s="31"/>
      <c r="Q854" s="32"/>
    </row>
    <row r="855" spans="16:17" ht="15.75" customHeight="1" x14ac:dyDescent="0.25">
      <c r="P855" s="31"/>
      <c r="Q855" s="32"/>
    </row>
    <row r="856" spans="16:17" ht="15.75" customHeight="1" x14ac:dyDescent="0.25">
      <c r="P856" s="31"/>
      <c r="Q856" s="32"/>
    </row>
    <row r="857" spans="16:17" ht="15.75" customHeight="1" x14ac:dyDescent="0.25">
      <c r="P857" s="31"/>
      <c r="Q857" s="32"/>
    </row>
    <row r="858" spans="16:17" ht="15.75" customHeight="1" x14ac:dyDescent="0.25">
      <c r="P858" s="31"/>
      <c r="Q858" s="32"/>
    </row>
    <row r="859" spans="16:17" ht="15.75" customHeight="1" x14ac:dyDescent="0.25">
      <c r="P859" s="31"/>
      <c r="Q859" s="32"/>
    </row>
    <row r="860" spans="16:17" ht="15.75" customHeight="1" x14ac:dyDescent="0.25">
      <c r="P860" s="31"/>
      <c r="Q860" s="32"/>
    </row>
    <row r="861" spans="16:17" ht="15.75" customHeight="1" x14ac:dyDescent="0.25">
      <c r="P861" s="31"/>
      <c r="Q861" s="32"/>
    </row>
    <row r="862" spans="16:17" ht="15.75" customHeight="1" x14ac:dyDescent="0.25">
      <c r="P862" s="31"/>
      <c r="Q862" s="32"/>
    </row>
    <row r="863" spans="16:17" ht="15.75" customHeight="1" x14ac:dyDescent="0.25">
      <c r="P863" s="31"/>
      <c r="Q863" s="32"/>
    </row>
    <row r="864" spans="16:17" ht="15.75" customHeight="1" x14ac:dyDescent="0.25">
      <c r="P864" s="31"/>
      <c r="Q864" s="32"/>
    </row>
    <row r="865" spans="16:17" ht="15.75" customHeight="1" x14ac:dyDescent="0.25">
      <c r="P865" s="31"/>
      <c r="Q865" s="32"/>
    </row>
    <row r="866" spans="16:17" ht="15.75" customHeight="1" x14ac:dyDescent="0.25">
      <c r="P866" s="31"/>
      <c r="Q866" s="32"/>
    </row>
    <row r="867" spans="16:17" ht="15.75" customHeight="1" x14ac:dyDescent="0.25">
      <c r="P867" s="31"/>
      <c r="Q867" s="32"/>
    </row>
    <row r="868" spans="16:17" ht="15.75" customHeight="1" x14ac:dyDescent="0.25">
      <c r="P868" s="31"/>
      <c r="Q868" s="32"/>
    </row>
    <row r="869" spans="16:17" ht="15.75" customHeight="1" x14ac:dyDescent="0.25">
      <c r="P869" s="31"/>
      <c r="Q869" s="32"/>
    </row>
    <row r="870" spans="16:17" ht="15.75" customHeight="1" x14ac:dyDescent="0.25">
      <c r="P870" s="31"/>
      <c r="Q870" s="32"/>
    </row>
    <row r="871" spans="16:17" ht="15.75" customHeight="1" x14ac:dyDescent="0.25">
      <c r="P871" s="31"/>
      <c r="Q871" s="32"/>
    </row>
    <row r="872" spans="16:17" ht="15.75" customHeight="1" x14ac:dyDescent="0.25">
      <c r="P872" s="31"/>
      <c r="Q872" s="32"/>
    </row>
    <row r="873" spans="16:17" ht="15.75" customHeight="1" x14ac:dyDescent="0.25">
      <c r="P873" s="31"/>
      <c r="Q873" s="32"/>
    </row>
    <row r="874" spans="16:17" ht="15.75" customHeight="1" x14ac:dyDescent="0.25">
      <c r="P874" s="31"/>
      <c r="Q874" s="32"/>
    </row>
    <row r="875" spans="16:17" ht="15.75" customHeight="1" x14ac:dyDescent="0.25">
      <c r="P875" s="31"/>
      <c r="Q875" s="32"/>
    </row>
    <row r="876" spans="16:17" ht="15.75" customHeight="1" x14ac:dyDescent="0.25">
      <c r="P876" s="31"/>
      <c r="Q876" s="32"/>
    </row>
    <row r="877" spans="16:17" ht="15.75" customHeight="1" x14ac:dyDescent="0.25">
      <c r="P877" s="31"/>
      <c r="Q877" s="32"/>
    </row>
    <row r="878" spans="16:17" ht="15.75" customHeight="1" x14ac:dyDescent="0.25">
      <c r="P878" s="31"/>
      <c r="Q878" s="32"/>
    </row>
    <row r="879" spans="16:17" ht="15.75" customHeight="1" x14ac:dyDescent="0.25">
      <c r="P879" s="31"/>
      <c r="Q879" s="32"/>
    </row>
    <row r="880" spans="16:17" ht="15.75" customHeight="1" x14ac:dyDescent="0.25">
      <c r="P880" s="31"/>
      <c r="Q880" s="32"/>
    </row>
    <row r="881" spans="16:17" ht="15.75" customHeight="1" x14ac:dyDescent="0.25">
      <c r="P881" s="31"/>
      <c r="Q881" s="32"/>
    </row>
    <row r="882" spans="16:17" ht="15.75" customHeight="1" x14ac:dyDescent="0.25">
      <c r="P882" s="31"/>
      <c r="Q882" s="32"/>
    </row>
    <row r="883" spans="16:17" ht="15.75" customHeight="1" x14ac:dyDescent="0.25">
      <c r="P883" s="31"/>
      <c r="Q883" s="32"/>
    </row>
    <row r="884" spans="16:17" ht="15.75" customHeight="1" x14ac:dyDescent="0.25">
      <c r="P884" s="31"/>
      <c r="Q884" s="32"/>
    </row>
    <row r="885" spans="16:17" ht="15.75" customHeight="1" x14ac:dyDescent="0.25">
      <c r="P885" s="31"/>
      <c r="Q885" s="32"/>
    </row>
    <row r="886" spans="16:17" ht="15.75" customHeight="1" x14ac:dyDescent="0.25">
      <c r="P886" s="31"/>
      <c r="Q886" s="32"/>
    </row>
    <row r="887" spans="16:17" ht="15.75" customHeight="1" x14ac:dyDescent="0.25">
      <c r="P887" s="31"/>
      <c r="Q887" s="32"/>
    </row>
    <row r="888" spans="16:17" ht="15.75" customHeight="1" x14ac:dyDescent="0.25">
      <c r="P888" s="31"/>
      <c r="Q888" s="32"/>
    </row>
    <row r="889" spans="16:17" ht="15.75" customHeight="1" x14ac:dyDescent="0.25">
      <c r="P889" s="31"/>
      <c r="Q889" s="32"/>
    </row>
    <row r="890" spans="16:17" ht="15.75" customHeight="1" x14ac:dyDescent="0.25">
      <c r="P890" s="31"/>
      <c r="Q890" s="32"/>
    </row>
    <row r="891" spans="16:17" ht="15.75" customHeight="1" x14ac:dyDescent="0.25">
      <c r="P891" s="31"/>
      <c r="Q891" s="32"/>
    </row>
    <row r="892" spans="16:17" ht="15.75" customHeight="1" x14ac:dyDescent="0.25">
      <c r="P892" s="31"/>
      <c r="Q892" s="32"/>
    </row>
    <row r="893" spans="16:17" ht="15.75" customHeight="1" x14ac:dyDescent="0.25">
      <c r="P893" s="31"/>
      <c r="Q893" s="32"/>
    </row>
    <row r="894" spans="16:17" ht="15.75" customHeight="1" x14ac:dyDescent="0.25">
      <c r="P894" s="31"/>
      <c r="Q894" s="32"/>
    </row>
    <row r="895" spans="16:17" ht="15.75" customHeight="1" x14ac:dyDescent="0.25">
      <c r="P895" s="31"/>
      <c r="Q895" s="32"/>
    </row>
    <row r="896" spans="16:17" ht="15.75" customHeight="1" x14ac:dyDescent="0.25">
      <c r="P896" s="31"/>
      <c r="Q896" s="32"/>
    </row>
    <row r="897" spans="16:17" ht="15.75" customHeight="1" x14ac:dyDescent="0.25">
      <c r="P897" s="31"/>
      <c r="Q897" s="32"/>
    </row>
    <row r="898" spans="16:17" ht="15.75" customHeight="1" x14ac:dyDescent="0.25">
      <c r="P898" s="31"/>
      <c r="Q898" s="32"/>
    </row>
    <row r="899" spans="16:17" ht="15.75" customHeight="1" x14ac:dyDescent="0.25">
      <c r="P899" s="31"/>
      <c r="Q899" s="32"/>
    </row>
    <row r="900" spans="16:17" ht="15.75" customHeight="1" x14ac:dyDescent="0.25">
      <c r="P900" s="31"/>
      <c r="Q900" s="32"/>
    </row>
    <row r="901" spans="16:17" ht="15.75" customHeight="1" x14ac:dyDescent="0.25">
      <c r="P901" s="31"/>
      <c r="Q901" s="32"/>
    </row>
    <row r="902" spans="16:17" ht="15.75" customHeight="1" x14ac:dyDescent="0.25">
      <c r="P902" s="31"/>
      <c r="Q902" s="32"/>
    </row>
    <row r="903" spans="16:17" ht="15.75" customHeight="1" x14ac:dyDescent="0.25">
      <c r="P903" s="31"/>
      <c r="Q903" s="32"/>
    </row>
    <row r="904" spans="16:17" ht="15.75" customHeight="1" x14ac:dyDescent="0.25">
      <c r="P904" s="31"/>
      <c r="Q904" s="32"/>
    </row>
    <row r="905" spans="16:17" ht="15.75" customHeight="1" x14ac:dyDescent="0.25">
      <c r="P905" s="31"/>
      <c r="Q905" s="32"/>
    </row>
    <row r="906" spans="16:17" ht="15.75" customHeight="1" x14ac:dyDescent="0.25">
      <c r="P906" s="31"/>
      <c r="Q906" s="32"/>
    </row>
    <row r="907" spans="16:17" ht="15.75" customHeight="1" x14ac:dyDescent="0.25">
      <c r="P907" s="31"/>
      <c r="Q907" s="32"/>
    </row>
    <row r="908" spans="16:17" ht="15.75" customHeight="1" x14ac:dyDescent="0.25">
      <c r="P908" s="31"/>
      <c r="Q908" s="32"/>
    </row>
    <row r="909" spans="16:17" ht="15.75" customHeight="1" x14ac:dyDescent="0.25">
      <c r="P909" s="31"/>
      <c r="Q909" s="32"/>
    </row>
    <row r="910" spans="16:17" ht="15.75" customHeight="1" x14ac:dyDescent="0.25">
      <c r="P910" s="31"/>
      <c r="Q910" s="32"/>
    </row>
    <row r="911" spans="16:17" ht="15.75" customHeight="1" x14ac:dyDescent="0.25">
      <c r="P911" s="31"/>
      <c r="Q911" s="32"/>
    </row>
    <row r="912" spans="16:17" ht="15.75" customHeight="1" x14ac:dyDescent="0.25">
      <c r="P912" s="31"/>
      <c r="Q912" s="32"/>
    </row>
    <row r="913" spans="16:17" ht="15.75" customHeight="1" x14ac:dyDescent="0.25">
      <c r="P913" s="31"/>
      <c r="Q913" s="32"/>
    </row>
    <row r="914" spans="16:17" ht="15.75" customHeight="1" x14ac:dyDescent="0.25">
      <c r="P914" s="31"/>
      <c r="Q914" s="32"/>
    </row>
    <row r="915" spans="16:17" ht="15.75" customHeight="1" x14ac:dyDescent="0.25">
      <c r="P915" s="31"/>
      <c r="Q915" s="32"/>
    </row>
    <row r="916" spans="16:17" ht="15.75" customHeight="1" x14ac:dyDescent="0.25">
      <c r="P916" s="31"/>
      <c r="Q916" s="32"/>
    </row>
    <row r="917" spans="16:17" ht="15.75" customHeight="1" x14ac:dyDescent="0.25">
      <c r="P917" s="31"/>
      <c r="Q917" s="32"/>
    </row>
    <row r="918" spans="16:17" ht="15.75" customHeight="1" x14ac:dyDescent="0.25">
      <c r="P918" s="31"/>
      <c r="Q918" s="32"/>
    </row>
    <row r="919" spans="16:17" ht="15.75" customHeight="1" x14ac:dyDescent="0.25">
      <c r="P919" s="31"/>
      <c r="Q919" s="32"/>
    </row>
    <row r="920" spans="16:17" ht="15.75" customHeight="1" x14ac:dyDescent="0.25">
      <c r="P920" s="31"/>
      <c r="Q920" s="32"/>
    </row>
    <row r="921" spans="16:17" ht="15.75" customHeight="1" x14ac:dyDescent="0.25">
      <c r="P921" s="31"/>
      <c r="Q921" s="32"/>
    </row>
    <row r="922" spans="16:17" ht="15.75" customHeight="1" x14ac:dyDescent="0.25">
      <c r="P922" s="31"/>
      <c r="Q922" s="32"/>
    </row>
    <row r="923" spans="16:17" ht="15.75" customHeight="1" x14ac:dyDescent="0.25">
      <c r="P923" s="31"/>
      <c r="Q923" s="32"/>
    </row>
    <row r="924" spans="16:17" ht="15.75" customHeight="1" x14ac:dyDescent="0.25">
      <c r="P924" s="31"/>
      <c r="Q924" s="32"/>
    </row>
    <row r="925" spans="16:17" ht="15.75" customHeight="1" x14ac:dyDescent="0.25">
      <c r="P925" s="31"/>
      <c r="Q925" s="32"/>
    </row>
    <row r="926" spans="16:17" ht="15.75" customHeight="1" x14ac:dyDescent="0.25">
      <c r="P926" s="31"/>
      <c r="Q926" s="32"/>
    </row>
    <row r="927" spans="16:17" ht="15.75" customHeight="1" x14ac:dyDescent="0.25">
      <c r="P927" s="31"/>
      <c r="Q927" s="32"/>
    </row>
    <row r="928" spans="16:17" ht="15.75" customHeight="1" x14ac:dyDescent="0.25">
      <c r="P928" s="31"/>
      <c r="Q928" s="32"/>
    </row>
    <row r="929" spans="16:17" ht="15.75" customHeight="1" x14ac:dyDescent="0.25">
      <c r="P929" s="31"/>
      <c r="Q929" s="32"/>
    </row>
    <row r="930" spans="16:17" ht="15.75" customHeight="1" x14ac:dyDescent="0.25">
      <c r="P930" s="31"/>
      <c r="Q930" s="32"/>
    </row>
    <row r="931" spans="16:17" ht="15.75" customHeight="1" x14ac:dyDescent="0.25">
      <c r="P931" s="31"/>
      <c r="Q931" s="32"/>
    </row>
    <row r="932" spans="16:17" ht="15.75" customHeight="1" x14ac:dyDescent="0.25">
      <c r="P932" s="31"/>
      <c r="Q932" s="32"/>
    </row>
    <row r="933" spans="16:17" ht="15.75" customHeight="1" x14ac:dyDescent="0.25">
      <c r="P933" s="31"/>
      <c r="Q933" s="32"/>
    </row>
    <row r="934" spans="16:17" ht="15.75" customHeight="1" x14ac:dyDescent="0.25">
      <c r="P934" s="31"/>
      <c r="Q934" s="32"/>
    </row>
    <row r="935" spans="16:17" ht="15.75" customHeight="1" x14ac:dyDescent="0.25">
      <c r="P935" s="31"/>
      <c r="Q935" s="32"/>
    </row>
    <row r="936" spans="16:17" ht="15.75" customHeight="1" x14ac:dyDescent="0.25">
      <c r="P936" s="31"/>
      <c r="Q936" s="32"/>
    </row>
    <row r="937" spans="16:17" ht="15.75" customHeight="1" x14ac:dyDescent="0.25">
      <c r="P937" s="31"/>
      <c r="Q937" s="32"/>
    </row>
    <row r="938" spans="16:17" ht="15.75" customHeight="1" x14ac:dyDescent="0.25">
      <c r="P938" s="31"/>
      <c r="Q938" s="32"/>
    </row>
    <row r="939" spans="16:17" ht="15.75" customHeight="1" x14ac:dyDescent="0.25">
      <c r="P939" s="31"/>
      <c r="Q939" s="32"/>
    </row>
    <row r="940" spans="16:17" ht="15.75" customHeight="1" x14ac:dyDescent="0.25">
      <c r="P940" s="31"/>
      <c r="Q940" s="32"/>
    </row>
    <row r="941" spans="16:17" ht="15.75" customHeight="1" x14ac:dyDescent="0.25">
      <c r="P941" s="31"/>
      <c r="Q941" s="32"/>
    </row>
    <row r="942" spans="16:17" ht="15.75" customHeight="1" x14ac:dyDescent="0.25">
      <c r="P942" s="31"/>
      <c r="Q942" s="32"/>
    </row>
    <row r="943" spans="16:17" ht="15.75" customHeight="1" x14ac:dyDescent="0.25">
      <c r="P943" s="31"/>
      <c r="Q943" s="32"/>
    </row>
    <row r="944" spans="16:17" ht="15.75" customHeight="1" x14ac:dyDescent="0.25">
      <c r="P944" s="31"/>
      <c r="Q944" s="32"/>
    </row>
    <row r="945" spans="16:17" ht="15.75" customHeight="1" x14ac:dyDescent="0.25">
      <c r="P945" s="31"/>
      <c r="Q945" s="32"/>
    </row>
    <row r="946" spans="16:17" ht="15.75" customHeight="1" x14ac:dyDescent="0.25">
      <c r="P946" s="31"/>
      <c r="Q946" s="32"/>
    </row>
    <row r="947" spans="16:17" ht="15.75" customHeight="1" x14ac:dyDescent="0.25">
      <c r="P947" s="31"/>
      <c r="Q947" s="32"/>
    </row>
    <row r="948" spans="16:17" ht="15.75" customHeight="1" x14ac:dyDescent="0.25">
      <c r="P948" s="31"/>
      <c r="Q948" s="32"/>
    </row>
    <row r="949" spans="16:17" ht="15.75" customHeight="1" x14ac:dyDescent="0.25">
      <c r="P949" s="31"/>
      <c r="Q949" s="32"/>
    </row>
    <row r="950" spans="16:17" ht="15.75" customHeight="1" x14ac:dyDescent="0.25">
      <c r="P950" s="31"/>
      <c r="Q950" s="32"/>
    </row>
    <row r="951" spans="16:17" ht="15.75" customHeight="1" x14ac:dyDescent="0.25">
      <c r="P951" s="31"/>
      <c r="Q951" s="32"/>
    </row>
    <row r="952" spans="16:17" ht="15.75" customHeight="1" x14ac:dyDescent="0.25">
      <c r="P952" s="31"/>
      <c r="Q952" s="32"/>
    </row>
    <row r="953" spans="16:17" ht="15.75" customHeight="1" x14ac:dyDescent="0.25">
      <c r="P953" s="31"/>
      <c r="Q953" s="32"/>
    </row>
    <row r="954" spans="16:17" ht="15.75" customHeight="1" x14ac:dyDescent="0.25">
      <c r="P954" s="31"/>
      <c r="Q954" s="32"/>
    </row>
    <row r="955" spans="16:17" ht="15.75" customHeight="1" x14ac:dyDescent="0.25">
      <c r="P955" s="31"/>
      <c r="Q955" s="32"/>
    </row>
    <row r="956" spans="16:17" ht="15.75" customHeight="1" x14ac:dyDescent="0.25">
      <c r="P956" s="31"/>
      <c r="Q956" s="32"/>
    </row>
    <row r="957" spans="16:17" ht="15.75" customHeight="1" x14ac:dyDescent="0.25">
      <c r="P957" s="31"/>
      <c r="Q957" s="32"/>
    </row>
    <row r="958" spans="16:17" ht="15.75" customHeight="1" x14ac:dyDescent="0.25">
      <c r="P958" s="31"/>
      <c r="Q958" s="32"/>
    </row>
    <row r="959" spans="16:17" ht="15.75" customHeight="1" x14ac:dyDescent="0.25">
      <c r="P959" s="31"/>
      <c r="Q959" s="32"/>
    </row>
    <row r="960" spans="16:17" ht="15.75" customHeight="1" x14ac:dyDescent="0.25">
      <c r="P960" s="31"/>
      <c r="Q960" s="32"/>
    </row>
    <row r="961" spans="16:17" ht="15.75" customHeight="1" x14ac:dyDescent="0.25">
      <c r="P961" s="31"/>
      <c r="Q961" s="32"/>
    </row>
    <row r="962" spans="16:17" ht="15.75" customHeight="1" x14ac:dyDescent="0.25">
      <c r="P962" s="31"/>
      <c r="Q962" s="32"/>
    </row>
    <row r="963" spans="16:17" ht="15.75" customHeight="1" x14ac:dyDescent="0.25">
      <c r="P963" s="31"/>
      <c r="Q963" s="32"/>
    </row>
    <row r="964" spans="16:17" ht="15.75" customHeight="1" x14ac:dyDescent="0.25">
      <c r="P964" s="31"/>
      <c r="Q964" s="32"/>
    </row>
    <row r="965" spans="16:17" ht="15.75" customHeight="1" x14ac:dyDescent="0.25">
      <c r="P965" s="31"/>
      <c r="Q965" s="32"/>
    </row>
    <row r="966" spans="16:17" ht="15.75" customHeight="1" x14ac:dyDescent="0.25">
      <c r="P966" s="31"/>
      <c r="Q966" s="32"/>
    </row>
    <row r="967" spans="16:17" ht="15.75" customHeight="1" x14ac:dyDescent="0.25">
      <c r="P967" s="31"/>
      <c r="Q967" s="32"/>
    </row>
    <row r="968" spans="16:17" ht="15.75" customHeight="1" x14ac:dyDescent="0.25">
      <c r="P968" s="31"/>
      <c r="Q968" s="32"/>
    </row>
    <row r="969" spans="16:17" ht="15.75" customHeight="1" x14ac:dyDescent="0.25">
      <c r="P969" s="31"/>
      <c r="Q969" s="32"/>
    </row>
    <row r="970" spans="16:17" ht="15.75" customHeight="1" x14ac:dyDescent="0.25">
      <c r="P970" s="31"/>
      <c r="Q970" s="32"/>
    </row>
    <row r="971" spans="16:17" ht="15.75" customHeight="1" x14ac:dyDescent="0.25">
      <c r="P971" s="31"/>
      <c r="Q971" s="32"/>
    </row>
    <row r="972" spans="16:17" ht="15.75" customHeight="1" x14ac:dyDescent="0.25">
      <c r="P972" s="31"/>
      <c r="Q972" s="32"/>
    </row>
    <row r="973" spans="16:17" ht="15.75" customHeight="1" x14ac:dyDescent="0.25">
      <c r="P973" s="31"/>
      <c r="Q973" s="32"/>
    </row>
    <row r="974" spans="16:17" ht="15.75" customHeight="1" x14ac:dyDescent="0.25">
      <c r="P974" s="31"/>
      <c r="Q974" s="32"/>
    </row>
    <row r="975" spans="16:17" ht="15.75" customHeight="1" x14ac:dyDescent="0.25">
      <c r="P975" s="31"/>
      <c r="Q975" s="32"/>
    </row>
    <row r="976" spans="16:17" ht="15.75" customHeight="1" x14ac:dyDescent="0.25">
      <c r="P976" s="31"/>
      <c r="Q976" s="32"/>
    </row>
    <row r="977" spans="16:17" ht="15.75" customHeight="1" x14ac:dyDescent="0.25">
      <c r="P977" s="31"/>
      <c r="Q977" s="32"/>
    </row>
    <row r="978" spans="16:17" ht="15.75" customHeight="1" x14ac:dyDescent="0.25">
      <c r="P978" s="31"/>
      <c r="Q978" s="32"/>
    </row>
    <row r="979" spans="16:17" ht="15.75" customHeight="1" x14ac:dyDescent="0.25">
      <c r="P979" s="31"/>
      <c r="Q979" s="32"/>
    </row>
    <row r="980" spans="16:17" ht="15.75" customHeight="1" x14ac:dyDescent="0.25">
      <c r="P980" s="31"/>
      <c r="Q980" s="32"/>
    </row>
    <row r="981" spans="16:17" ht="15.75" customHeight="1" x14ac:dyDescent="0.25">
      <c r="P981" s="31"/>
      <c r="Q981" s="32"/>
    </row>
    <row r="982" spans="16:17" ht="15.75" customHeight="1" x14ac:dyDescent="0.25">
      <c r="P982" s="31"/>
      <c r="Q982" s="32"/>
    </row>
    <row r="983" spans="16:17" ht="15.75" customHeight="1" x14ac:dyDescent="0.25">
      <c r="P983" s="31"/>
      <c r="Q983" s="32"/>
    </row>
    <row r="984" spans="16:17" ht="15.75" customHeight="1" x14ac:dyDescent="0.25">
      <c r="P984" s="31"/>
      <c r="Q984" s="32"/>
    </row>
    <row r="985" spans="16:17" ht="15.75" customHeight="1" x14ac:dyDescent="0.25">
      <c r="P985" s="31"/>
      <c r="Q985" s="32"/>
    </row>
    <row r="986" spans="16:17" ht="15.75" customHeight="1" x14ac:dyDescent="0.25">
      <c r="P986" s="31"/>
      <c r="Q986" s="32"/>
    </row>
    <row r="987" spans="16:17" ht="15.75" customHeight="1" x14ac:dyDescent="0.25">
      <c r="P987" s="31"/>
      <c r="Q987" s="32"/>
    </row>
    <row r="988" spans="16:17" ht="15.75" customHeight="1" x14ac:dyDescent="0.25">
      <c r="P988" s="31"/>
      <c r="Q988" s="32"/>
    </row>
    <row r="989" spans="16:17" ht="15.75" customHeight="1" x14ac:dyDescent="0.25">
      <c r="P989" s="31"/>
      <c r="Q989" s="32"/>
    </row>
    <row r="990" spans="16:17" ht="15.75" customHeight="1" x14ac:dyDescent="0.25">
      <c r="P990" s="31"/>
      <c r="Q990" s="32"/>
    </row>
    <row r="991" spans="16:17" ht="15.75" customHeight="1" x14ac:dyDescent="0.25">
      <c r="P991" s="31"/>
      <c r="Q991" s="32"/>
    </row>
    <row r="992" spans="16:17" ht="15.75" customHeight="1" x14ac:dyDescent="0.25">
      <c r="P992" s="31"/>
      <c r="Q992" s="32"/>
    </row>
    <row r="993" spans="16:17" ht="15.75" customHeight="1" x14ac:dyDescent="0.25">
      <c r="P993" s="31"/>
      <c r="Q993" s="32"/>
    </row>
    <row r="994" spans="16:17" ht="15.75" customHeight="1" x14ac:dyDescent="0.25">
      <c r="P994" s="31"/>
      <c r="Q994" s="32"/>
    </row>
    <row r="995" spans="16:17" ht="15.75" customHeight="1" x14ac:dyDescent="0.25">
      <c r="P995" s="31"/>
      <c r="Q995" s="32"/>
    </row>
    <row r="996" spans="16:17" ht="15.75" customHeight="1" x14ac:dyDescent="0.25">
      <c r="P996" s="31"/>
      <c r="Q996" s="32"/>
    </row>
    <row r="997" spans="16:17" ht="15.75" customHeight="1" x14ac:dyDescent="0.25">
      <c r="P997" s="31"/>
      <c r="Q997" s="32"/>
    </row>
    <row r="998" spans="16:17" ht="15.75" customHeight="1" x14ac:dyDescent="0.25">
      <c r="P998" s="31"/>
      <c r="Q998" s="32"/>
    </row>
  </sheetData>
  <printOptions gridLines="1"/>
  <pageMargins left="0.25" right="0.25" top="0.75" bottom="0.75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Symphony</dc:creator>
  <cp:lastModifiedBy>Rachel Smalling</cp:lastModifiedBy>
  <dcterms:created xsi:type="dcterms:W3CDTF">2020-01-20T20:04:47Z</dcterms:created>
  <dcterms:modified xsi:type="dcterms:W3CDTF">2022-03-17T17:20:50Z</dcterms:modified>
</cp:coreProperties>
</file>