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shvillecaresorg-my.sharepoint.com/personal/dbarnett_nashvillecares_org/Documents/Desktop/"/>
    </mc:Choice>
  </mc:AlternateContent>
  <xr:revisionPtr revIDLastSave="0" documentId="8_{AD5E2089-0F64-401E-BCEF-6BA50FC46F6D}" xr6:coauthVersionLast="47" xr6:coauthVersionMax="47" xr10:uidLastSave="{00000000-0000-0000-0000-000000000000}"/>
  <bookViews>
    <workbookView xWindow="-120" yWindow="-120" windowWidth="29040" windowHeight="17640" xr2:uid="{A617E219-20D6-4BA0-9B9E-8FA595140039}"/>
  </bookViews>
  <sheets>
    <sheet name="23-24 External Presentation" sheetId="3" r:id="rId1"/>
    <sheet name="22-23 External Presentation" sheetId="1" r:id="rId2"/>
    <sheet name="21-22 External Presentation" sheetId="2" r:id="rId3"/>
  </sheets>
  <externalReferences>
    <externalReference r:id="rId4"/>
  </externalReferences>
  <definedNames>
    <definedName name="LaborAlloc">'[1]22-23 Labor Alloc'!$AC$240:$AP$298</definedName>
    <definedName name="_xlnm.Print_Area" localSheetId="1">'22-23 External Presentation'!$A$1:$B$24</definedName>
    <definedName name="_xlnm.Print_Area" localSheetId="0">'23-24 External Presentation'!$A$1:$B$24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3" l="1"/>
  <c r="F10" i="1"/>
  <c r="F17" i="1"/>
  <c r="F7" i="1"/>
  <c r="I9" i="1" l="1"/>
  <c r="H11" i="1"/>
  <c r="F24" i="1" l="1"/>
  <c r="F11" i="1"/>
  <c r="F10" i="3"/>
  <c r="F11" i="3" s="1"/>
  <c r="F17" i="3"/>
  <c r="F7" i="3"/>
  <c r="F25" i="1" l="1"/>
  <c r="F24" i="3"/>
  <c r="F25" i="3" s="1"/>
  <c r="B9" i="3" l="1"/>
  <c r="B21" i="3"/>
  <c r="B20" i="3"/>
  <c r="B16" i="3"/>
  <c r="B7" i="3"/>
  <c r="B5" i="3"/>
  <c r="B10" i="3" l="1"/>
  <c r="B17" i="1"/>
  <c r="B8" i="1"/>
  <c r="B22" i="3" l="1"/>
  <c r="B23" i="3" s="1"/>
  <c r="B4" i="1"/>
  <c r="B6" i="1"/>
  <c r="B5" i="1" l="1"/>
  <c r="B7" i="1" l="1"/>
  <c r="B10" i="1" s="1"/>
  <c r="B13" i="1" l="1"/>
  <c r="B19" i="1" l="1"/>
  <c r="B20" i="1" l="1"/>
  <c r="B21" i="1"/>
  <c r="B16" i="1" l="1"/>
  <c r="B18" i="1"/>
  <c r="B14" i="1" l="1"/>
  <c r="B12" i="1"/>
  <c r="B15" i="1"/>
  <c r="B22" i="1" l="1"/>
  <c r="B23" i="1" s="1"/>
</calcChain>
</file>

<file path=xl/sharedStrings.xml><?xml version="1.0" encoding="utf-8"?>
<sst xmlns="http://schemas.openxmlformats.org/spreadsheetml/2006/main" count="106" uniqueCount="30">
  <si>
    <t>Nashville CARES</t>
  </si>
  <si>
    <t>FY 2022/23 Budget</t>
  </si>
  <si>
    <t>Revenue</t>
  </si>
  <si>
    <t>Contributions</t>
  </si>
  <si>
    <t>Special Events, Net</t>
  </si>
  <si>
    <t>Foundation &amp; Corporate Grants</t>
  </si>
  <si>
    <t>Government &amp; University Grants</t>
  </si>
  <si>
    <t>Insurance Assistance (Pass-Through)</t>
  </si>
  <si>
    <t>Other Revenue</t>
  </si>
  <si>
    <t>Total Revenue</t>
  </si>
  <si>
    <t>Expenses</t>
  </si>
  <si>
    <t>Case Management &amp; Eligibility</t>
  </si>
  <si>
    <t>Housing &amp; Financial Assistance</t>
  </si>
  <si>
    <t>Emotional &amp; Practical Support</t>
  </si>
  <si>
    <t>Education &amp; Testing</t>
  </si>
  <si>
    <t>Insurance Assistance</t>
  </si>
  <si>
    <t>Public Policy &amp; Advocacy</t>
  </si>
  <si>
    <t>Volunteer Services</t>
  </si>
  <si>
    <t>Marketing &amp; Fund Development</t>
  </si>
  <si>
    <t>Administration &amp; Finance</t>
  </si>
  <si>
    <t>Total Expenses</t>
  </si>
  <si>
    <t>Contribution to Working Capital</t>
  </si>
  <si>
    <t>Approved by the Board of Directors 8.25.22</t>
  </si>
  <si>
    <t>FY 2023/24 Budget</t>
  </si>
  <si>
    <t>Approved by the Board of Directors 7.27.23</t>
  </si>
  <si>
    <t xml:space="preserve">alternate, </t>
  </si>
  <si>
    <t>no netting</t>
  </si>
  <si>
    <t>of expense</t>
  </si>
  <si>
    <t>Special Events</t>
  </si>
  <si>
    <t>Clinic and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</si>
</sst>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3" xfId="0" applyBorder="1"/>
    <xf numFmtId="164" fontId="0" fillId="0" borderId="4" xfId="1" applyNumberFormat="1" applyFont="1" applyBorder="1"/>
    <xf numFmtId="0" fontId="1" fillId="0" borderId="5" xfId="0" applyFont="1" applyBorder="1"/>
    <xf numFmtId="164" fontId="0" fillId="0" borderId="6" xfId="1" applyNumberFormat="1" applyFont="1" applyBorder="1"/>
    <xf numFmtId="0" fontId="0" fillId="0" borderId="5" xfId="0" applyBorder="1"/>
    <xf numFmtId="0" fontId="0" fillId="0" borderId="7" xfId="0" applyBorder="1"/>
    <xf numFmtId="164" fontId="0" fillId="0" borderId="8" xfId="1" applyNumberFormat="1" applyFont="1" applyBorder="1"/>
    <xf numFmtId="0" fontId="3" fillId="0" borderId="1" xfId="0" applyFont="1" applyBorder="1"/>
    <xf numFmtId="0" fontId="0" fillId="0" borderId="2" xfId="0" applyBorder="1"/>
    <xf numFmtId="0" fontId="2" fillId="2" borderId="1" xfId="0" applyFont="1" applyFill="1" applyBorder="1"/>
    <xf numFmtId="0" fontId="0" fillId="2" borderId="2" xfId="0" applyFill="1" applyBorder="1"/>
    <xf numFmtId="164" fontId="0" fillId="2" borderId="2" xfId="1" applyNumberFormat="1" applyFont="1" applyFill="1" applyBorder="1"/>
    <xf numFmtId="0" fontId="2" fillId="3" borderId="1" xfId="0" applyFont="1" applyFill="1" applyBorder="1"/>
    <xf numFmtId="164" fontId="0" fillId="3" borderId="2" xfId="1" applyNumberFormat="1" applyFont="1" applyFill="1" applyBorder="1"/>
    <xf numFmtId="10" fontId="0" fillId="0" borderId="0" xfId="0" applyNumberFormat="1"/>
    <xf numFmtId="164" fontId="0" fillId="0" borderId="0" xfId="1" applyNumberFormat="1" applyFon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190500</xdr:rowOff>
    </xdr:from>
    <xdr:to>
      <xdr:col>7</xdr:col>
      <xdr:colOff>7053</xdr:colOff>
      <xdr:row>30</xdr:row>
      <xdr:rowOff>67495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9DB778-4747-3389-FDF4-C3CF25866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0"/>
          <a:ext cx="5036253" cy="5877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ashvillecaresorg-my.sharepoint.com/personal/amurray_nashvillecares_org/Documents/2022-2023%20Budget/2022-2023%20Budget%20Draft%20~am.xlsx" TargetMode="External"/><Relationship Id="rId1" Type="http://schemas.openxmlformats.org/officeDocument/2006/relationships/externalLinkPath" Target="/personal/amurray_nashvillecares_org/Documents/2022-2023%20Budget/2022-2023%20Budget%20Draft%20~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ssumptions"/>
      <sheetName val="Total Agency"/>
      <sheetName val="Presentation"/>
      <sheetName val="Total Agency by Month"/>
      <sheetName val="Govt Grants"/>
      <sheetName val="Foundation Grants"/>
      <sheetName val="22-23 Labor Alloc"/>
      <sheetName val="22-23 Employee Listing"/>
      <sheetName val="CASE MANAGEMENT &amp; ELIGIBILITY"/>
      <sheetName val="CASE MANAGEMENT CF"/>
      <sheetName val="MCM-Part A (111 190)"/>
      <sheetName val="MCM-Pt A COVID (265 191)"/>
      <sheetName val="CM-Part A (112 190)"/>
      <sheetName val="Linguistics-Part A (325-190)"/>
      <sheetName val="MCM-MAI (111 180)"/>
      <sheetName val="MCM-Part B (112 160)"/>
      <sheetName val="CM-Part B (111 160)"/>
      <sheetName val="CM-Part B State Funds (111 166)"/>
      <sheetName val="HOPWA MCM (111 117)"/>
      <sheetName val="MCM-COE (111 170)"/>
      <sheetName val="MCM-SHOPWA (111 150)"/>
      <sheetName val="MCM-CEF (111 124)"/>
      <sheetName val="Eligibility-COE (130 170)"/>
      <sheetName val="MCM-OBI (111 405)"/>
      <sheetName val="MCM-General (111 999)"/>
      <sheetName val="HOUSING, FINANCIAL, PRAC ASST"/>
      <sheetName val="HOUSING, FINANCIAL, CF"/>
      <sheetName val="HOUSING-MHOPWA (350 111)"/>
      <sheetName val="Part B Housing (355 160)"/>
      <sheetName val="Part B Utilities (350 160)"/>
      <sheetName val="HOUSING-CEF (350 124)"/>
      <sheetName val="HOUSING-TDH COVID (250 167)"/>
      <sheetName val="HOUSING-ESG (350 120)"/>
      <sheetName val="HOUSING-FEMA (350 130)"/>
      <sheetName val="HOUSING-ESG COVID (250 251)"/>
      <sheetName val="EFSP Covid (250 130)"/>
      <sheetName val="HOUSING-RWA (355 350 190)"/>
      <sheetName val="HOUSING-RWA COVID (260 191)"/>
      <sheetName val="HOUSING-SHOPWA (350 150)"/>
      <sheetName val="HOUSING-SHOPWA COVID (250 151)"/>
      <sheetName val="HOUSING-MDHA COVID (250 105)"/>
      <sheetName val="HOUSING-COE (112 170)"/>
      <sheetName val="HOUSING-CondFloral(350 715 725)"/>
      <sheetName val="HOUSING-GENERAL (350 999)"/>
      <sheetName val="EMOTIONAL &amp; PRACTICAL SUPPORT"/>
      <sheetName val="EPS CF"/>
      <sheetName val="Heart Referral-Part B (120160)"/>
      <sheetName val="Heart-PSYCHO-Part B (121 160)"/>
      <sheetName val=" Heart-Part B Add (122160)"/>
      <sheetName val=" Heart-OBI (120 405)"/>
      <sheetName val=" Heart-GEN (120 999)"/>
      <sheetName val="Nut-RWA (170 190)"/>
      <sheetName val="Nut-HOPWA (170 111)"/>
      <sheetName val="Nut-MAC (170 422)"/>
      <sheetName val="Nut-GF (170 999)"/>
      <sheetName val="Nut-Part B 170 160)"/>
      <sheetName val="Nut-MAI (170 180)"/>
      <sheetName val="Nut-SHOPWA (170 150)"/>
      <sheetName val="Nut-Part B State Fund (170 166)"/>
      <sheetName val="Nut-COE (170 170)"/>
      <sheetName val="Trans-MHOPWA (200 111)"/>
      <sheetName val="Trans-Part B (200 160)"/>
      <sheetName val="Trans-Part A (200 190)"/>
      <sheetName val="Trans-SHOPWA (200 150)"/>
      <sheetName val="Trans-Broadway (200 420)"/>
      <sheetName val="A&amp;D-Part A (160 190)"/>
      <sheetName val="A&amp;D-MHOPWA"/>
      <sheetName val="A&amp;D-Gen (160 999)"/>
      <sheetName val="MH-Part B (150 160)"/>
      <sheetName val="TRAUMA SPECIALIST (155 165)"/>
      <sheetName val="TRAUMA IC ViiV (155 408)"/>
      <sheetName val="MH-Part A (150 190)"/>
      <sheetName val="MH-OBI (150 405)"/>
      <sheetName val="MH-Gen (150 999)"/>
      <sheetName val="Psych-RWA COVID (275-191)"/>
      <sheetName val="Healthy U-MTRCPG (540 241)"/>
      <sheetName val="Healthy U-ViiV(542 408)"/>
      <sheetName val="Healthy U (540 999)"/>
      <sheetName val="Healthy U-HOPWA (541 117)"/>
      <sheetName val="Healthy U-RWB Cl Svcs (541 160)"/>
      <sheetName val="Healthy U-RWB CMS (541 166)"/>
      <sheetName val="HU-Psycho-Part A (541 190)"/>
      <sheetName val="HU-Psycho(541 999)"/>
      <sheetName val="HU-Psycho-COE (121 170)"/>
      <sheetName val="Healthy U (541 999)"/>
      <sheetName val="EDUCATION"/>
      <sheetName val="EDUCATION CF"/>
      <sheetName val="Nform-MTRCPG (510 240)"/>
      <sheetName val="Nform-Other (510 999)"/>
      <sheetName val="SAFETY 1ST-TDMHSAS (530 255)"/>
      <sheetName val="SAFETY 1ST-GEN FUND (530 999)"/>
      <sheetName val="BU-JANSSEN (580 444)"/>
      <sheetName val="BU-Gen (580 999)"/>
      <sheetName val="EIS-Part A (125 190)"/>
      <sheetName val="EIS Lentz-Part A (127 190) "/>
      <sheetName val="EIS-MAI (126 180)"/>
      <sheetName val="CTS-CDC (535 247)"/>
      <sheetName val="CTS-COE (115 170)"/>
      <sheetName val="CTS-GF (115 999)"/>
      <sheetName val="Mpower (580 242)"/>
      <sheetName val="My House - CDC (599 299)"/>
      <sheetName val="My House - General (599 999)"/>
      <sheetName val="My House Clinic (600 999)"/>
      <sheetName val="Pharmacy (610 999)"/>
      <sheetName val="Condom Dist-MTRCPG (571 240)"/>
      <sheetName val="PrEP-MTRCPG (570 240)"/>
      <sheetName val="PrEP - General (570 999)"/>
      <sheetName val="Research-Vandy (545 254)"/>
      <sheetName val="Reasearch - RTI (545 256)"/>
      <sheetName val="Reasearch - UT (545257)"/>
      <sheetName val="Reasearch -General (545 999)"/>
      <sheetName val="Research-U of R NIH (545 259)"/>
      <sheetName val="Gen Education-Other (500 999)"/>
      <sheetName val="Education (125 999)"/>
      <sheetName val="Testing (535 999) "/>
      <sheetName val="INSURANCE &amp; DENTAL"/>
      <sheetName val="INSURANCE &amp; DENTAL CF"/>
      <sheetName val="Part A Dental (410 205)"/>
      <sheetName val="MAI Dental (410 180)"/>
      <sheetName val="Part B Dental (410 200)"/>
      <sheetName val="Part B Dental (405 207)"/>
      <sheetName val="COE Dental (410 170)"/>
      <sheetName val="GF Dental (410 999)"/>
      <sheetName val="Statewide Insurance (450 235)"/>
      <sheetName val="COE IAP (450 170)"/>
      <sheetName val="PUBLIC POLICY &amp; ADVOCACY"/>
      <sheetName val="PUBLIC POLICY &amp; ADVOCACY CF"/>
      <sheetName val="TANN (918 500)"/>
      <sheetName val="Care Foundation (918 483)"/>
      <sheetName val="Advocacy Equality (915 429)"/>
      <sheetName val="Advocacy (915 999)"/>
      <sheetName val="TANN General (918 999)"/>
      <sheetName val="DEVELOPMENT"/>
      <sheetName val="DEVELOPMENT CF"/>
      <sheetName val="AC-Unsolicited (810 999)"/>
      <sheetName val="AC-Annual Solicited (840 999)"/>
      <sheetName val="Walk (719 999)"/>
      <sheetName val="DOFL (760 761 762 999)"/>
      <sheetName val="AvantGarde (770 771 772 999)"/>
      <sheetName val="Red Ribbon Break (726 999)"/>
      <sheetName val="Other Event (775 999)"/>
      <sheetName val="Misc Events (790 999)"/>
      <sheetName val="Foundations  Grants (880 999)"/>
      <sheetName val="Marketing (845 999)"/>
      <sheetName val="General (800 999)"/>
      <sheetName val="VOLUNTEER SERVICES"/>
      <sheetName val="VOLUNTEER SERVICES CF"/>
      <sheetName val="Volunteer (650 999)"/>
      <sheetName val="CARE Teams (190 999)"/>
      <sheetName val="ADMINISTRATION"/>
      <sheetName val="ADMINISTRATION CF"/>
      <sheetName val="Exec (910 999)"/>
      <sheetName val="Finance (920 999)"/>
      <sheetName val="Human Resources (970 999)"/>
      <sheetName val="Data Mgt (925 999)"/>
      <sheetName val="Operations Mgt (950 999)"/>
      <sheetName val="Leadership (975 999)"/>
      <sheetName val="SALARIES"/>
      <sheetName val="Staff List"/>
      <sheetName val="Occupancy Allocation"/>
      <sheetName val="Occupancy Expenses"/>
      <sheetName val="Rooms"/>
      <sheetName val="Cost Elimination"/>
      <sheetName val="MR-Client Track-Mobiles"/>
    </sheetNames>
    <sheetDataSet>
      <sheetData sheetId="0" refreshError="1"/>
      <sheetData sheetId="1">
        <row r="6">
          <cell r="O6">
            <v>405000</v>
          </cell>
        </row>
        <row r="17">
          <cell r="O17">
            <v>542500</v>
          </cell>
        </row>
        <row r="27">
          <cell r="O27">
            <v>33970611</v>
          </cell>
        </row>
        <row r="107">
          <cell r="L107">
            <v>3500</v>
          </cell>
          <cell r="M107">
            <v>141500</v>
          </cell>
          <cell r="O107">
            <v>145000</v>
          </cell>
        </row>
        <row r="110">
          <cell r="F110">
            <v>3004711.0780000002</v>
          </cell>
          <cell r="G110">
            <v>675920</v>
          </cell>
          <cell r="H110">
            <v>1267274.2697995598</v>
          </cell>
          <cell r="I110">
            <v>1486317.105127115</v>
          </cell>
          <cell r="J110">
            <v>142734.42170169001</v>
          </cell>
          <cell r="K110">
            <v>27410121.599522777</v>
          </cell>
          <cell r="L110">
            <v>141595.96347000002</v>
          </cell>
          <cell r="M110">
            <v>475619.976998</v>
          </cell>
          <cell r="N110">
            <v>1149819.7143747951</v>
          </cell>
        </row>
      </sheetData>
      <sheetData sheetId="2" refreshError="1"/>
      <sheetData sheetId="3" refreshError="1"/>
      <sheetData sheetId="4">
        <row r="48">
          <cell r="F48">
            <v>26528944.399999999</v>
          </cell>
        </row>
      </sheetData>
      <sheetData sheetId="5" refreshError="1"/>
      <sheetData sheetId="6">
        <row r="240">
          <cell r="AC240" t="str">
            <v>111 117 &amp; 130 117</v>
          </cell>
          <cell r="AD240">
            <v>398302.65960000001</v>
          </cell>
          <cell r="AE240">
            <v>38745</v>
          </cell>
          <cell r="AF240">
            <v>1254.5999999999999</v>
          </cell>
          <cell r="AG240">
            <v>516.59999999999991</v>
          </cell>
          <cell r="AH240">
            <v>1551.5892643716115</v>
          </cell>
          <cell r="AI240">
            <v>2419.557516223058</v>
          </cell>
          <cell r="AJ240">
            <v>11043.551806189533</v>
          </cell>
          <cell r="AK240">
            <v>4915.9263821674831</v>
          </cell>
          <cell r="AL240">
            <v>274.36499999999995</v>
          </cell>
          <cell r="AM240">
            <v>10087.94</v>
          </cell>
          <cell r="AN240">
            <v>7521.72</v>
          </cell>
          <cell r="AO240">
            <v>5309.44</v>
          </cell>
          <cell r="AP240">
            <v>9733.92</v>
          </cell>
        </row>
        <row r="241">
          <cell r="AC241" t="str">
            <v>111 150</v>
          </cell>
          <cell r="AD241">
            <v>35372.500800000002</v>
          </cell>
          <cell r="AE241">
            <v>4200</v>
          </cell>
          <cell r="AF241">
            <v>136</v>
          </cell>
          <cell r="AG241">
            <v>56</v>
          </cell>
          <cell r="AH241">
            <v>137.79368822285477</v>
          </cell>
          <cell r="AI241">
            <v>214.87629599108541</v>
          </cell>
          <cell r="AJ241">
            <v>980.75680813073984</v>
          </cell>
          <cell r="AK241">
            <v>436.57406169617354</v>
          </cell>
          <cell r="AL241">
            <v>23.400000000000002</v>
          </cell>
          <cell r="AM241">
            <v>860.38</v>
          </cell>
          <cell r="AN241">
            <v>641.51</v>
          </cell>
          <cell r="AO241">
            <v>452.83</v>
          </cell>
          <cell r="AP241">
            <v>830.19</v>
          </cell>
        </row>
        <row r="242">
          <cell r="AC242" t="str">
            <v>111 160</v>
          </cell>
          <cell r="AD242">
            <v>59435.485200000003</v>
          </cell>
          <cell r="AE242">
            <v>8400</v>
          </cell>
          <cell r="AF242">
            <v>272</v>
          </cell>
          <cell r="AG242">
            <v>112</v>
          </cell>
          <cell r="AH242">
            <v>231.5311197059298</v>
          </cell>
          <cell r="AI242">
            <v>361.0510035018213</v>
          </cell>
          <cell r="AJ242">
            <v>1647.9399374118843</v>
          </cell>
          <cell r="AK242">
            <v>733.56394362274796</v>
          </cell>
          <cell r="AL242">
            <v>46.8</v>
          </cell>
          <cell r="AM242">
            <v>1720.75</v>
          </cell>
          <cell r="AN242">
            <v>1283.02</v>
          </cell>
          <cell r="AO242">
            <v>905.66</v>
          </cell>
          <cell r="AP242">
            <v>1660.38</v>
          </cell>
        </row>
        <row r="243">
          <cell r="AC243" t="str">
            <v>111 166 &amp; 115 166 &amp; 130 166</v>
          </cell>
          <cell r="AD243">
            <v>576700.58584999992</v>
          </cell>
          <cell r="AE243">
            <v>77700</v>
          </cell>
          <cell r="AF243">
            <v>2516</v>
          </cell>
          <cell r="AG243">
            <v>1036</v>
          </cell>
          <cell r="AH243">
            <v>2246.5389476944351</v>
          </cell>
          <cell r="AI243">
            <v>3503.2661808106304</v>
          </cell>
          <cell r="AJ243">
            <v>15989.907782414233</v>
          </cell>
          <cell r="AK243">
            <v>7117.7471610120738</v>
          </cell>
          <cell r="AL243">
            <v>432.9</v>
          </cell>
          <cell r="AM243">
            <v>15916.919999999998</v>
          </cell>
          <cell r="AN243">
            <v>11867.92</v>
          </cell>
          <cell r="AO243">
            <v>8377.3000000000011</v>
          </cell>
          <cell r="AP243">
            <v>15358.470000000001</v>
          </cell>
        </row>
        <row r="244">
          <cell r="AC244" t="str">
            <v>111 180</v>
          </cell>
          <cell r="AD244">
            <v>64006.559999999998</v>
          </cell>
          <cell r="AE244">
            <v>10500</v>
          </cell>
          <cell r="AF244">
            <v>340</v>
          </cell>
          <cell r="AG244">
            <v>140</v>
          </cell>
          <cell r="AH244">
            <v>249.33775597956719</v>
          </cell>
          <cell r="AI244">
            <v>388.81877788892911</v>
          </cell>
          <cell r="AJ244">
            <v>1774.6799933644693</v>
          </cell>
          <cell r="AK244">
            <v>789.98100904417333</v>
          </cell>
          <cell r="AL244">
            <v>58.5</v>
          </cell>
          <cell r="AM244">
            <v>2150.94</v>
          </cell>
          <cell r="AN244">
            <v>1603.78</v>
          </cell>
          <cell r="AO244">
            <v>1132.07</v>
          </cell>
          <cell r="AP244">
            <v>2075.4700000000003</v>
          </cell>
        </row>
        <row r="245">
          <cell r="AC245" t="str">
            <v>111 190 &amp; 130 190</v>
          </cell>
          <cell r="AD245">
            <v>762664.04790000001</v>
          </cell>
          <cell r="AE245">
            <v>89880</v>
          </cell>
          <cell r="AF245">
            <v>2910.4</v>
          </cell>
          <cell r="AG245">
            <v>1198.4000000000001</v>
          </cell>
          <cell r="AH245">
            <v>2970.9601995432836</v>
          </cell>
          <cell r="AI245">
            <v>4632.9329844363083</v>
          </cell>
          <cell r="AJ245">
            <v>21146.029836105721</v>
          </cell>
          <cell r="AK245">
            <v>9412.9432064737721</v>
          </cell>
          <cell r="AL245">
            <v>532.93499999999995</v>
          </cell>
          <cell r="AM245">
            <v>19595.109999999993</v>
          </cell>
          <cell r="AN245">
            <v>14610.360000000002</v>
          </cell>
          <cell r="AO245">
            <v>10313.219999999999</v>
          </cell>
          <cell r="AP245">
            <v>18907.579999999998</v>
          </cell>
        </row>
        <row r="246">
          <cell r="AC246" t="str">
            <v>111 999 &amp; 130 999</v>
          </cell>
          <cell r="AD246">
            <v>155010.231</v>
          </cell>
          <cell r="AE246">
            <v>11182.5</v>
          </cell>
          <cell r="AF246">
            <v>362.1</v>
          </cell>
          <cell r="AG246">
            <v>149.1</v>
          </cell>
          <cell r="AH246">
            <v>603.84284284945704</v>
          </cell>
          <cell r="AI246">
            <v>941.63611632464847</v>
          </cell>
          <cell r="AJ246">
            <v>4297.8962737960737</v>
          </cell>
          <cell r="AK246">
            <v>1913.1654426913494</v>
          </cell>
          <cell r="AL246">
            <v>62.302500000000002</v>
          </cell>
          <cell r="AM246">
            <v>2290.75</v>
          </cell>
          <cell r="AN246">
            <v>1708.03</v>
          </cell>
          <cell r="AO246">
            <v>1205.6599999999999</v>
          </cell>
          <cell r="AP246">
            <v>2210.3900000000003</v>
          </cell>
        </row>
        <row r="247">
          <cell r="AC247" t="str">
            <v>112 160</v>
          </cell>
          <cell r="AD247">
            <v>24030.0216</v>
          </cell>
          <cell r="AE247">
            <v>2835</v>
          </cell>
          <cell r="AF247">
            <v>91.800000000000011</v>
          </cell>
          <cell r="AG247">
            <v>37.800000000000004</v>
          </cell>
          <cell r="AH247">
            <v>93.609024791904602</v>
          </cell>
          <cell r="AI247">
            <v>145.97446935371264</v>
          </cell>
          <cell r="AJ247">
            <v>666.26918512158829</v>
          </cell>
          <cell r="AK247">
            <v>296.58304884563836</v>
          </cell>
          <cell r="AL247">
            <v>15.795000000000002</v>
          </cell>
          <cell r="AM247">
            <v>580.75</v>
          </cell>
          <cell r="AN247">
            <v>433.02</v>
          </cell>
          <cell r="AO247">
            <v>305.66000000000003</v>
          </cell>
          <cell r="AP247">
            <v>560.38</v>
          </cell>
        </row>
        <row r="248">
          <cell r="AC248" t="str">
            <v>112 190</v>
          </cell>
          <cell r="AD248">
            <v>47448.590800000005</v>
          </cell>
          <cell r="AE248">
            <v>5250</v>
          </cell>
          <cell r="AF248">
            <v>170</v>
          </cell>
          <cell r="AG248">
            <v>70</v>
          </cell>
          <cell r="AH248">
            <v>184.83613483469099</v>
          </cell>
          <cell r="AI248">
            <v>288.23456669766171</v>
          </cell>
          <cell r="AJ248">
            <v>1315.5849151414702</v>
          </cell>
          <cell r="AK248">
            <v>585.61943710001117</v>
          </cell>
          <cell r="AL248">
            <v>29.250000000000004</v>
          </cell>
          <cell r="AM248">
            <v>1075.47</v>
          </cell>
          <cell r="AN248">
            <v>801.89</v>
          </cell>
          <cell r="AO248">
            <v>566.04</v>
          </cell>
          <cell r="AP248">
            <v>1037.74</v>
          </cell>
        </row>
        <row r="249">
          <cell r="AC249" t="str">
            <v>115 166 moved to 111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C250" t="str">
            <v>115 170</v>
          </cell>
          <cell r="AD250">
            <v>36001.440000000002</v>
          </cell>
          <cell r="AE250">
            <v>4725</v>
          </cell>
          <cell r="AF250">
            <v>153</v>
          </cell>
          <cell r="AG250">
            <v>63</v>
          </cell>
          <cell r="AH250">
            <v>140.24372285642332</v>
          </cell>
          <cell r="AI250">
            <v>218.69689455333341</v>
          </cell>
          <cell r="AJ250">
            <v>998.19511156842884</v>
          </cell>
          <cell r="AK250">
            <v>444.3365476639155</v>
          </cell>
          <cell r="AL250">
            <v>26.324999999999999</v>
          </cell>
          <cell r="AM250">
            <v>967.92</v>
          </cell>
          <cell r="AN250">
            <v>721.7</v>
          </cell>
          <cell r="AO250">
            <v>509.43</v>
          </cell>
          <cell r="AP250">
            <v>933.96</v>
          </cell>
        </row>
        <row r="251">
          <cell r="AC251" t="str">
            <v>120 405</v>
          </cell>
          <cell r="AD251">
            <v>4982.5888000000004</v>
          </cell>
          <cell r="AE251">
            <v>735.00000000000011</v>
          </cell>
          <cell r="AF251">
            <v>23.8</v>
          </cell>
          <cell r="AG251">
            <v>9.8000000000000007</v>
          </cell>
          <cell r="AH251">
            <v>19.409690356127946</v>
          </cell>
          <cell r="AI251">
            <v>30.267586446437146</v>
          </cell>
          <cell r="AJ251">
            <v>138.14991242338095</v>
          </cell>
          <cell r="AK251">
            <v>61.496048653078645</v>
          </cell>
          <cell r="AL251">
            <v>4.0950000000000006</v>
          </cell>
          <cell r="AM251">
            <v>150.57</v>
          </cell>
          <cell r="AN251">
            <v>112.26</v>
          </cell>
          <cell r="AO251">
            <v>79.25</v>
          </cell>
          <cell r="AP251">
            <v>145.28</v>
          </cell>
        </row>
        <row r="252">
          <cell r="AC252" t="str">
            <v>125 190</v>
          </cell>
          <cell r="AD252">
            <v>129136.9474</v>
          </cell>
          <cell r="AE252">
            <v>13912.5</v>
          </cell>
          <cell r="AF252">
            <v>450.5</v>
          </cell>
          <cell r="AG252">
            <v>185.5</v>
          </cell>
          <cell r="AH252">
            <v>503.05338513376455</v>
          </cell>
          <cell r="AI252">
            <v>784.46443721354376</v>
          </cell>
          <cell r="AJ252">
            <v>3580.5198241389603</v>
          </cell>
          <cell r="AK252">
            <v>1593.8325073545016</v>
          </cell>
          <cell r="AL252">
            <v>77.512499999999989</v>
          </cell>
          <cell r="AM252">
            <v>2849.9900000000002</v>
          </cell>
          <cell r="AN252">
            <v>2125</v>
          </cell>
          <cell r="AO252">
            <v>1500.01</v>
          </cell>
          <cell r="AP252">
            <v>2750</v>
          </cell>
        </row>
        <row r="253">
          <cell r="AC253" t="str">
            <v>130 117 moved to 111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C254" t="str">
            <v>130 166 moved to 111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C255" t="str">
            <v>130 190 moved to 111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C256" t="str">
            <v>130 999 moved to 111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AC257" t="str">
            <v>150 160 &amp; 150 166</v>
          </cell>
          <cell r="AD257">
            <v>119879.09205999998</v>
          </cell>
          <cell r="AE257">
            <v>11025</v>
          </cell>
          <cell r="AF257">
            <v>357</v>
          </cell>
          <cell r="AG257">
            <v>147</v>
          </cell>
          <cell r="AH257">
            <v>466.98938051206557</v>
          </cell>
          <cell r="AI257">
            <v>728.22601416485452</v>
          </cell>
          <cell r="AJ257">
            <v>3323.8315932238729</v>
          </cell>
          <cell r="AK257">
            <v>1479.5703144936731</v>
          </cell>
          <cell r="AL257">
            <v>61.425000000000004</v>
          </cell>
          <cell r="AM257">
            <v>2258.4900000000002</v>
          </cell>
          <cell r="AN257">
            <v>1683.96</v>
          </cell>
          <cell r="AO257">
            <v>1188.69</v>
          </cell>
          <cell r="AP257">
            <v>2179.23</v>
          </cell>
        </row>
        <row r="258">
          <cell r="AC258" t="str">
            <v>150 166 moved to 160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AC259" t="str">
            <v>150 190</v>
          </cell>
          <cell r="AD259">
            <v>60431.366089999996</v>
          </cell>
          <cell r="AE259">
            <v>5722.5</v>
          </cell>
          <cell r="AF259">
            <v>185.3</v>
          </cell>
          <cell r="AG259">
            <v>76.300000000000011</v>
          </cell>
          <cell r="AH259">
            <v>235.41057684806549</v>
          </cell>
          <cell r="AI259">
            <v>367.10065201554767</v>
          </cell>
          <cell r="AJ259">
            <v>1675.5522616995354</v>
          </cell>
          <cell r="AK259">
            <v>745.85529298396978</v>
          </cell>
          <cell r="AL259">
            <v>31.8825</v>
          </cell>
          <cell r="AM259">
            <v>1172.26</v>
          </cell>
          <cell r="AN259">
            <v>874.04</v>
          </cell>
          <cell r="AO259">
            <v>616.97</v>
          </cell>
          <cell r="AP259">
            <v>1131.1399999999999</v>
          </cell>
        </row>
        <row r="260">
          <cell r="AC260" t="str">
            <v>150 405</v>
          </cell>
          <cell r="AD260">
            <v>8640</v>
          </cell>
          <cell r="AE260">
            <v>630</v>
          </cell>
          <cell r="AF260">
            <v>20.399999999999999</v>
          </cell>
          <cell r="AG260">
            <v>8.4</v>
          </cell>
          <cell r="AH260">
            <v>33.657147199653615</v>
          </cell>
          <cell r="AI260">
            <v>52.485155286588551</v>
          </cell>
          <cell r="AJ260">
            <v>239.55724448664347</v>
          </cell>
          <cell r="AK260">
            <v>106.63650597910055</v>
          </cell>
          <cell r="AL260">
            <v>3.51</v>
          </cell>
          <cell r="AM260">
            <v>129.06</v>
          </cell>
          <cell r="AN260">
            <v>96.23</v>
          </cell>
          <cell r="AO260">
            <v>67.92</v>
          </cell>
          <cell r="AP260">
            <v>124.53</v>
          </cell>
        </row>
        <row r="261">
          <cell r="AC261" t="str">
            <v>150 999</v>
          </cell>
          <cell r="AD261">
            <v>77340</v>
          </cell>
          <cell r="AE261">
            <v>6457.5</v>
          </cell>
          <cell r="AF261">
            <v>209.1</v>
          </cell>
          <cell r="AG261">
            <v>86.1</v>
          </cell>
          <cell r="AH261">
            <v>301.27821347467716</v>
          </cell>
          <cell r="AI261">
            <v>469.81503586397673</v>
          </cell>
          <cell r="AJ261">
            <v>2144.3700565505792</v>
          </cell>
          <cell r="AK261">
            <v>954.54483477125427</v>
          </cell>
          <cell r="AL261">
            <v>35.977499999999999</v>
          </cell>
          <cell r="AM261">
            <v>1322.83</v>
          </cell>
          <cell r="AN261">
            <v>986.32</v>
          </cell>
          <cell r="AO261">
            <v>696.23</v>
          </cell>
          <cell r="AP261">
            <v>1276.42</v>
          </cell>
        </row>
        <row r="262">
          <cell r="AC262" t="str">
            <v>170 160</v>
          </cell>
          <cell r="AD262">
            <v>23593.069499999998</v>
          </cell>
          <cell r="AE262">
            <v>2625</v>
          </cell>
          <cell r="AF262">
            <v>85</v>
          </cell>
          <cell r="AG262">
            <v>35</v>
          </cell>
          <cell r="AH262">
            <v>91.906876510782183</v>
          </cell>
          <cell r="AI262">
            <v>143.32012921235832</v>
          </cell>
          <cell r="AJ262">
            <v>654.15401833354986</v>
          </cell>
          <cell r="AK262">
            <v>291.19010379653758</v>
          </cell>
          <cell r="AL262">
            <v>14.625</v>
          </cell>
          <cell r="AM262">
            <v>537.73</v>
          </cell>
          <cell r="AN262">
            <v>400.95</v>
          </cell>
          <cell r="AO262">
            <v>283.02</v>
          </cell>
          <cell r="AP262">
            <v>518.87</v>
          </cell>
        </row>
        <row r="263">
          <cell r="AC263" t="str">
            <v>170 166</v>
          </cell>
          <cell r="AD263">
            <v>20317.54725</v>
          </cell>
          <cell r="AE263">
            <v>2362.5</v>
          </cell>
          <cell r="AF263">
            <v>76.5</v>
          </cell>
          <cell r="AG263">
            <v>31.5</v>
          </cell>
          <cell r="AH263">
            <v>79.147069274209187</v>
          </cell>
          <cell r="AI263">
            <v>123.42241000681136</v>
          </cell>
          <cell r="AJ263">
            <v>563.33514281680334</v>
          </cell>
          <cell r="AK263">
            <v>250.76299175987072</v>
          </cell>
          <cell r="AL263">
            <v>13.1625</v>
          </cell>
          <cell r="AM263">
            <v>483.96</v>
          </cell>
          <cell r="AN263">
            <v>360.85</v>
          </cell>
          <cell r="AO263">
            <v>254.72</v>
          </cell>
          <cell r="AP263">
            <v>466.98</v>
          </cell>
        </row>
        <row r="264">
          <cell r="AC264" t="str">
            <v>170 190</v>
          </cell>
          <cell r="AD264">
            <v>24700.016749999995</v>
          </cell>
          <cell r="AE264">
            <v>3150</v>
          </cell>
          <cell r="AF264">
            <v>102</v>
          </cell>
          <cell r="AG264">
            <v>42</v>
          </cell>
          <cell r="AH264">
            <v>96.218993007946722</v>
          </cell>
          <cell r="AI264">
            <v>150.0444692945704</v>
          </cell>
          <cell r="AJ264">
            <v>684.8458277087891</v>
          </cell>
          <cell r="AK264">
            <v>304.85225507468272</v>
          </cell>
          <cell r="AL264">
            <v>17.549999999999997</v>
          </cell>
          <cell r="AM264">
            <v>645.29</v>
          </cell>
          <cell r="AN264">
            <v>481.13</v>
          </cell>
          <cell r="AO264">
            <v>339.62</v>
          </cell>
          <cell r="AP264">
            <v>622.64</v>
          </cell>
        </row>
        <row r="265">
          <cell r="AC265" t="str">
            <v>170 999</v>
          </cell>
          <cell r="AD265">
            <v>22029.393749999999</v>
          </cell>
          <cell r="AE265">
            <v>1312.5</v>
          </cell>
          <cell r="AF265">
            <v>42.5</v>
          </cell>
          <cell r="AG265">
            <v>17.5</v>
          </cell>
          <cell r="AH265">
            <v>85.815572704036953</v>
          </cell>
          <cell r="AI265">
            <v>133.82131387015664</v>
          </cell>
          <cell r="AJ265">
            <v>610.79871116450067</v>
          </cell>
          <cell r="AK265">
            <v>271.89092341873095</v>
          </cell>
          <cell r="AL265">
            <v>7.3125</v>
          </cell>
          <cell r="AM265">
            <v>268.87</v>
          </cell>
          <cell r="AN265">
            <v>200.47</v>
          </cell>
          <cell r="AO265">
            <v>141.51</v>
          </cell>
          <cell r="AP265">
            <v>259.43</v>
          </cell>
        </row>
        <row r="266">
          <cell r="AC266" t="str">
            <v>200 160</v>
          </cell>
          <cell r="AD266">
            <v>16019.353350000001</v>
          </cell>
          <cell r="AE266">
            <v>1732.5</v>
          </cell>
          <cell r="AF266">
            <v>56.1</v>
          </cell>
          <cell r="AG266">
            <v>23.1</v>
          </cell>
          <cell r="AH266">
            <v>62.403441405580352</v>
          </cell>
          <cell r="AI266">
            <v>97.312297241375305</v>
          </cell>
          <cell r="AJ266">
            <v>444.1611281231344</v>
          </cell>
          <cell r="AK266">
            <v>197.71387376025459</v>
          </cell>
          <cell r="AL266">
            <v>9.6524999999999999</v>
          </cell>
          <cell r="AM266">
            <v>354.91</v>
          </cell>
          <cell r="AN266">
            <v>264.62</v>
          </cell>
          <cell r="AO266">
            <v>186.79</v>
          </cell>
          <cell r="AP266">
            <v>342.45</v>
          </cell>
        </row>
        <row r="267">
          <cell r="AC267" t="str">
            <v>450 170</v>
          </cell>
          <cell r="AD267">
            <v>314745.76659999997</v>
          </cell>
          <cell r="AE267">
            <v>37275</v>
          </cell>
          <cell r="AF267">
            <v>1207</v>
          </cell>
          <cell r="AG267">
            <v>497</v>
          </cell>
          <cell r="AH267">
            <v>1226.0931246439839</v>
          </cell>
          <cell r="AI267">
            <v>1911.9769022913608</v>
          </cell>
          <cell r="AJ267">
            <v>8726.8088611727107</v>
          </cell>
          <cell r="AK267">
            <v>3884.6514840205427</v>
          </cell>
          <cell r="AL267">
            <v>236.92500000000001</v>
          </cell>
          <cell r="AM267">
            <v>8711.3100000000013</v>
          </cell>
          <cell r="AN267">
            <v>6495.31</v>
          </cell>
          <cell r="AO267">
            <v>4584.92</v>
          </cell>
          <cell r="AP267">
            <v>8405.69</v>
          </cell>
        </row>
        <row r="268">
          <cell r="AC268" t="str">
            <v>450 235</v>
          </cell>
          <cell r="AD268">
            <v>110502.79775000001</v>
          </cell>
          <cell r="AE268">
            <v>8662.5</v>
          </cell>
          <cell r="AF268">
            <v>280.5</v>
          </cell>
          <cell r="AG268">
            <v>115.5</v>
          </cell>
          <cell r="AH268">
            <v>430.46399650987291</v>
          </cell>
          <cell r="AI268">
            <v>671.26811336935634</v>
          </cell>
          <cell r="AJ268">
            <v>3063.8594603072761</v>
          </cell>
          <cell r="AK268">
            <v>1363.8463255758352</v>
          </cell>
          <cell r="AL268">
            <v>48.262500000000003</v>
          </cell>
          <cell r="AM268">
            <v>1774.5300000000002</v>
          </cell>
          <cell r="AN268">
            <v>1323.11</v>
          </cell>
          <cell r="AO268">
            <v>933.96999999999991</v>
          </cell>
          <cell r="AP268">
            <v>1712.26</v>
          </cell>
        </row>
        <row r="269">
          <cell r="AC269" t="str">
            <v>500 999</v>
          </cell>
          <cell r="AD269">
            <v>94570.869380000004</v>
          </cell>
          <cell r="AE269">
            <v>7848.75</v>
          </cell>
          <cell r="AF269">
            <v>254.15</v>
          </cell>
          <cell r="AG269">
            <v>104.65</v>
          </cell>
          <cell r="AH269">
            <v>368.40111938910593</v>
          </cell>
          <cell r="AI269">
            <v>574.48689409687302</v>
          </cell>
          <cell r="AJ269">
            <v>2622.1223237707277</v>
          </cell>
          <cell r="AK269">
            <v>1167.2114673714245</v>
          </cell>
          <cell r="AL269">
            <v>43.728750000000005</v>
          </cell>
          <cell r="AM269">
            <v>1607.82</v>
          </cell>
          <cell r="AN269">
            <v>1198.8200000000002</v>
          </cell>
          <cell r="AO269">
            <v>846.23</v>
          </cell>
          <cell r="AP269">
            <v>1551.4099999999999</v>
          </cell>
        </row>
        <row r="270">
          <cell r="AC270" t="str">
            <v>510 999</v>
          </cell>
          <cell r="AD270">
            <v>10371.68</v>
          </cell>
          <cell r="AE270">
            <v>1312.5</v>
          </cell>
          <cell r="AF270">
            <v>42.5</v>
          </cell>
          <cell r="AG270">
            <v>17.5</v>
          </cell>
          <cell r="AH270">
            <v>40.40291209116937</v>
          </cell>
          <cell r="AI270">
            <v>63.004541132269068</v>
          </cell>
          <cell r="AJ270">
            <v>287.57072702514239</v>
          </cell>
          <cell r="AK270">
            <v>128.00922642746733</v>
          </cell>
          <cell r="AL270">
            <v>7.3125</v>
          </cell>
          <cell r="AM270">
            <v>268.87</v>
          </cell>
          <cell r="AN270">
            <v>200.47</v>
          </cell>
          <cell r="AO270">
            <v>141.51</v>
          </cell>
          <cell r="AP270">
            <v>259.43</v>
          </cell>
        </row>
        <row r="271">
          <cell r="AC271" t="str">
            <v>535 247</v>
          </cell>
          <cell r="AD271">
            <v>77303.029550000007</v>
          </cell>
          <cell r="AE271">
            <v>7455</v>
          </cell>
          <cell r="AF271">
            <v>241.4</v>
          </cell>
          <cell r="AG271">
            <v>99.399999999999991</v>
          </cell>
          <cell r="AH271">
            <v>301.13419497031515</v>
          </cell>
          <cell r="AI271">
            <v>469.59045255271917</v>
          </cell>
          <cell r="AJ271">
            <v>2143.34499415134</v>
          </cell>
          <cell r="AK271">
            <v>954.08853851981041</v>
          </cell>
          <cell r="AL271">
            <v>41.534999999999997</v>
          </cell>
          <cell r="AM271">
            <v>1527.17</v>
          </cell>
          <cell r="AN271">
            <v>1138.67</v>
          </cell>
          <cell r="AO271">
            <v>803.78</v>
          </cell>
          <cell r="AP271">
            <v>1473.58</v>
          </cell>
        </row>
        <row r="272">
          <cell r="AC272" t="str">
            <v>535 999</v>
          </cell>
          <cell r="AD272">
            <v>23373.736799999999</v>
          </cell>
          <cell r="AE272">
            <v>2520</v>
          </cell>
          <cell r="AF272">
            <v>81.599999999999994</v>
          </cell>
          <cell r="AG272">
            <v>33.6</v>
          </cell>
          <cell r="AH272">
            <v>91.052465287449138</v>
          </cell>
          <cell r="AI272">
            <v>141.98775527498259</v>
          </cell>
          <cell r="AJ272">
            <v>648.07268300509895</v>
          </cell>
          <cell r="AK272">
            <v>288.48305833647254</v>
          </cell>
          <cell r="AL272">
            <v>14.04</v>
          </cell>
          <cell r="AM272">
            <v>516.22</v>
          </cell>
          <cell r="AN272">
            <v>384.91</v>
          </cell>
          <cell r="AO272">
            <v>271.7</v>
          </cell>
          <cell r="AP272">
            <v>498.11</v>
          </cell>
        </row>
        <row r="273">
          <cell r="AC273" t="str">
            <v>540 241</v>
          </cell>
          <cell r="AD273">
            <v>31700.20364</v>
          </cell>
          <cell r="AE273">
            <v>2940.0000000000005</v>
          </cell>
          <cell r="AF273">
            <v>95.2</v>
          </cell>
          <cell r="AG273">
            <v>39.200000000000003</v>
          </cell>
          <cell r="AH273">
            <v>123.48824307528648</v>
          </cell>
          <cell r="AI273">
            <v>192.56829984512495</v>
          </cell>
          <cell r="AJ273">
            <v>878.93674000739179</v>
          </cell>
          <cell r="AK273">
            <v>391.24987905041263</v>
          </cell>
          <cell r="AL273">
            <v>16.380000000000003</v>
          </cell>
          <cell r="AM273">
            <v>602.26</v>
          </cell>
          <cell r="AN273">
            <v>449.06</v>
          </cell>
          <cell r="AO273">
            <v>316.98</v>
          </cell>
          <cell r="AP273">
            <v>581.14</v>
          </cell>
        </row>
        <row r="274">
          <cell r="AC274" t="str">
            <v>540 999 &amp; 541 999</v>
          </cell>
          <cell r="AD274">
            <v>32281.317259999996</v>
          </cell>
          <cell r="AE274">
            <v>3570</v>
          </cell>
          <cell r="AF274">
            <v>115.6</v>
          </cell>
          <cell r="AG274">
            <v>47.6</v>
          </cell>
          <cell r="AH274">
            <v>125.75197301140494</v>
          </cell>
          <cell r="AI274">
            <v>196.09837375540872</v>
          </cell>
          <cell r="AJ274">
            <v>895.04900592647255</v>
          </cell>
          <cell r="AK274">
            <v>398.4220927094018</v>
          </cell>
          <cell r="AL274">
            <v>19.89</v>
          </cell>
          <cell r="AM274">
            <v>731.32</v>
          </cell>
          <cell r="AN274">
            <v>545.29</v>
          </cell>
          <cell r="AO274">
            <v>384.90999999999997</v>
          </cell>
          <cell r="AP274">
            <v>705.66000000000008</v>
          </cell>
        </row>
        <row r="275">
          <cell r="AC275" t="str">
            <v>541 117</v>
          </cell>
          <cell r="AD275">
            <v>14002.56</v>
          </cell>
          <cell r="AE275">
            <v>5250</v>
          </cell>
          <cell r="AF275">
            <v>170</v>
          </cell>
          <cell r="AG275">
            <v>70</v>
          </cell>
          <cell r="AH275">
            <v>54.547016561571951</v>
          </cell>
          <cell r="AI275">
            <v>85.060941667797849</v>
          </cell>
          <cell r="AJ275">
            <v>388.24244089802016</v>
          </cell>
          <cell r="AK275">
            <v>172.82223069012895</v>
          </cell>
          <cell r="AL275">
            <v>29.25</v>
          </cell>
          <cell r="AM275">
            <v>1075.47</v>
          </cell>
          <cell r="AN275">
            <v>801.89</v>
          </cell>
          <cell r="AO275">
            <v>566.04</v>
          </cell>
          <cell r="AP275">
            <v>1037.74</v>
          </cell>
        </row>
        <row r="276">
          <cell r="AC276" t="str">
            <v>541 160</v>
          </cell>
          <cell r="AD276">
            <v>11135.616000000002</v>
          </cell>
          <cell r="AE276">
            <v>1575</v>
          </cell>
          <cell r="AF276">
            <v>51</v>
          </cell>
          <cell r="AG276">
            <v>21</v>
          </cell>
          <cell r="AH276">
            <v>43.378827184122457</v>
          </cell>
          <cell r="AI276">
            <v>67.645200806923626</v>
          </cell>
          <cell r="AJ276">
            <v>308.75202368303002</v>
          </cell>
          <cell r="AK276">
            <v>137.43786830613055</v>
          </cell>
          <cell r="AL276">
            <v>8.7750000000000004</v>
          </cell>
          <cell r="AM276">
            <v>322.64</v>
          </cell>
          <cell r="AN276">
            <v>240.57</v>
          </cell>
          <cell r="AO276">
            <v>169.81</v>
          </cell>
          <cell r="AP276">
            <v>311.32</v>
          </cell>
        </row>
        <row r="277">
          <cell r="AC277" t="str">
            <v>541 166</v>
          </cell>
          <cell r="AD277">
            <v>9279.68</v>
          </cell>
          <cell r="AE277">
            <v>1312.5</v>
          </cell>
          <cell r="AF277">
            <v>42.5</v>
          </cell>
          <cell r="AG277">
            <v>17.5</v>
          </cell>
          <cell r="AH277">
            <v>36.149022653435374</v>
          </cell>
          <cell r="AI277">
            <v>56.371000672436352</v>
          </cell>
          <cell r="AJ277">
            <v>257.2933530691916</v>
          </cell>
          <cell r="AK277">
            <v>114.53155692177543</v>
          </cell>
          <cell r="AL277">
            <v>7.3125</v>
          </cell>
          <cell r="AM277">
            <v>268.87</v>
          </cell>
          <cell r="AN277">
            <v>200.47</v>
          </cell>
          <cell r="AO277">
            <v>141.51</v>
          </cell>
          <cell r="AP277">
            <v>259.43</v>
          </cell>
        </row>
        <row r="278">
          <cell r="AC278" t="str">
            <v>541 190</v>
          </cell>
          <cell r="AD278">
            <v>56049.378049999999</v>
          </cell>
          <cell r="AE278">
            <v>6405</v>
          </cell>
          <cell r="AF278">
            <v>207.4</v>
          </cell>
          <cell r="AG278">
            <v>85.4</v>
          </cell>
          <cell r="AH278">
            <v>218.34052864327361</v>
          </cell>
          <cell r="AI278">
            <v>340.48151743876832</v>
          </cell>
          <cell r="AJ278">
            <v>1554.0549260240923</v>
          </cell>
          <cell r="AK278">
            <v>691.77197193908478</v>
          </cell>
          <cell r="AL278">
            <v>35.685000000000002</v>
          </cell>
          <cell r="AM278">
            <v>1312.08</v>
          </cell>
          <cell r="AN278">
            <v>978.30000000000007</v>
          </cell>
          <cell r="AO278">
            <v>690.56999999999994</v>
          </cell>
          <cell r="AP278">
            <v>1266.03</v>
          </cell>
        </row>
        <row r="279">
          <cell r="AC279" t="str">
            <v>541 999 moved to 540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AC280" t="str">
            <v>545 254</v>
          </cell>
          <cell r="AD280">
            <v>44841.486950000006</v>
          </cell>
          <cell r="AE280">
            <v>2415</v>
          </cell>
          <cell r="AF280">
            <v>78.199999999999989</v>
          </cell>
          <cell r="AG280">
            <v>32.200000000000003</v>
          </cell>
          <cell r="AH280">
            <v>174.68015357957134</v>
          </cell>
          <cell r="AI280">
            <v>272.39726919586622</v>
          </cell>
          <cell r="AJ280">
            <v>1243.2989644011323</v>
          </cell>
          <cell r="AK280">
            <v>553.44207074715678</v>
          </cell>
          <cell r="AL280">
            <v>13.455</v>
          </cell>
          <cell r="AM280">
            <v>494.72</v>
          </cell>
          <cell r="AN280">
            <v>368.87</v>
          </cell>
          <cell r="AO280">
            <v>260.37</v>
          </cell>
          <cell r="AP280">
            <v>477.36</v>
          </cell>
        </row>
        <row r="281">
          <cell r="AC281" t="str">
            <v>545 999</v>
          </cell>
          <cell r="AD281">
            <v>21796.746080000001</v>
          </cell>
          <cell r="AE281">
            <v>945</v>
          </cell>
          <cell r="AF281">
            <v>30.6</v>
          </cell>
          <cell r="AG281">
            <v>12.600000000000001</v>
          </cell>
          <cell r="AH281">
            <v>84.909292973151935</v>
          </cell>
          <cell r="AI281">
            <v>132.40805587397455</v>
          </cell>
          <cell r="AJ281">
            <v>604.34819788192681</v>
          </cell>
          <cell r="AK281">
            <v>269.01954209315466</v>
          </cell>
          <cell r="AL281">
            <v>5.2650000000000006</v>
          </cell>
          <cell r="AM281">
            <v>193.59</v>
          </cell>
          <cell r="AN281">
            <v>144.34</v>
          </cell>
          <cell r="AO281">
            <v>101.88</v>
          </cell>
          <cell r="AP281">
            <v>186.79</v>
          </cell>
        </row>
        <row r="282">
          <cell r="AC282" t="str">
            <v>570 240</v>
          </cell>
          <cell r="AD282">
            <v>46823.176400000004</v>
          </cell>
          <cell r="AE282">
            <v>4777.5</v>
          </cell>
          <cell r="AF282">
            <v>154.69999999999999</v>
          </cell>
          <cell r="AG282">
            <v>63.7</v>
          </cell>
          <cell r="AH282">
            <v>182.39983107061889</v>
          </cell>
          <cell r="AI282">
            <v>284.43538013487597</v>
          </cell>
          <cell r="AJ282">
            <v>1298.2443421870412</v>
          </cell>
          <cell r="AK282">
            <v>577.90045487720829</v>
          </cell>
          <cell r="AL282">
            <v>26.6175</v>
          </cell>
          <cell r="AM282">
            <v>978.68000000000006</v>
          </cell>
          <cell r="AN282">
            <v>729.71999999999991</v>
          </cell>
          <cell r="AO282">
            <v>515.09999999999991</v>
          </cell>
          <cell r="AP282">
            <v>944.34</v>
          </cell>
        </row>
        <row r="283">
          <cell r="AC283" t="str">
            <v>580 242</v>
          </cell>
          <cell r="AD283">
            <v>32162.15855</v>
          </cell>
          <cell r="AE283">
            <v>3281.25</v>
          </cell>
          <cell r="AF283">
            <v>106.25</v>
          </cell>
          <cell r="AG283">
            <v>43.75</v>
          </cell>
          <cell r="AH283">
            <v>125.28778988147548</v>
          </cell>
          <cell r="AI283">
            <v>195.37452382507314</v>
          </cell>
          <cell r="AJ283">
            <v>891.74514803015518</v>
          </cell>
          <cell r="AK283">
            <v>396.95141348586287</v>
          </cell>
          <cell r="AL283">
            <v>18.28125</v>
          </cell>
          <cell r="AM283">
            <v>672.17</v>
          </cell>
          <cell r="AN283">
            <v>501.18</v>
          </cell>
          <cell r="AO283">
            <v>353.77</v>
          </cell>
          <cell r="AP283">
            <v>648.57999999999993</v>
          </cell>
        </row>
        <row r="284">
          <cell r="AC284" t="str">
            <v>599 299</v>
          </cell>
          <cell r="AD284">
            <v>277564.71059999999</v>
          </cell>
          <cell r="AE284">
            <v>24937.5</v>
          </cell>
          <cell r="AF284">
            <v>807.5</v>
          </cell>
          <cell r="AG284">
            <v>332.5</v>
          </cell>
          <cell r="AH284">
            <v>1081.2542039460018</v>
          </cell>
          <cell r="AI284">
            <v>1686.1142289256959</v>
          </cell>
          <cell r="AJ284">
            <v>7695.9070877394252</v>
          </cell>
          <cell r="AK284">
            <v>3425.7558936903024</v>
          </cell>
          <cell r="AL284">
            <v>138.9375</v>
          </cell>
          <cell r="AM284">
            <v>5108.4800000000014</v>
          </cell>
          <cell r="AN284">
            <v>3808.98</v>
          </cell>
          <cell r="AO284">
            <v>2688.6800000000003</v>
          </cell>
          <cell r="AP284">
            <v>4929.25</v>
          </cell>
        </row>
        <row r="285">
          <cell r="AC285" t="str">
            <v>599 999</v>
          </cell>
          <cell r="AD285">
            <v>52833.023199999996</v>
          </cell>
          <cell r="AE285">
            <v>1837.5</v>
          </cell>
          <cell r="AF285">
            <v>59.5</v>
          </cell>
          <cell r="AG285">
            <v>24.5</v>
          </cell>
          <cell r="AH285">
            <v>205.811208199666</v>
          </cell>
          <cell r="AI285">
            <v>320.94322070739992</v>
          </cell>
          <cell r="AJ285">
            <v>1464.8765573716325</v>
          </cell>
          <cell r="AK285">
            <v>652.07511508805067</v>
          </cell>
          <cell r="AL285">
            <v>11.700000000000001</v>
          </cell>
          <cell r="AM285">
            <v>430.18</v>
          </cell>
          <cell r="AN285">
            <v>320.75</v>
          </cell>
          <cell r="AO285">
            <v>226.41</v>
          </cell>
          <cell r="AP285">
            <v>415.1</v>
          </cell>
        </row>
        <row r="286">
          <cell r="AC286" t="str">
            <v>600 999</v>
          </cell>
          <cell r="AD286">
            <v>154817.011</v>
          </cell>
          <cell r="AE286">
            <v>16012.5</v>
          </cell>
          <cell r="AF286">
            <v>518.5</v>
          </cell>
          <cell r="AG286">
            <v>213.5</v>
          </cell>
          <cell r="AH286">
            <v>603.09015373117961</v>
          </cell>
          <cell r="AI286">
            <v>940.46236844218618</v>
          </cell>
          <cell r="AJ286">
            <v>4292.5389531039782</v>
          </cell>
          <cell r="AK286">
            <v>1910.780685088886</v>
          </cell>
          <cell r="AL286">
            <v>89.212499999999991</v>
          </cell>
          <cell r="AM286">
            <v>3280.1900000000005</v>
          </cell>
          <cell r="AN286">
            <v>2445.7600000000002</v>
          </cell>
          <cell r="AO286">
            <v>1726.4199999999998</v>
          </cell>
          <cell r="AP286">
            <v>3165.1000000000004</v>
          </cell>
        </row>
        <row r="287">
          <cell r="AC287" t="str">
            <v>650 999</v>
          </cell>
          <cell r="AD287">
            <v>83489.98000000001</v>
          </cell>
          <cell r="AE287">
            <v>10500</v>
          </cell>
          <cell r="AF287">
            <v>340</v>
          </cell>
          <cell r="AG287">
            <v>140</v>
          </cell>
          <cell r="AH287">
            <v>325.23547992547873</v>
          </cell>
          <cell r="AI287">
            <v>507.17413948775146</v>
          </cell>
          <cell r="AJ287">
            <v>2314.887679519094</v>
          </cell>
          <cell r="AK287">
            <v>1030.4490453084475</v>
          </cell>
          <cell r="AL287">
            <v>58.5</v>
          </cell>
          <cell r="AM287">
            <v>2150.94</v>
          </cell>
          <cell r="AN287">
            <v>1603.78</v>
          </cell>
          <cell r="AO287">
            <v>1132.08</v>
          </cell>
          <cell r="AP287">
            <v>2075.48</v>
          </cell>
        </row>
        <row r="288">
          <cell r="AC288" t="str">
            <v>840 999</v>
          </cell>
          <cell r="AD288">
            <v>57399.943999999996</v>
          </cell>
          <cell r="AE288">
            <v>3674.9999999999995</v>
          </cell>
          <cell r="AF288">
            <v>118.99999999999999</v>
          </cell>
          <cell r="AG288">
            <v>49</v>
          </cell>
          <cell r="AH288">
            <v>223.60166255322616</v>
          </cell>
          <cell r="AI288">
            <v>348.6857609122091</v>
          </cell>
          <cell r="AJ288">
            <v>1591.50143730644</v>
          </cell>
          <cell r="AK288">
            <v>708.44091105972643</v>
          </cell>
          <cell r="AL288">
            <v>20.474999999999998</v>
          </cell>
          <cell r="AM288">
            <v>752.83</v>
          </cell>
          <cell r="AN288">
            <v>561.32000000000005</v>
          </cell>
          <cell r="AO288">
            <v>396.23</v>
          </cell>
          <cell r="AP288">
            <v>726.42</v>
          </cell>
        </row>
        <row r="289">
          <cell r="AC289" t="str">
            <v>845 999</v>
          </cell>
          <cell r="AD289">
            <v>107826.81199999999</v>
          </cell>
          <cell r="AE289">
            <v>10500</v>
          </cell>
          <cell r="AF289">
            <v>340</v>
          </cell>
          <cell r="AG289">
            <v>140</v>
          </cell>
          <cell r="AH289">
            <v>420.03968559645557</v>
          </cell>
          <cell r="AI289">
            <v>655.01238100437376</v>
          </cell>
          <cell r="AJ289">
            <v>2989.6636532985344</v>
          </cell>
          <cell r="AK289">
            <v>1330.8188058501562</v>
          </cell>
          <cell r="AL289">
            <v>58.5</v>
          </cell>
          <cell r="AM289">
            <v>2150.94</v>
          </cell>
          <cell r="AN289">
            <v>1603.78</v>
          </cell>
          <cell r="AO289">
            <v>1132.08</v>
          </cell>
          <cell r="AP289">
            <v>2075.48</v>
          </cell>
        </row>
        <row r="290">
          <cell r="AC290" t="str">
            <v>880 999</v>
          </cell>
          <cell r="AD290">
            <v>24599.976000000002</v>
          </cell>
          <cell r="AE290">
            <v>1575</v>
          </cell>
          <cell r="AF290">
            <v>51</v>
          </cell>
          <cell r="AG290">
            <v>21</v>
          </cell>
          <cell r="AH290">
            <v>95.829283951382649</v>
          </cell>
          <cell r="AI290">
            <v>149.43675467666108</v>
          </cell>
          <cell r="AJ290">
            <v>682.07204455990302</v>
          </cell>
          <cell r="AK290">
            <v>303.61753331131138</v>
          </cell>
          <cell r="AL290">
            <v>8.7750000000000004</v>
          </cell>
          <cell r="AM290">
            <v>322.64</v>
          </cell>
          <cell r="AN290">
            <v>240.57</v>
          </cell>
          <cell r="AO290">
            <v>169.81</v>
          </cell>
          <cell r="AP290">
            <v>311.32</v>
          </cell>
        </row>
        <row r="291">
          <cell r="AC291" t="str">
            <v>910 999</v>
          </cell>
          <cell r="AD291">
            <v>127156.67528</v>
          </cell>
          <cell r="AE291">
            <v>6720</v>
          </cell>
          <cell r="AF291">
            <v>217.6</v>
          </cell>
          <cell r="AG291">
            <v>89.6</v>
          </cell>
          <cell r="AH291">
            <v>495.33922885619393</v>
          </cell>
          <cell r="AI291">
            <v>772.43493608762924</v>
          </cell>
          <cell r="AJ291">
            <v>3525.6137439999648</v>
          </cell>
          <cell r="AK291">
            <v>1569.3916161780401</v>
          </cell>
          <cell r="AL291">
            <v>37.44</v>
          </cell>
          <cell r="AM291">
            <v>1376.6</v>
          </cell>
          <cell r="AN291">
            <v>1026.42</v>
          </cell>
          <cell r="AO291">
            <v>724.53</v>
          </cell>
          <cell r="AP291">
            <v>1328.31</v>
          </cell>
        </row>
        <row r="292">
          <cell r="AC292" t="str">
            <v>915 429</v>
          </cell>
          <cell r="AD292">
            <v>36749.895000000004</v>
          </cell>
          <cell r="AE292">
            <v>5250</v>
          </cell>
          <cell r="AF292">
            <v>170</v>
          </cell>
          <cell r="AG292">
            <v>70</v>
          </cell>
          <cell r="AH292">
            <v>143.15933166514057</v>
          </cell>
          <cell r="AI292">
            <v>223.24351225009545</v>
          </cell>
          <cell r="AJ292">
            <v>1018.9471737700785</v>
          </cell>
          <cell r="AK292">
            <v>453.57412012717805</v>
          </cell>
          <cell r="AL292">
            <v>29.25</v>
          </cell>
          <cell r="AM292">
            <v>1075.47</v>
          </cell>
          <cell r="AN292">
            <v>801.89</v>
          </cell>
          <cell r="AO292">
            <v>566.04</v>
          </cell>
          <cell r="AP292">
            <v>1037.74</v>
          </cell>
        </row>
        <row r="293">
          <cell r="AC293" t="str">
            <v>915 999</v>
          </cell>
          <cell r="AD293">
            <v>25830.01512</v>
          </cell>
          <cell r="AE293">
            <v>630</v>
          </cell>
          <cell r="AF293">
            <v>20.399999999999999</v>
          </cell>
          <cell r="AG293">
            <v>8.4</v>
          </cell>
          <cell r="AH293">
            <v>100.62090521563871</v>
          </cell>
          <cell r="AI293">
            <v>156.90883734121877</v>
          </cell>
          <cell r="AJ293">
            <v>716.17676472170569</v>
          </cell>
          <cell r="AK293">
            <v>318.79890761390482</v>
          </cell>
          <cell r="AL293">
            <v>3.51</v>
          </cell>
          <cell r="AM293">
            <v>129.06</v>
          </cell>
          <cell r="AN293">
            <v>96.23</v>
          </cell>
          <cell r="AO293">
            <v>67.92</v>
          </cell>
          <cell r="AP293">
            <v>124.53</v>
          </cell>
        </row>
        <row r="294">
          <cell r="AC294" t="str">
            <v>918 999</v>
          </cell>
          <cell r="AD294">
            <v>19372.511339999997</v>
          </cell>
          <cell r="AE294">
            <v>472.5</v>
          </cell>
          <cell r="AF294">
            <v>15.299999999999999</v>
          </cell>
          <cell r="AG294">
            <v>6.3</v>
          </cell>
          <cell r="AH294">
            <v>75.465678911729029</v>
          </cell>
          <cell r="AI294">
            <v>117.68162800591406</v>
          </cell>
          <cell r="AJ294">
            <v>537.13257354127927</v>
          </cell>
          <cell r="AK294">
            <v>239.09918071042856</v>
          </cell>
          <cell r="AL294">
            <v>2.6324999999999998</v>
          </cell>
          <cell r="AM294">
            <v>96.79</v>
          </cell>
          <cell r="AN294">
            <v>72.17</v>
          </cell>
          <cell r="AO294">
            <v>50.94</v>
          </cell>
          <cell r="AP294">
            <v>93.4</v>
          </cell>
        </row>
        <row r="295">
          <cell r="AC295" t="str">
            <v>920 999</v>
          </cell>
          <cell r="AD295">
            <v>331641.40000000002</v>
          </cell>
          <cell r="AE295">
            <v>18637.5</v>
          </cell>
          <cell r="AF295">
            <v>603.5</v>
          </cell>
          <cell r="AG295">
            <v>248.5</v>
          </cell>
          <cell r="AH295">
            <v>1291.9101177429634</v>
          </cell>
          <cell r="AI295">
            <v>2014.6123123219479</v>
          </cell>
          <cell r="AJ295">
            <v>9195.2661969551755</v>
          </cell>
          <cell r="AK295">
            <v>4093.1805710668141</v>
          </cell>
          <cell r="AL295">
            <v>157.94999999999999</v>
          </cell>
          <cell r="AM295">
            <v>5807.5400000000009</v>
          </cell>
          <cell r="AN295">
            <v>4330.2</v>
          </cell>
          <cell r="AO295">
            <v>3056.6099999999997</v>
          </cell>
          <cell r="AP295">
            <v>5603.79</v>
          </cell>
        </row>
        <row r="296">
          <cell r="AC296" t="str">
            <v>925 999</v>
          </cell>
          <cell r="AD296">
            <v>12217.16</v>
          </cell>
          <cell r="AE296">
            <v>1312.5</v>
          </cell>
          <cell r="AF296">
            <v>42.5</v>
          </cell>
          <cell r="AG296">
            <v>17.5</v>
          </cell>
          <cell r="AH296">
            <v>47.591985240939827</v>
          </cell>
          <cell r="AI296">
            <v>74.21522450938636</v>
          </cell>
          <cell r="AJ296">
            <v>338.73948901069917</v>
          </cell>
          <cell r="AK296">
            <v>150.7864878920866</v>
          </cell>
          <cell r="AL296">
            <v>7.3125</v>
          </cell>
          <cell r="AM296">
            <v>268.87</v>
          </cell>
          <cell r="AN296">
            <v>200.47</v>
          </cell>
          <cell r="AO296">
            <v>141.51</v>
          </cell>
          <cell r="AP296">
            <v>259.43</v>
          </cell>
        </row>
        <row r="297">
          <cell r="AC297" t="str">
            <v>950 999</v>
          </cell>
          <cell r="AD297">
            <v>112698.01274999999</v>
          </cell>
          <cell r="AE297">
            <v>11812.5</v>
          </cell>
          <cell r="AF297">
            <v>382.5</v>
          </cell>
          <cell r="AG297">
            <v>157.5</v>
          </cell>
          <cell r="AH297">
            <v>439.01546345314694</v>
          </cell>
          <cell r="AI297">
            <v>684.60332172149162</v>
          </cell>
          <cell r="AJ297">
            <v>3124.7251612859504</v>
          </cell>
          <cell r="AK297">
            <v>1390.9400822277923</v>
          </cell>
          <cell r="AL297">
            <v>65.8125</v>
          </cell>
          <cell r="AM297">
            <v>2419.81</v>
          </cell>
          <cell r="AN297">
            <v>1804.25</v>
          </cell>
          <cell r="AO297">
            <v>1273.5899999999999</v>
          </cell>
          <cell r="AP297">
            <v>2334.91</v>
          </cell>
        </row>
        <row r="298">
          <cell r="AC298" t="str">
            <v>970 999</v>
          </cell>
          <cell r="AD298">
            <v>164287.397</v>
          </cell>
          <cell r="AE298">
            <v>10500</v>
          </cell>
          <cell r="AF298">
            <v>340</v>
          </cell>
          <cell r="AG298">
            <v>140</v>
          </cell>
          <cell r="AH298">
            <v>639.98207220797815</v>
          </cell>
          <cell r="AI298">
            <v>997.99184527481748</v>
          </cell>
          <cell r="AJ298">
            <v>4555.1199223614876</v>
          </cell>
          <cell r="AK298">
            <v>2027.6659713520098</v>
          </cell>
          <cell r="AL298">
            <v>58.5</v>
          </cell>
          <cell r="AM298">
            <v>2150.94</v>
          </cell>
          <cell r="AN298">
            <v>1603.78</v>
          </cell>
          <cell r="AO298">
            <v>1132.08</v>
          </cell>
          <cell r="AP298">
            <v>2075.48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5A4B-462E-4B7C-8A07-15A376A6B0E3}">
  <dimension ref="A1:H26"/>
  <sheetViews>
    <sheetView tabSelected="1" workbookViewId="0"/>
  </sheetViews>
  <sheetFormatPr defaultRowHeight="15" x14ac:dyDescent="0.25"/>
  <cols>
    <col min="1" max="1" width="40.26953125" customWidth="1"/>
    <col min="2" max="2" width="14.08984375" bestFit="1" customWidth="1"/>
    <col min="3" max="3" width="14.08984375" customWidth="1"/>
    <col min="4" max="4" width="11.453125" hidden="1" customWidth="1"/>
    <col min="5" max="5" width="40.26953125" hidden="1" customWidth="1"/>
    <col min="6" max="6" width="14.08984375" hidden="1" customWidth="1"/>
    <col min="7" max="10" width="0" hidden="1" customWidth="1"/>
  </cols>
  <sheetData>
    <row r="1" spans="1:8" ht="15.6" x14ac:dyDescent="0.3">
      <c r="A1" s="1" t="s">
        <v>0</v>
      </c>
      <c r="B1" s="1"/>
      <c r="C1" s="1"/>
      <c r="E1" s="1" t="s">
        <v>0</v>
      </c>
      <c r="F1" s="1"/>
    </row>
    <row r="2" spans="1:8" ht="16.2" thickBot="1" x14ac:dyDescent="0.35">
      <c r="A2" s="1" t="s">
        <v>23</v>
      </c>
      <c r="B2" s="1"/>
      <c r="C2" s="1"/>
      <c r="D2" t="s">
        <v>25</v>
      </c>
      <c r="E2" s="1" t="s">
        <v>23</v>
      </c>
      <c r="F2" s="1"/>
    </row>
    <row r="3" spans="1:8" ht="16.2" thickBot="1" x14ac:dyDescent="0.35">
      <c r="A3" s="11" t="s">
        <v>2</v>
      </c>
      <c r="B3" s="12"/>
      <c r="D3" t="s">
        <v>26</v>
      </c>
      <c r="E3" s="11" t="s">
        <v>2</v>
      </c>
      <c r="F3" s="12"/>
    </row>
    <row r="4" spans="1:8" x14ac:dyDescent="0.25">
      <c r="A4" s="2" t="s">
        <v>3</v>
      </c>
      <c r="B4" s="3">
        <v>240000</v>
      </c>
      <c r="C4" s="17"/>
      <c r="D4" t="s">
        <v>27</v>
      </c>
      <c r="E4" s="2" t="s">
        <v>3</v>
      </c>
      <c r="F4" s="3">
        <v>240000</v>
      </c>
    </row>
    <row r="5" spans="1:8" x14ac:dyDescent="0.25">
      <c r="A5" s="4" t="s">
        <v>4</v>
      </c>
      <c r="B5" s="5">
        <f>315000-70340</f>
        <v>244660</v>
      </c>
      <c r="C5" s="17"/>
      <c r="E5" s="4" t="s">
        <v>28</v>
      </c>
      <c r="F5" s="5">
        <v>315000</v>
      </c>
    </row>
    <row r="6" spans="1:8" x14ac:dyDescent="0.25">
      <c r="A6" s="6" t="s">
        <v>5</v>
      </c>
      <c r="B6" s="5">
        <v>239585</v>
      </c>
      <c r="C6" s="17"/>
      <c r="E6" s="6" t="s">
        <v>5</v>
      </c>
      <c r="F6" s="5">
        <v>239585</v>
      </c>
    </row>
    <row r="7" spans="1:8" x14ac:dyDescent="0.25">
      <c r="A7" s="6" t="s">
        <v>6</v>
      </c>
      <c r="B7" s="5">
        <f>26304322-B8</f>
        <v>7401548</v>
      </c>
      <c r="C7" s="17"/>
      <c r="E7" s="6" t="s">
        <v>6</v>
      </c>
      <c r="F7" s="5">
        <f>26304322-F8</f>
        <v>7401548</v>
      </c>
    </row>
    <row r="8" spans="1:8" x14ac:dyDescent="0.25">
      <c r="A8" s="6" t="s">
        <v>7</v>
      </c>
      <c r="B8" s="5">
        <v>18902774</v>
      </c>
      <c r="C8" s="17"/>
      <c r="E8" s="6" t="s">
        <v>7</v>
      </c>
      <c r="F8" s="5">
        <v>18902774</v>
      </c>
    </row>
    <row r="9" spans="1:8" ht="15.6" thickBot="1" x14ac:dyDescent="0.3">
      <c r="A9" s="7" t="s">
        <v>8</v>
      </c>
      <c r="B9" s="8">
        <f>3426118-3378218+400295</f>
        <v>448195</v>
      </c>
      <c r="C9" s="17"/>
      <c r="E9" s="6" t="s">
        <v>29</v>
      </c>
      <c r="F9" s="5">
        <v>3378218</v>
      </c>
      <c r="H9">
        <f>F9/F19</f>
        <v>1.1344208698478773</v>
      </c>
    </row>
    <row r="10" spans="1:8" ht="16.2" thickBot="1" x14ac:dyDescent="0.35">
      <c r="A10" s="14" t="s">
        <v>9</v>
      </c>
      <c r="B10" s="15">
        <f>SUM(B4:B9)</f>
        <v>27476762</v>
      </c>
      <c r="C10" s="17"/>
      <c r="E10" s="7" t="s">
        <v>8</v>
      </c>
      <c r="F10" s="8">
        <f>3426118-F9</f>
        <v>47900</v>
      </c>
    </row>
    <row r="11" spans="1:8" ht="16.2" thickBot="1" x14ac:dyDescent="0.35">
      <c r="A11" s="11" t="s">
        <v>10</v>
      </c>
      <c r="B11" s="13"/>
      <c r="C11" s="17"/>
      <c r="E11" s="14" t="s">
        <v>9</v>
      </c>
      <c r="F11" s="15">
        <f>SUM(F4:F10)</f>
        <v>30525025</v>
      </c>
    </row>
    <row r="12" spans="1:8" ht="16.2" thickBot="1" x14ac:dyDescent="0.35">
      <c r="A12" s="2" t="s">
        <v>11</v>
      </c>
      <c r="B12" s="3">
        <v>2734345</v>
      </c>
      <c r="C12" s="17"/>
      <c r="E12" s="11" t="s">
        <v>10</v>
      </c>
      <c r="F12" s="13"/>
    </row>
    <row r="13" spans="1:8" x14ac:dyDescent="0.25">
      <c r="A13" s="6" t="s">
        <v>12</v>
      </c>
      <c r="B13" s="5">
        <v>206234</v>
      </c>
      <c r="C13" s="17"/>
      <c r="E13" s="2" t="s">
        <v>11</v>
      </c>
      <c r="F13" s="3">
        <v>2734345</v>
      </c>
    </row>
    <row r="14" spans="1:8" x14ac:dyDescent="0.25">
      <c r="A14" s="6" t="s">
        <v>13</v>
      </c>
      <c r="B14" s="5">
        <v>1011320</v>
      </c>
      <c r="C14" s="17"/>
      <c r="E14" s="6" t="s">
        <v>12</v>
      </c>
      <c r="F14" s="5">
        <v>206234</v>
      </c>
    </row>
    <row r="15" spans="1:8" x14ac:dyDescent="0.25">
      <c r="A15" s="6" t="s">
        <v>14</v>
      </c>
      <c r="B15" s="5">
        <v>1462133</v>
      </c>
      <c r="C15" s="17"/>
      <c r="E15" s="6" t="s">
        <v>13</v>
      </c>
      <c r="F15" s="5">
        <v>1011320</v>
      </c>
    </row>
    <row r="16" spans="1:8" x14ac:dyDescent="0.25">
      <c r="A16" s="6" t="s">
        <v>15</v>
      </c>
      <c r="B16" s="5">
        <f>19812861-18902774</f>
        <v>910087</v>
      </c>
      <c r="C16" s="17"/>
      <c r="E16" s="6" t="s">
        <v>14</v>
      </c>
      <c r="F16" s="5">
        <v>1462133</v>
      </c>
    </row>
    <row r="17" spans="1:6" x14ac:dyDescent="0.25">
      <c r="A17" s="6" t="s">
        <v>7</v>
      </c>
      <c r="B17" s="5">
        <v>18902774</v>
      </c>
      <c r="C17" s="17"/>
      <c r="E17" s="6" t="s">
        <v>15</v>
      </c>
      <c r="F17" s="5">
        <f>19812861-18902774</f>
        <v>910087</v>
      </c>
    </row>
    <row r="18" spans="1:6" x14ac:dyDescent="0.25">
      <c r="A18" s="6" t="s">
        <v>16</v>
      </c>
      <c r="B18" s="5">
        <v>207972</v>
      </c>
      <c r="C18" s="17"/>
      <c r="E18" s="6" t="s">
        <v>7</v>
      </c>
      <c r="F18" s="5">
        <v>18902774</v>
      </c>
    </row>
    <row r="19" spans="1:6" x14ac:dyDescent="0.25">
      <c r="A19" s="6" t="s">
        <v>17</v>
      </c>
      <c r="B19" s="5">
        <v>128114</v>
      </c>
      <c r="C19" s="17"/>
      <c r="E19" s="6" t="s">
        <v>29</v>
      </c>
      <c r="F19" s="5">
        <v>2977923</v>
      </c>
    </row>
    <row r="20" spans="1:6" x14ac:dyDescent="0.25">
      <c r="A20" s="6" t="s">
        <v>18</v>
      </c>
      <c r="B20" s="5">
        <f>358308-68640</f>
        <v>289668</v>
      </c>
      <c r="C20" s="17"/>
      <c r="E20" s="6" t="s">
        <v>16</v>
      </c>
      <c r="F20" s="5">
        <v>207972</v>
      </c>
    </row>
    <row r="21" spans="1:6" ht="15.6" thickBot="1" x14ac:dyDescent="0.3">
      <c r="A21" s="7" t="s">
        <v>19</v>
      </c>
      <c r="B21" s="8">
        <f>1625815-1700</f>
        <v>1624115</v>
      </c>
      <c r="C21" s="17"/>
      <c r="E21" s="6" t="s">
        <v>17</v>
      </c>
      <c r="F21" s="5">
        <v>128114</v>
      </c>
    </row>
    <row r="22" spans="1:6" ht="16.2" thickBot="1" x14ac:dyDescent="0.35">
      <c r="A22" s="14" t="s">
        <v>20</v>
      </c>
      <c r="B22" s="15">
        <f>SUM(B12:B21)</f>
        <v>27476762</v>
      </c>
      <c r="C22" s="17"/>
      <c r="E22" s="6" t="s">
        <v>18</v>
      </c>
      <c r="F22" s="5">
        <v>358308</v>
      </c>
    </row>
    <row r="23" spans="1:6" ht="16.2" thickBot="1" x14ac:dyDescent="0.35">
      <c r="A23" s="11" t="s">
        <v>21</v>
      </c>
      <c r="B23" s="13">
        <f>B10-B22</f>
        <v>0</v>
      </c>
      <c r="C23" s="17"/>
      <c r="E23" s="7" t="s">
        <v>19</v>
      </c>
      <c r="F23" s="8">
        <v>1625815</v>
      </c>
    </row>
    <row r="24" spans="1:6" ht="16.2" thickBot="1" x14ac:dyDescent="0.35">
      <c r="A24" s="9" t="s">
        <v>24</v>
      </c>
      <c r="B24" s="10"/>
      <c r="E24" s="14" t="s">
        <v>20</v>
      </c>
      <c r="F24" s="15">
        <f>SUM(F13:F23)</f>
        <v>30525025</v>
      </c>
    </row>
    <row r="25" spans="1:6" ht="16.2" thickBot="1" x14ac:dyDescent="0.35">
      <c r="E25" s="11" t="s">
        <v>21</v>
      </c>
      <c r="F25" s="13">
        <f>F11-F24</f>
        <v>0</v>
      </c>
    </row>
    <row r="26" spans="1:6" ht="16.2" thickBot="1" x14ac:dyDescent="0.35">
      <c r="E26" s="9" t="s">
        <v>24</v>
      </c>
      <c r="F26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6F760-702C-4645-94D1-49F81979189D}">
  <dimension ref="A1:I26"/>
  <sheetViews>
    <sheetView workbookViewId="0">
      <selection activeCell="C25" sqref="C25"/>
    </sheetView>
  </sheetViews>
  <sheetFormatPr defaultRowHeight="15" x14ac:dyDescent="0.25"/>
  <cols>
    <col min="1" max="1" width="40.26953125" customWidth="1"/>
    <col min="2" max="2" width="14.08984375" bestFit="1" customWidth="1"/>
    <col min="3" max="3" width="14.08984375" customWidth="1"/>
    <col min="4" max="4" width="11.453125" hidden="1" customWidth="1"/>
    <col min="5" max="5" width="40.26953125" hidden="1" customWidth="1"/>
    <col min="6" max="6" width="14.08984375" hidden="1" customWidth="1"/>
    <col min="7" max="7" width="0" hidden="1" customWidth="1"/>
    <col min="8" max="8" width="12.90625" hidden="1" customWidth="1"/>
    <col min="9" max="10" width="0" hidden="1" customWidth="1"/>
  </cols>
  <sheetData>
    <row r="1" spans="1:9" ht="15.6" x14ac:dyDescent="0.3">
      <c r="A1" s="1" t="s">
        <v>0</v>
      </c>
      <c r="B1" s="1"/>
      <c r="C1" s="1"/>
      <c r="E1" s="1" t="s">
        <v>0</v>
      </c>
      <c r="F1" s="1"/>
    </row>
    <row r="2" spans="1:9" ht="16.2" thickBot="1" x14ac:dyDescent="0.35">
      <c r="A2" s="1" t="s">
        <v>1</v>
      </c>
      <c r="B2" s="1"/>
      <c r="C2" s="1"/>
      <c r="D2" t="s">
        <v>25</v>
      </c>
      <c r="E2" s="1" t="s">
        <v>1</v>
      </c>
      <c r="F2" s="1"/>
    </row>
    <row r="3" spans="1:9" ht="16.2" thickBot="1" x14ac:dyDescent="0.35">
      <c r="A3" s="11" t="s">
        <v>2</v>
      </c>
      <c r="B3" s="12"/>
      <c r="D3" t="s">
        <v>26</v>
      </c>
      <c r="E3" s="11" t="s">
        <v>2</v>
      </c>
      <c r="F3" s="12"/>
    </row>
    <row r="4" spans="1:9" x14ac:dyDescent="0.25">
      <c r="A4" s="2" t="s">
        <v>3</v>
      </c>
      <c r="B4" s="3">
        <f>'[1]Total Agency'!O6</f>
        <v>405000</v>
      </c>
      <c r="C4" s="17"/>
      <c r="D4" t="s">
        <v>27</v>
      </c>
      <c r="E4" s="2" t="s">
        <v>3</v>
      </c>
      <c r="F4" s="3">
        <v>405000</v>
      </c>
    </row>
    <row r="5" spans="1:9" x14ac:dyDescent="0.25">
      <c r="A5" s="4" t="s">
        <v>4</v>
      </c>
      <c r="B5" s="5">
        <f>410000-'[1]Total Agency'!O107</f>
        <v>265000</v>
      </c>
      <c r="C5" s="17"/>
      <c r="E5" s="4" t="s">
        <v>28</v>
      </c>
      <c r="F5" s="5">
        <v>410000</v>
      </c>
    </row>
    <row r="6" spans="1:9" x14ac:dyDescent="0.25">
      <c r="A6" s="6" t="s">
        <v>5</v>
      </c>
      <c r="B6" s="5">
        <f>'[1]Total Agency'!O17</f>
        <v>542500</v>
      </c>
      <c r="C6" s="17"/>
      <c r="E6" s="6" t="s">
        <v>5</v>
      </c>
      <c r="F6" s="5">
        <v>542500</v>
      </c>
    </row>
    <row r="7" spans="1:9" x14ac:dyDescent="0.25">
      <c r="A7" s="6" t="s">
        <v>6</v>
      </c>
      <c r="B7" s="5">
        <f>'[1]Total Agency'!O27-'[1]Govt Grants'!F48</f>
        <v>7441666.6000000015</v>
      </c>
      <c r="C7" s="17"/>
      <c r="E7" s="6" t="s">
        <v>6</v>
      </c>
      <c r="F7" s="5">
        <f>33970611-F8</f>
        <v>7441670</v>
      </c>
    </row>
    <row r="8" spans="1:9" x14ac:dyDescent="0.25">
      <c r="A8" s="6" t="s">
        <v>7</v>
      </c>
      <c r="B8" s="5">
        <f>'[1]Govt Grants'!F48</f>
        <v>26528944.399999999</v>
      </c>
      <c r="C8" s="17"/>
      <c r="E8" s="6" t="s">
        <v>7</v>
      </c>
      <c r="F8" s="5">
        <v>26528941</v>
      </c>
      <c r="H8" s="18">
        <v>2918687.5074626864</v>
      </c>
    </row>
    <row r="9" spans="1:9" ht="15.6" thickBot="1" x14ac:dyDescent="0.3">
      <c r="A9" s="7" t="s">
        <v>8</v>
      </c>
      <c r="B9" s="8">
        <v>440900.82424629823</v>
      </c>
      <c r="C9" s="17"/>
      <c r="E9" s="6" t="s">
        <v>29</v>
      </c>
      <c r="F9" s="5">
        <v>2918687.5074626864</v>
      </c>
      <c r="G9" s="16">
        <v>0.13400000000000001</v>
      </c>
      <c r="H9" s="18">
        <v>2573798.5074626864</v>
      </c>
      <c r="I9">
        <f>H8/H9</f>
        <v>1.1340000000000001</v>
      </c>
    </row>
    <row r="10" spans="1:9" ht="16.2" thickBot="1" x14ac:dyDescent="0.35">
      <c r="A10" s="14" t="s">
        <v>9</v>
      </c>
      <c r="B10" s="15">
        <f>SUM(B4:B9)</f>
        <v>35624011.824246295</v>
      </c>
      <c r="C10" s="17"/>
      <c r="E10" s="7" t="s">
        <v>8</v>
      </c>
      <c r="F10" s="8">
        <f>440901-344889</f>
        <v>96012</v>
      </c>
    </row>
    <row r="11" spans="1:9" ht="16.2" thickBot="1" x14ac:dyDescent="0.35">
      <c r="A11" s="11" t="s">
        <v>10</v>
      </c>
      <c r="B11" s="13"/>
      <c r="C11" s="17"/>
      <c r="E11" s="14" t="s">
        <v>9</v>
      </c>
      <c r="F11" s="15">
        <f>SUM(F4:F10)</f>
        <v>38342810.507462688</v>
      </c>
      <c r="H11" s="18">
        <f>H8-H9</f>
        <v>344889</v>
      </c>
    </row>
    <row r="12" spans="1:9" ht="16.2" thickBot="1" x14ac:dyDescent="0.35">
      <c r="A12" s="2" t="s">
        <v>11</v>
      </c>
      <c r="B12" s="3">
        <f>'[1]Total Agency'!F110</f>
        <v>3004711.0780000002</v>
      </c>
      <c r="C12" s="17"/>
      <c r="E12" s="11" t="s">
        <v>10</v>
      </c>
      <c r="F12" s="13"/>
    </row>
    <row r="13" spans="1:9" x14ac:dyDescent="0.25">
      <c r="A13" s="6" t="s">
        <v>12</v>
      </c>
      <c r="B13" s="5">
        <f>'[1]Total Agency'!G110</f>
        <v>675920</v>
      </c>
      <c r="C13" s="17"/>
      <c r="E13" s="2" t="s">
        <v>11</v>
      </c>
      <c r="F13" s="3">
        <v>3004711</v>
      </c>
    </row>
    <row r="14" spans="1:9" x14ac:dyDescent="0.25">
      <c r="A14" s="6" t="s">
        <v>13</v>
      </c>
      <c r="B14" s="5">
        <f>'[1]Total Agency'!H110</f>
        <v>1267274.2697995598</v>
      </c>
      <c r="C14" s="17"/>
      <c r="E14" s="6" t="s">
        <v>12</v>
      </c>
      <c r="F14" s="5">
        <v>675920</v>
      </c>
    </row>
    <row r="15" spans="1:9" x14ac:dyDescent="0.25">
      <c r="A15" s="6" t="s">
        <v>14</v>
      </c>
      <c r="B15" s="5">
        <f>'[1]Total Agency'!I110</f>
        <v>1486317.105127115</v>
      </c>
      <c r="C15" s="17"/>
      <c r="E15" s="6" t="s">
        <v>13</v>
      </c>
      <c r="F15" s="5">
        <v>1267274</v>
      </c>
    </row>
    <row r="16" spans="1:9" x14ac:dyDescent="0.25">
      <c r="A16" s="6" t="s">
        <v>15</v>
      </c>
      <c r="B16" s="5">
        <f>'[1]Total Agency'!K110-'[1]Govt Grants'!F48</f>
        <v>881177.19952277839</v>
      </c>
      <c r="C16" s="17"/>
      <c r="E16" s="6" t="s">
        <v>14</v>
      </c>
      <c r="F16" s="5">
        <v>1486317</v>
      </c>
    </row>
    <row r="17" spans="1:6" x14ac:dyDescent="0.25">
      <c r="A17" s="6" t="s">
        <v>7</v>
      </c>
      <c r="B17" s="5">
        <f>'[1]Govt Grants'!F48</f>
        <v>26528944.399999999</v>
      </c>
      <c r="C17" s="17"/>
      <c r="E17" s="6" t="s">
        <v>15</v>
      </c>
      <c r="F17" s="5">
        <f>27410122-F18</f>
        <v>881181</v>
      </c>
    </row>
    <row r="18" spans="1:6" x14ac:dyDescent="0.25">
      <c r="A18" s="6" t="s">
        <v>16</v>
      </c>
      <c r="B18" s="5">
        <f>'[1]Total Agency'!J110</f>
        <v>142734.42170169001</v>
      </c>
      <c r="C18" s="17"/>
      <c r="E18" s="6" t="s">
        <v>7</v>
      </c>
      <c r="F18" s="5">
        <v>26528941</v>
      </c>
    </row>
    <row r="19" spans="1:6" x14ac:dyDescent="0.25">
      <c r="A19" s="6" t="s">
        <v>17</v>
      </c>
      <c r="B19" s="5">
        <f>'[1]Total Agency'!L110-'[1]Total Agency'!L107</f>
        <v>138095.96347000002</v>
      </c>
      <c r="C19" s="17"/>
      <c r="E19" s="6" t="s">
        <v>29</v>
      </c>
      <c r="F19" s="5">
        <v>2573798.5074626864</v>
      </c>
    </row>
    <row r="20" spans="1:6" x14ac:dyDescent="0.25">
      <c r="A20" s="6" t="s">
        <v>18</v>
      </c>
      <c r="B20" s="5">
        <f>'[1]Total Agency'!M110-'[1]Total Agency'!M107</f>
        <v>334119.976998</v>
      </c>
      <c r="C20" s="17"/>
      <c r="E20" s="6" t="s">
        <v>16</v>
      </c>
      <c r="F20" s="5">
        <v>142734</v>
      </c>
    </row>
    <row r="21" spans="1:6" ht="15.6" thickBot="1" x14ac:dyDescent="0.3">
      <c r="A21" s="7" t="s">
        <v>19</v>
      </c>
      <c r="B21" s="8">
        <f>'[1]Total Agency'!N110</f>
        <v>1149819.7143747951</v>
      </c>
      <c r="C21" s="17"/>
      <c r="E21" s="6" t="s">
        <v>17</v>
      </c>
      <c r="F21" s="5">
        <v>141596</v>
      </c>
    </row>
    <row r="22" spans="1:6" ht="16.2" thickBot="1" x14ac:dyDescent="0.35">
      <c r="A22" s="14" t="s">
        <v>20</v>
      </c>
      <c r="B22" s="15">
        <f>SUM(B12:B21)</f>
        <v>35609114.128993936</v>
      </c>
      <c r="C22" s="17"/>
      <c r="E22" s="6" t="s">
        <v>18</v>
      </c>
      <c r="F22" s="5">
        <v>475620</v>
      </c>
    </row>
    <row r="23" spans="1:6" ht="16.2" thickBot="1" x14ac:dyDescent="0.35">
      <c r="A23" s="11" t="s">
        <v>21</v>
      </c>
      <c r="B23" s="13">
        <f>B10-B22</f>
        <v>14897.695252358913</v>
      </c>
      <c r="C23" s="17"/>
      <c r="E23" s="7" t="s">
        <v>19</v>
      </c>
      <c r="F23" s="8">
        <v>1149820</v>
      </c>
    </row>
    <row r="24" spans="1:6" ht="16.2" thickBot="1" x14ac:dyDescent="0.35">
      <c r="A24" s="9" t="s">
        <v>22</v>
      </c>
      <c r="B24" s="10"/>
      <c r="E24" s="14" t="s">
        <v>20</v>
      </c>
      <c r="F24" s="15">
        <f>SUM(F13:F23)</f>
        <v>38327912.507462688</v>
      </c>
    </row>
    <row r="25" spans="1:6" ht="16.2" thickBot="1" x14ac:dyDescent="0.35">
      <c r="E25" s="11" t="s">
        <v>21</v>
      </c>
      <c r="F25" s="13">
        <f>F11-F24</f>
        <v>14898</v>
      </c>
    </row>
    <row r="26" spans="1:6" ht="16.2" thickBot="1" x14ac:dyDescent="0.35">
      <c r="E26" s="9" t="s">
        <v>22</v>
      </c>
      <c r="F26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E3F2-DDD0-4C03-B5E5-E0D9E37B2D13}">
  <dimension ref="H1:H23"/>
  <sheetViews>
    <sheetView workbookViewId="0">
      <selection activeCell="H16" sqref="H16"/>
    </sheetView>
  </sheetViews>
  <sheetFormatPr defaultRowHeight="15" x14ac:dyDescent="0.25"/>
  <cols>
    <col min="8" max="8" width="14.08984375" customWidth="1"/>
  </cols>
  <sheetData>
    <row r="1" spans="8:8" ht="15.6" x14ac:dyDescent="0.3">
      <c r="H1" s="1"/>
    </row>
    <row r="2" spans="8:8" ht="15.6" x14ac:dyDescent="0.3">
      <c r="H2" s="1"/>
    </row>
    <row r="4" spans="8:8" x14ac:dyDescent="0.25">
      <c r="H4" s="17"/>
    </row>
    <row r="5" spans="8:8" x14ac:dyDescent="0.25">
      <c r="H5" s="17"/>
    </row>
    <row r="6" spans="8:8" x14ac:dyDescent="0.25">
      <c r="H6" s="17"/>
    </row>
    <row r="7" spans="8:8" x14ac:dyDescent="0.25">
      <c r="H7" s="17"/>
    </row>
    <row r="8" spans="8:8" x14ac:dyDescent="0.25">
      <c r="H8" s="17"/>
    </row>
    <row r="9" spans="8:8" x14ac:dyDescent="0.25">
      <c r="H9" s="17"/>
    </row>
    <row r="10" spans="8:8" x14ac:dyDescent="0.25">
      <c r="H10" s="17"/>
    </row>
    <row r="11" spans="8:8" x14ac:dyDescent="0.25">
      <c r="H11" s="17"/>
    </row>
    <row r="12" spans="8:8" x14ac:dyDescent="0.25">
      <c r="H12" s="17"/>
    </row>
    <row r="13" spans="8:8" x14ac:dyDescent="0.25">
      <c r="H13" s="17"/>
    </row>
    <row r="14" spans="8:8" x14ac:dyDescent="0.25">
      <c r="H14" s="17"/>
    </row>
    <row r="15" spans="8:8" x14ac:dyDescent="0.25">
      <c r="H15" s="17"/>
    </row>
    <row r="16" spans="8:8" x14ac:dyDescent="0.25">
      <c r="H16" s="17"/>
    </row>
    <row r="17" spans="8:8" x14ac:dyDescent="0.25">
      <c r="H17" s="17"/>
    </row>
    <row r="18" spans="8:8" x14ac:dyDescent="0.25">
      <c r="H18" s="17"/>
    </row>
    <row r="19" spans="8:8" x14ac:dyDescent="0.25">
      <c r="H19" s="17"/>
    </row>
    <row r="20" spans="8:8" x14ac:dyDescent="0.25">
      <c r="H20" s="17"/>
    </row>
    <row r="21" spans="8:8" x14ac:dyDescent="0.25">
      <c r="H21" s="17"/>
    </row>
    <row r="22" spans="8:8" x14ac:dyDescent="0.25">
      <c r="H22" s="17"/>
    </row>
    <row r="23" spans="8:8" x14ac:dyDescent="0.25">
      <c r="H23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23-24 External Presentation</vt:lpstr>
      <vt:lpstr>22-23 External Presentation</vt:lpstr>
      <vt:lpstr>21-22 External Presentation</vt:lpstr>
      <vt:lpstr>'22-23 External Presentation'!Print_Area</vt:lpstr>
      <vt:lpstr>'23-24 External Presentation'!Print_Area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Murray</dc:creator>
  <cp:lastModifiedBy>Debbie Barnett</cp:lastModifiedBy>
  <dcterms:created xsi:type="dcterms:W3CDTF">2022-09-15T20:53:30Z</dcterms:created>
  <dcterms:modified xsi:type="dcterms:W3CDTF">2023-08-17T14:59:48Z</dcterms:modified>
</cp:coreProperties>
</file>