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V5221\Desktop\TransformationNashville\Financial Statements\2023\Financials for Schmidt\"/>
    </mc:Choice>
  </mc:AlternateContent>
  <bookViews>
    <workbookView xWindow="0" yWindow="0" windowWidth="19200" windowHeight="6465"/>
  </bookViews>
  <sheets>
    <sheet name="Stmt Act" sheetId="1" r:id="rId1"/>
    <sheet name="BalSheet" sheetId="12" r:id="rId2"/>
    <sheet name="Cash Flow" sheetId="8" r:id="rId3"/>
    <sheet name="Budget 23-24" sheetId="14" r:id="rId4"/>
  </sheets>
  <definedNames>
    <definedName name="_xlnm.Print_Area" localSheetId="0">'Stmt Act'!$A$1:$K$53</definedName>
    <definedName name="_xlnm.Print_Titles" localSheetId="1">BalSheet!$A:$E,BalSheet!$4:$5</definedName>
    <definedName name="_xlnm.Print_Titles" localSheetId="2">'Cash Flow'!$A:$E,'Cash Flow'!$5:$5</definedName>
    <definedName name="_xlnm.Print_Titles" localSheetId="0">'Stmt Act'!$A:$A,'Stmt Act'!$6:$8</definedName>
    <definedName name="QB_COLUMN_29" localSheetId="2" hidden="1">'Cash Flow'!$F$5</definedName>
    <definedName name="QB_COLUMN_59200" localSheetId="1" hidden="1">BalSheet!$F$5</definedName>
    <definedName name="QB_COLUMN_59200" localSheetId="0" hidden="1">'Stmt Act'!$B$8</definedName>
    <definedName name="QB_COLUMN_61210" localSheetId="1" hidden="1">BalSheet!$H$5</definedName>
    <definedName name="QB_COLUMN_62210" localSheetId="0" hidden="1">'Stmt Act'!$D$8</definedName>
    <definedName name="QB_COLUMN_63620" localSheetId="1" hidden="1">BalSheet!$J$5</definedName>
    <definedName name="QB_COLUMN_64830" localSheetId="1" hidden="1">BalSheet!$L$5</definedName>
    <definedName name="QB_DATA_0" localSheetId="1" hidden="1">BalSheet!$9:$9,BalSheet!$10:$10,BalSheet!#REF!,BalSheet!#REF!,BalSheet!#REF!,BalSheet!$11:$11,BalSheet!$14:$14,BalSheet!$17:$17,BalSheet!$18:$18,BalSheet!$19:$19,BalSheet!$23:$23,BalSheet!$24:$24,BalSheet!$31:$31,BalSheet!$34:$34,BalSheet!$35:$35,BalSheet!#REF!</definedName>
    <definedName name="QB_DATA_0" localSheetId="2" hidden="1">'Cash Flow'!$7:$7,'Cash Flow'!$10:$10,'Cash Flow'!$11:$11,'Cash Flow'!$12:$12,'Cash Flow'!$13:$13,'Cash Flow'!$14:$14,'Cash Flow'!$17:$17,'Cash Flow'!$20:$20,'Cash Flow'!$21:$21,'Cash Flow'!$24:$24</definedName>
    <definedName name="QB_DATA_0" localSheetId="0" hidden="1">'Stmt Act'!#REF!,'Stmt Act'!#REF!,'Stmt Act'!#REF!,'Stmt Act'!#REF!,'Stmt Act'!#REF!,'Stmt Act'!#REF!,'Stmt Act'!#REF!,'Stmt Act'!#REF!,'Stmt Act'!#REF!,'Stmt Act'!#REF!,'Stmt Act'!#REF!,'Stmt Act'!#REF!,'Stmt Act'!#REF!,'Stmt Act'!#REF!,'Stmt Act'!#REF!,'Stmt Act'!#REF!</definedName>
    <definedName name="QB_DATA_1" localSheetId="1" hidden="1">BalSheet!$39:$39,BalSheet!$40:$40,BalSheet!$44:$44,BalSheet!#REF!,BalSheet!$45:$45</definedName>
    <definedName name="QB_DATA_1" localSheetId="0" hidden="1">'Stmt Act'!#REF!,'Stmt Act'!#REF!,'Stmt Act'!#REF!,'Stmt Act'!#REF!,'Stmt Act'!#REF!,'Stmt Act'!#REF!,'Stmt Act'!#REF!,'Stmt Act'!#REF!,'Stmt Act'!#REF!,'Stmt Act'!#REF!,'Stmt Act'!#REF!,'Stmt Act'!#REF!,'Stmt Act'!#REF!,'Stmt Act'!#REF!,'Stmt Act'!#REF!,'Stmt Act'!#REF!</definedName>
    <definedName name="QB_DATA_2" localSheetId="0" hidden="1">'Stmt Act'!#REF!,'Stmt Act'!#REF!,'Stmt Act'!#REF!,'Stmt Act'!#REF!,'Stmt Act'!#REF!,'Stmt Act'!#REF!,'Stmt Act'!#REF!,'Stmt Act'!#REF!,'Stmt Act'!#REF!,'Stmt Act'!#REF!,'Stmt Act'!#REF!,'Stmt Act'!#REF!,'Stmt Act'!#REF!,'Stmt Act'!#REF!,'Stmt Act'!#REF!,'Stmt Act'!#REF!</definedName>
    <definedName name="QB_DATA_3" localSheetId="0" hidden="1">'Stmt Act'!#REF!,'Stmt Act'!#REF!,'Stmt Act'!#REF!,'Stmt Act'!#REF!,'Stmt Act'!#REF!,'Stmt Act'!#REF!,'Stmt Act'!#REF!,'Stmt Act'!#REF!,'Stmt Act'!#REF!,'Stmt Act'!#REF!,'Stmt Act'!$35:$35,'Stmt Act'!#REF!,'Stmt Act'!#REF!,'Stmt Act'!#REF!,'Stmt Act'!#REF!,'Stmt Act'!#REF!</definedName>
    <definedName name="QB_FORMULA_0" localSheetId="1" hidden="1">BalSheet!$J$9,BalSheet!$L$9,BalSheet!$J$10,BalSheet!$L$10,BalSheet!#REF!,BalSheet!#REF!,BalSheet!#REF!,BalSheet!#REF!,BalSheet!#REF!,BalSheet!#REF!,BalSheet!$J$11,BalSheet!$L$11,BalSheet!$F$12,BalSheet!$H$12,BalSheet!$J$12,BalSheet!$L$12</definedName>
    <definedName name="QB_FORMULA_0" localSheetId="2" hidden="1">'Cash Flow'!$F$15,'Cash Flow'!$F$18,'Cash Flow'!$F$22,'Cash Flow'!$F$23,'Cash Flow'!#REF!</definedName>
    <definedName name="QB_FORMULA_0" localSheetId="0" hidden="1">'Stmt Act'!#REF!,'Stmt Act'!#REF!,'Stmt Act'!#REF!,'Stmt Act'!#REF!,'Stmt Act'!#REF!,'Stmt Act'!#REF!,'Stmt Act'!#REF!,'Stmt Act'!#REF!,'Stmt Act'!$B$18,'Stmt Act'!$D$18,'Stmt Act'!#REF!,'Stmt Act'!#REF!,'Stmt Act'!#REF!,'Stmt Act'!#REF!,'Stmt Act'!#REF!,'Stmt Act'!#REF!</definedName>
    <definedName name="QB_FORMULA_1" localSheetId="1" hidden="1">BalSheet!$J$14,BalSheet!$L$14,BalSheet!$F$15,BalSheet!$H$15,BalSheet!$J$15,BalSheet!$L$15,BalSheet!$J$17,BalSheet!$L$17,BalSheet!$J$18,BalSheet!$L$18,BalSheet!$J$19,BalSheet!$L$19,BalSheet!$F$20,BalSheet!$H$20,BalSheet!$J$20,BalSheet!$L$20</definedName>
    <definedName name="QB_FORMULA_1" localSheetId="0" hidden="1">'Stmt Act'!$B$21,'Stmt Act'!$D$21,'Stmt Act'!#REF!,'Stmt Act'!#REF!,'Stmt Act'!#REF!,'Stmt Act'!#REF!,'Stmt Act'!#REF!,'Stmt Act'!#REF!,'Stmt Act'!$B$37,'Stmt Act'!$D$37,'Stmt Act'!$B$52,'Stmt Act'!$D$52,'Stmt Act'!#REF!,'Stmt Act'!#REF!,'Stmt Act'!#REF!,'Stmt Act'!#REF!</definedName>
    <definedName name="QB_FORMULA_2" localSheetId="1" hidden="1">BalSheet!$F$21,BalSheet!$H$21,BalSheet!$J$21,BalSheet!$L$21,BalSheet!$J$23,BalSheet!$L$23,BalSheet!$J$24,BalSheet!$L$24,BalSheet!$F$25,BalSheet!$H$25,BalSheet!$J$25,BalSheet!$L$25,BalSheet!$F$26,BalSheet!$H$26,BalSheet!$J$26,BalSheet!$L$26</definedName>
    <definedName name="QB_FORMULA_3" localSheetId="1" hidden="1">BalSheet!$J$31,BalSheet!$L$31,BalSheet!$F$32,BalSheet!$H$32,BalSheet!$J$32,BalSheet!$L$32,BalSheet!$J$34,BalSheet!$L$34,BalSheet!$J$35,BalSheet!$L$35,BalSheet!#REF!,BalSheet!#REF!,BalSheet!$F$36,BalSheet!$H$36,BalSheet!$J$36,BalSheet!$L$36</definedName>
    <definedName name="QB_FORMULA_4" localSheetId="1" hidden="1">BalSheet!$F$37,BalSheet!$H$37,BalSheet!$J$37,BalSheet!$L$37,BalSheet!$J$39,BalSheet!$L$39,BalSheet!$J$40,BalSheet!$L$40,BalSheet!$F$41,BalSheet!$H$41,BalSheet!$J$41,BalSheet!$L$41,BalSheet!$F$42,BalSheet!$H$42,BalSheet!$J$42,BalSheet!$L$42</definedName>
    <definedName name="QB_FORMULA_5" localSheetId="1" hidden="1">BalSheet!$J$44,BalSheet!$L$44,BalSheet!#REF!,BalSheet!#REF!,BalSheet!$J$45,BalSheet!$L$45,BalSheet!$F$47,BalSheet!$H$47,BalSheet!$J$47,BalSheet!$L$47,BalSheet!$F$48,BalSheet!$H$48,BalSheet!$J$48,BalSheet!$L$48</definedName>
    <definedName name="QB_ROW_1" localSheetId="1" hidden="1">BalSheet!$A$6</definedName>
    <definedName name="QB_ROW_100260" localSheetId="0" hidden="1">'Stmt Act'!#REF!</definedName>
    <definedName name="QB_ROW_10031" localSheetId="1" hidden="1">BalSheet!$D$30</definedName>
    <definedName name="QB_ROW_1011" localSheetId="1" hidden="1">BalSheet!$B$7</definedName>
    <definedName name="QB_ROW_10331" localSheetId="1" hidden="1">BalSheet!$D$32</definedName>
    <definedName name="QB_ROW_120250" localSheetId="0" hidden="1">'Stmt Act'!#REF!</definedName>
    <definedName name="QB_ROW_12031" localSheetId="1" hidden="1">BalSheet!$D$33</definedName>
    <definedName name="QB_ROW_1220" localSheetId="1" hidden="1">BalSheet!#REF!</definedName>
    <definedName name="QB_ROW_12331" localSheetId="1" hidden="1">BalSheet!$D$36</definedName>
    <definedName name="QB_ROW_13021" localSheetId="1" hidden="1">BalSheet!$C$38</definedName>
    <definedName name="QB_ROW_1311" localSheetId="1" hidden="1">BalSheet!$B$21</definedName>
    <definedName name="QB_ROW_13321" localSheetId="1" hidden="1">BalSheet!$C$41</definedName>
    <definedName name="QB_ROW_138250" localSheetId="0" hidden="1">'Stmt Act'!#REF!</definedName>
    <definedName name="QB_ROW_139250" localSheetId="0" hidden="1">'Stmt Act'!#REF!</definedName>
    <definedName name="QB_ROW_140050" localSheetId="0" hidden="1">'Stmt Act'!#REF!</definedName>
    <definedName name="QB_ROW_14011" localSheetId="1" hidden="1">BalSheet!$B$43</definedName>
    <definedName name="QB_ROW_140350" localSheetId="0" hidden="1">'Stmt Act'!#REF!</definedName>
    <definedName name="QB_ROW_141040" localSheetId="0" hidden="1">'Stmt Act'!#REF!</definedName>
    <definedName name="QB_ROW_141340" localSheetId="0" hidden="1">'Stmt Act'!$A$21</definedName>
    <definedName name="QB_ROW_142250" localSheetId="0" hidden="1">'Stmt Act'!#REF!</definedName>
    <definedName name="QB_ROW_14311" localSheetId="1" hidden="1">BalSheet!$B$47</definedName>
    <definedName name="QB_ROW_144250" localSheetId="0" hidden="1">'Stmt Act'!#REF!</definedName>
    <definedName name="QB_ROW_145050" localSheetId="0" hidden="1">'Stmt Act'!#REF!</definedName>
    <definedName name="QB_ROW_145350" localSheetId="0" hidden="1">'Stmt Act'!#REF!</definedName>
    <definedName name="QB_ROW_149040" localSheetId="0" hidden="1">'Stmt Act'!$A$25</definedName>
    <definedName name="QB_ROW_149340" localSheetId="0" hidden="1">'Stmt Act'!$A$37</definedName>
    <definedName name="QB_ROW_150050" localSheetId="0" hidden="1">'Stmt Act'!#REF!</definedName>
    <definedName name="QB_ROW_150350" localSheetId="0" hidden="1">'Stmt Act'!#REF!</definedName>
    <definedName name="QB_ROW_152250" localSheetId="0" hidden="1">'Stmt Act'!$A$35</definedName>
    <definedName name="QB_ROW_157250" localSheetId="0" hidden="1">'Stmt Act'!#REF!</definedName>
    <definedName name="QB_ROW_161050" localSheetId="0" hidden="1">'Stmt Act'!#REF!</definedName>
    <definedName name="QB_ROW_161350" localSheetId="0" hidden="1">'Stmt Act'!#REF!</definedName>
    <definedName name="QB_ROW_17221" localSheetId="1" hidden="1">BalSheet!$C$45</definedName>
    <definedName name="QB_ROW_17231" localSheetId="2" hidden="1">'Cash Flow'!$D$7</definedName>
    <definedName name="QB_ROW_173250" localSheetId="0" hidden="1">'Stmt Act'!#REF!</definedName>
    <definedName name="QB_ROW_179250" localSheetId="0" hidden="1">'Stmt Act'!#REF!</definedName>
    <definedName name="QB_ROW_180250" localSheetId="0" hidden="1">'Stmt Act'!#REF!</definedName>
    <definedName name="QB_ROW_18230" localSheetId="1" hidden="1">BalSheet!$D$18</definedName>
    <definedName name="QB_ROW_18301" localSheetId="0" hidden="1">'Stmt Act'!#REF!</definedName>
    <definedName name="QB_ROW_19011" localSheetId="0" hidden="1">'Stmt Act'!$A$9</definedName>
    <definedName name="QB_ROW_19311" localSheetId="0" hidden="1">'Stmt Act'!#REF!</definedName>
    <definedName name="QB_ROW_200050" localSheetId="0" hidden="1">'Stmt Act'!#REF!</definedName>
    <definedName name="QB_ROW_200260" localSheetId="0" hidden="1">'Stmt Act'!#REF!</definedName>
    <definedName name="QB_ROW_20031" localSheetId="0" hidden="1">'Stmt Act'!#REF!</definedName>
    <definedName name="QB_ROW_200350" localSheetId="0" hidden="1">'Stmt Act'!#REF!</definedName>
    <definedName name="QB_ROW_201240" localSheetId="1" hidden="1">BalSheet!$E$34</definedName>
    <definedName name="QB_ROW_201240" localSheetId="2" hidden="1">'Cash Flow'!$E$12</definedName>
    <definedName name="QB_ROW_2021" localSheetId="1" hidden="1">BalSheet!$C$8</definedName>
    <definedName name="QB_ROW_20230" localSheetId="1" hidden="1">BalSheet!$D$19</definedName>
    <definedName name="QB_ROW_20331" localSheetId="0" hidden="1">'Stmt Act'!#REF!</definedName>
    <definedName name="QB_ROW_21031" localSheetId="0" hidden="1">'Stmt Act'!$A$20</definedName>
    <definedName name="QB_ROW_21331" localSheetId="0" hidden="1">'Stmt Act'!$A$52</definedName>
    <definedName name="QB_ROW_214230" localSheetId="1" hidden="1">BalSheet!$D$40</definedName>
    <definedName name="QB_ROW_214230" localSheetId="2" hidden="1">'Cash Flow'!$D$21</definedName>
    <definedName name="QB_ROW_217260" localSheetId="0" hidden="1">'Stmt Act'!#REF!</definedName>
    <definedName name="QB_ROW_219260" localSheetId="0" hidden="1">'Stmt Act'!#REF!</definedName>
    <definedName name="QB_ROW_222250" localSheetId="0" hidden="1">'Stmt Act'!#REF!</definedName>
    <definedName name="QB_ROW_223260" localSheetId="0" hidden="1">'Stmt Act'!#REF!</definedName>
    <definedName name="QB_ROW_226250" localSheetId="0" hidden="1">'Stmt Act'!#REF!</definedName>
    <definedName name="QB_ROW_228260" localSheetId="0" hidden="1">'Stmt Act'!#REF!</definedName>
    <definedName name="QB_ROW_229040" localSheetId="0" hidden="1">'Stmt Act'!#REF!</definedName>
    <definedName name="QB_ROW_229340" localSheetId="0" hidden="1">'Stmt Act'!#REF!</definedName>
    <definedName name="QB_ROW_2321" localSheetId="1" hidden="1">BalSheet!$C$12</definedName>
    <definedName name="QB_ROW_232250" localSheetId="0" hidden="1">'Stmt Act'!#REF!</definedName>
    <definedName name="QB_ROW_233250" localSheetId="0" hidden="1">'Stmt Act'!#REF!</definedName>
    <definedName name="QB_ROW_235260" localSheetId="0" hidden="1">'Stmt Act'!#REF!</definedName>
    <definedName name="QB_ROW_237260" localSheetId="0" hidden="1">'Stmt Act'!#REF!</definedName>
    <definedName name="QB_ROW_248250" localSheetId="0" hidden="1">'Stmt Act'!#REF!</definedName>
    <definedName name="QB_ROW_249250" localSheetId="0" hidden="1">'Stmt Act'!#REF!</definedName>
    <definedName name="QB_ROW_250250" localSheetId="0" hidden="1">'Stmt Act'!#REF!</definedName>
    <definedName name="QB_ROW_251260" localSheetId="0" hidden="1">'Stmt Act'!#REF!</definedName>
    <definedName name="QB_ROW_252260" localSheetId="0" hidden="1">'Stmt Act'!#REF!</definedName>
    <definedName name="QB_ROW_253250" localSheetId="0" hidden="1">'Stmt Act'!#REF!</definedName>
    <definedName name="QB_ROW_255250" localSheetId="0" hidden="1">'Stmt Act'!#REF!</definedName>
    <definedName name="QB_ROW_257250" localSheetId="0" hidden="1">'Stmt Act'!#REF!</definedName>
    <definedName name="QB_ROW_260250" localSheetId="0" hidden="1">'Stmt Act'!#REF!</definedName>
    <definedName name="QB_ROW_263240" localSheetId="0" hidden="1">'Stmt Act'!#REF!</definedName>
    <definedName name="QB_ROW_264250" localSheetId="0" hidden="1">'Stmt Act'!#REF!</definedName>
    <definedName name="QB_ROW_267260" localSheetId="0" hidden="1">'Stmt Act'!#REF!</definedName>
    <definedName name="QB_ROW_268230" localSheetId="1" hidden="1">BalSheet!#REF!</definedName>
    <definedName name="QB_ROW_273250" localSheetId="0" hidden="1">'Stmt Act'!#REF!</definedName>
    <definedName name="QB_ROW_275250" localSheetId="0" hidden="1">'Stmt Act'!#REF!</definedName>
    <definedName name="QB_ROW_276250" localSheetId="0" hidden="1">'Stmt Act'!#REF!</definedName>
    <definedName name="QB_ROW_277250" localSheetId="0" hidden="1">'Stmt Act'!#REF!</definedName>
    <definedName name="QB_ROW_280250" localSheetId="0" hidden="1">'Stmt Act'!#REF!</definedName>
    <definedName name="QB_ROW_283250" localSheetId="0" hidden="1">'Stmt Act'!#REF!</definedName>
    <definedName name="QB_ROW_284250" localSheetId="0" hidden="1">'Stmt Act'!#REF!</definedName>
    <definedName name="QB_ROW_290250" localSheetId="0" hidden="1">'Stmt Act'!#REF!</definedName>
    <definedName name="QB_ROW_292260" localSheetId="0" hidden="1">'Stmt Act'!#REF!</definedName>
    <definedName name="QB_ROW_293250" localSheetId="0" hidden="1">'Stmt Act'!#REF!</definedName>
    <definedName name="QB_ROW_301" localSheetId="1" hidden="1">BalSheet!$A$26</definedName>
    <definedName name="QB_ROW_3021" localSheetId="1" hidden="1">BalSheet!$C$13</definedName>
    <definedName name="QB_ROW_30230" localSheetId="2" hidden="1">'Cash Flow'!$D$17</definedName>
    <definedName name="QB_ROW_315320" localSheetId="1" hidden="1">BalSheet!$C$23</definedName>
    <definedName name="QB_ROW_316320" localSheetId="1" hidden="1">BalSheet!$C$24</definedName>
    <definedName name="QB_ROW_317250" localSheetId="0" hidden="1">'Stmt Act'!#REF!</definedName>
    <definedName name="QB_ROW_320040" localSheetId="0" hidden="1">'Stmt Act'!#REF!</definedName>
    <definedName name="QB_ROW_320340" localSheetId="0" hidden="1">'Stmt Act'!#REF!</definedName>
    <definedName name="QB_ROW_3230" localSheetId="1" hidden="1">BalSheet!$D$9</definedName>
    <definedName name="QB_ROW_323260" localSheetId="0" hidden="1">'Stmt Act'!#REF!</definedName>
    <definedName name="QB_ROW_3321" localSheetId="1" hidden="1">BalSheet!$C$15</definedName>
    <definedName name="QB_ROW_334250" localSheetId="0" hidden="1">'Stmt Act'!#REF!</definedName>
    <definedName name="QB_ROW_335250" localSheetId="0" hidden="1">'Stmt Act'!#REF!</definedName>
    <definedName name="QB_ROW_339250" localSheetId="0" hidden="1">'Stmt Act'!#REF!</definedName>
    <definedName name="QB_ROW_348260" localSheetId="0" hidden="1">'Stmt Act'!#REF!</definedName>
    <definedName name="QB_ROW_349260" localSheetId="0" hidden="1">'Stmt Act'!#REF!</definedName>
    <definedName name="QB_ROW_354250" localSheetId="0" hidden="1">'Stmt Act'!#REF!</definedName>
    <definedName name="QB_ROW_356240" localSheetId="1" hidden="1">BalSheet!$E$35</definedName>
    <definedName name="QB_ROW_356240" localSheetId="2" hidden="1">'Cash Flow'!$E$14</definedName>
    <definedName name="QB_ROW_357230" localSheetId="1" hidden="1">BalSheet!$D$17</definedName>
    <definedName name="QB_ROW_358260" localSheetId="0" hidden="1">'Stmt Act'!#REF!</definedName>
    <definedName name="QB_ROW_362230" localSheetId="1" hidden="1">BalSheet!#REF!</definedName>
    <definedName name="QB_ROW_368230" localSheetId="1" hidden="1">BalSheet!#REF!</definedName>
    <definedName name="QB_ROW_369240" localSheetId="1" hidden="1">BalSheet!#REF!</definedName>
    <definedName name="QB_ROW_370250" localSheetId="0" hidden="1">'Stmt Act'!#REF!</definedName>
    <definedName name="QB_ROW_373240" localSheetId="0" hidden="1">'Stmt Act'!#REF!</definedName>
    <definedName name="QB_ROW_374250" localSheetId="0" hidden="1">'Stmt Act'!#REF!</definedName>
    <definedName name="QB_ROW_377250" localSheetId="0" hidden="1">'Stmt Act'!#REF!</definedName>
    <definedName name="QB_ROW_378230" localSheetId="1" hidden="1">BalSheet!$D$39</definedName>
    <definedName name="QB_ROW_378230" localSheetId="2" hidden="1">'Cash Flow'!$D$20</definedName>
    <definedName name="QB_ROW_379240" localSheetId="0" hidden="1">'Stmt Act'!#REF!</definedName>
    <definedName name="QB_ROW_384260" localSheetId="0" hidden="1">'Stmt Act'!#REF!</definedName>
    <definedName name="QB_ROW_389250" localSheetId="0" hidden="1">'Stmt Act'!#REF!</definedName>
    <definedName name="QB_ROW_390260" localSheetId="0" hidden="1">'Stmt Act'!#REF!</definedName>
    <definedName name="QB_ROW_391230" localSheetId="1" hidden="1">BalSheet!$D$10</definedName>
    <definedName name="QB_ROW_4021" localSheetId="1" hidden="1">BalSheet!$C$16</definedName>
    <definedName name="QB_ROW_41240" localSheetId="1" hidden="1">BalSheet!$E$31</definedName>
    <definedName name="QB_ROW_41240" localSheetId="2" hidden="1">'Cash Flow'!$E$11</definedName>
    <definedName name="QB_ROW_4321" localSheetId="1" hidden="1">BalSheet!$C$20</definedName>
    <definedName name="QB_ROW_44240" localSheetId="2" hidden="1">'Cash Flow'!$E$13</definedName>
    <definedName name="QB_ROW_501021" localSheetId="2" hidden="1">'Cash Flow'!$C$6</definedName>
    <definedName name="QB_ROW_5011" localSheetId="1" hidden="1">BalSheet!$B$22</definedName>
    <definedName name="QB_ROW_501321" localSheetId="2" hidden="1">'Cash Flow'!$C$15</definedName>
    <definedName name="QB_ROW_502021" localSheetId="2" hidden="1">'Cash Flow'!$C$16</definedName>
    <definedName name="QB_ROW_502321" localSheetId="2" hidden="1">'Cash Flow'!$C$18</definedName>
    <definedName name="QB_ROW_503021" localSheetId="2" hidden="1">'Cash Flow'!$C$19</definedName>
    <definedName name="QB_ROW_503321" localSheetId="2" hidden="1">'Cash Flow'!$C$22</definedName>
    <definedName name="QB_ROW_504031" localSheetId="2" hidden="1">'Cash Flow'!$D$8</definedName>
    <definedName name="QB_ROW_505031" localSheetId="2" hidden="1">'Cash Flow'!$D$9</definedName>
    <definedName name="QB_ROW_511301" localSheetId="2" hidden="1">'Cash Flow'!#REF!</definedName>
    <definedName name="QB_ROW_512311" localSheetId="2" hidden="1">'Cash Flow'!$B$23</definedName>
    <definedName name="QB_ROW_513211" localSheetId="2" hidden="1">'Cash Flow'!$B$24</definedName>
    <definedName name="QB_ROW_5230" localSheetId="1" hidden="1">BalSheet!$D$11</definedName>
    <definedName name="QB_ROW_5311" localSheetId="1" hidden="1">BalSheet!$B$25</definedName>
    <definedName name="QB_ROW_63320" localSheetId="1" hidden="1">BalSheet!$C$44</definedName>
    <definedName name="QB_ROW_7001" localSheetId="1" hidden="1">BalSheet!$A$27</definedName>
    <definedName name="QB_ROW_72040" localSheetId="0" hidden="1">'Stmt Act'!#REF!</definedName>
    <definedName name="QB_ROW_72250" localSheetId="0" hidden="1">'Stmt Act'!#REF!</definedName>
    <definedName name="QB_ROW_7230" localSheetId="1" hidden="1">BalSheet!$D$14</definedName>
    <definedName name="QB_ROW_72340" localSheetId="0" hidden="1">'Stmt Act'!#REF!</definedName>
    <definedName name="QB_ROW_7240" localSheetId="2" hidden="1">'Cash Flow'!$E$10</definedName>
    <definedName name="QB_ROW_7301" localSheetId="1" hidden="1">BalSheet!$A$48</definedName>
    <definedName name="QB_ROW_73250" localSheetId="0" hidden="1">'Stmt Act'!#REF!</definedName>
    <definedName name="QB_ROW_8011" localSheetId="1" hidden="1">BalSheet!$B$28</definedName>
    <definedName name="QB_ROW_8311" localSheetId="1" hidden="1">BalSheet!$B$42</definedName>
    <definedName name="QB_ROW_86321" localSheetId="0" hidden="1">'Stmt Act'!#REF!</definedName>
    <definedName name="QB_ROW_89250" localSheetId="0" hidden="1">'Stmt Act'!#REF!</definedName>
    <definedName name="QB_ROW_9021" localSheetId="1" hidden="1">BalSheet!$C$29</definedName>
    <definedName name="QB_ROW_9321" localSheetId="1" hidden="1">BalSheet!$C$37</definedName>
    <definedName name="QB_ROW_95040" localSheetId="0" hidden="1">'Stmt Act'!$A$17</definedName>
    <definedName name="QB_ROW_95340" localSheetId="0" hidden="1">'Stmt Act'!#REF!</definedName>
    <definedName name="QBCANSUPPORTUPDATE" localSheetId="1">TRUE</definedName>
    <definedName name="QBCANSUPPORTUPDATE" localSheetId="2">TRUE</definedName>
    <definedName name="QBCANSUPPORTUPDATE" localSheetId="0">TRUE</definedName>
    <definedName name="QBCOMPANYFILENAME" localSheetId="1">"C:\DOCUME~1\Admin\LOCALS~1\Temp\Temporary Directory 1 for NBFF-PROJECT-REFLECT.zip\NBFF-PROJECT REFLECT 11712.QBW"</definedName>
    <definedName name="QBCOMPANYFILENAME" localSheetId="2">"C:\DOCUME~1\Admin\LOCALS~1\Temp\Temporary Directory 1 for NBFF-PROJECT-REFLECT.zip\NBFF-PROJECT REFLECT 11712.QBW"</definedName>
    <definedName name="QBCOMPANYFILENAME" localSheetId="0">"C:\QuickBooks Files\PROJECT REFLECT 11712.QBW"</definedName>
    <definedName name="QBENDDATE" localSheetId="1">20140930</definedName>
    <definedName name="QBENDDATE" localSheetId="2">20140731</definedName>
    <definedName name="QBENDDATE" localSheetId="0">20130912</definedName>
    <definedName name="QBHEADERSONSCREEN" localSheetId="1">FALSE</definedName>
    <definedName name="QBHEADERSONSCREEN" localSheetId="2">FALSE</definedName>
    <definedName name="QBHEADERSONSCREEN" localSheetId="0">FALSE</definedName>
    <definedName name="QBMETADATASIZE" localSheetId="1">5809</definedName>
    <definedName name="QBMETADATASIZE" localSheetId="2">5809</definedName>
    <definedName name="QBMETADATASIZE" localSheetId="0">5802</definedName>
    <definedName name="QBPRESERVECOLOR" localSheetId="1">TRUE</definedName>
    <definedName name="QBPRESERVECOLOR" localSheetId="2">TRUE</definedName>
    <definedName name="QBPRESERVECOLOR" localSheetId="0">TRUE</definedName>
    <definedName name="QBPRESERVEFONT" localSheetId="1">TRUE</definedName>
    <definedName name="QBPRESERVEFONT" localSheetId="2">TRUE</definedName>
    <definedName name="QBPRESERVEFONT" localSheetId="0">TRUE</definedName>
    <definedName name="QBPRESERVEROWHEIGHT" localSheetId="1">TRUE</definedName>
    <definedName name="QBPRESERVEROWHEIGHT" localSheetId="2">TRUE</definedName>
    <definedName name="QBPRESERVEROWHEIGHT" localSheetId="0">TRUE</definedName>
    <definedName name="QBPRESERVESPACE" localSheetId="1">TRUE</definedName>
    <definedName name="QBPRESERVESPACE" localSheetId="2">TRUE</definedName>
    <definedName name="QBPRESERVESPACE" localSheetId="0">TRUE</definedName>
    <definedName name="QBREPORTCOLAXIS" localSheetId="1">0</definedName>
    <definedName name="QBREPORTCOLAXIS" localSheetId="2">0</definedName>
    <definedName name="QBREPORTCOLAXIS" localSheetId="0">0</definedName>
    <definedName name="QBREPORTCOMPANYID" localSheetId="1">"6079c48637ba4e6fb6c86742eaddc063"</definedName>
    <definedName name="QBREPORTCOMPANYID" localSheetId="2">"6079c48637ba4e6fb6c86742eaddc063"</definedName>
    <definedName name="QBREPORTCOMPANYID" localSheetId="0">"6079c48637ba4e6fb6c86742eaddc063"</definedName>
    <definedName name="QBREPORTCOMPARECOL_ANNUALBUDGET" localSheetId="1">FALSE</definedName>
    <definedName name="QBREPORTCOMPARECOL_ANNUALBUDGET" localSheetId="2">FALSE</definedName>
    <definedName name="QBREPORTCOMPARECOL_ANNUALBUDGET" localSheetId="0">FALSE</definedName>
    <definedName name="QBREPORTCOMPARECOL_AVGCOGS" localSheetId="1">FALSE</definedName>
    <definedName name="QBREPORTCOMPARECOL_AVGCOGS" localSheetId="2">FALSE</definedName>
    <definedName name="QBREPORTCOMPARECOL_AVGCOGS" localSheetId="0">FALSE</definedName>
    <definedName name="QBREPORTCOMPARECOL_AVGPRICE" localSheetId="1">FALSE</definedName>
    <definedName name="QBREPORTCOMPARECOL_AVGPRICE" localSheetId="2">FALSE</definedName>
    <definedName name="QBREPORTCOMPARECOL_AVGPRICE" localSheetId="0">FALSE</definedName>
    <definedName name="QBREPORTCOMPARECOL_BUDDIFF" localSheetId="1">FALSE</definedName>
    <definedName name="QBREPORTCOMPARECOL_BUDDIFF" localSheetId="2">FALSE</definedName>
    <definedName name="QBREPORTCOMPARECOL_BUDDIFF" localSheetId="0">FALSE</definedName>
    <definedName name="QBREPORTCOMPARECOL_BUDGET" localSheetId="1">FALSE</definedName>
    <definedName name="QBREPORTCOMPARECOL_BUDGET" localSheetId="2">FALSE</definedName>
    <definedName name="QBREPORTCOMPARECOL_BUDGET" localSheetId="0">FALSE</definedName>
    <definedName name="QBREPORTCOMPARECOL_BUDPCT" localSheetId="1">FALSE</definedName>
    <definedName name="QBREPORTCOMPARECOL_BUDPCT" localSheetId="2">FALSE</definedName>
    <definedName name="QBREPORTCOMPARECOL_BUDPCT" localSheetId="0">FALSE</definedName>
    <definedName name="QBREPORTCOMPARECOL_COGS" localSheetId="1">FALSE</definedName>
    <definedName name="QBREPORTCOMPARECOL_COGS" localSheetId="2">FALSE</definedName>
    <definedName name="QBREPORTCOMPARECOL_COGS" localSheetId="0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1">FALSE</definedName>
    <definedName name="QBREPORTCOMPARECOL_FORECAST" localSheetId="2">FALSE</definedName>
    <definedName name="QBREPORTCOMPARECOL_FORECAST" localSheetId="0">FALSE</definedName>
    <definedName name="QBREPORTCOMPARECOL_GROSSMARGIN" localSheetId="1">FALSE</definedName>
    <definedName name="QBREPORTCOMPARECOL_GROSSMARGIN" localSheetId="2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0">FALSE</definedName>
    <definedName name="QBREPORTCOMPARECOL_HOURS" localSheetId="1">FALSE</definedName>
    <definedName name="QBREPORTCOMPARECOL_HOURS" localSheetId="2">FALSE</definedName>
    <definedName name="QBREPORTCOMPARECOL_HOURS" localSheetId="0">FALSE</definedName>
    <definedName name="QBREPORTCOMPARECOL_PCTCOL" localSheetId="1">FALSE</definedName>
    <definedName name="QBREPORTCOMPARECOL_PCTCOL" localSheetId="2">FALSE</definedName>
    <definedName name="QBREPORTCOMPARECOL_PCTCOL" localSheetId="0">FALSE</definedName>
    <definedName name="QBREPORTCOMPARECOL_PCTEXPENSE" localSheetId="1">FALSE</definedName>
    <definedName name="QBREPORTCOMPARECOL_PCTEXPENSE" localSheetId="2">FALSE</definedName>
    <definedName name="QBREPORTCOMPARECOL_PCTEXPENSE" localSheetId="0">FALSE</definedName>
    <definedName name="QBREPORTCOMPARECOL_PCTINCOME" localSheetId="1">FALSE</definedName>
    <definedName name="QBREPORTCOMPARECOL_PCTINCOME" localSheetId="2">FALSE</definedName>
    <definedName name="QBREPORTCOMPARECOL_PCTINCOME" localSheetId="0">FALSE</definedName>
    <definedName name="QBREPORTCOMPARECOL_PCTOFSALES" localSheetId="1">FALSE</definedName>
    <definedName name="QBREPORTCOMPARECOL_PCTOFSALES" localSheetId="2">FALSE</definedName>
    <definedName name="QBREPORTCOMPARECOL_PCTOFSALES" localSheetId="0">FALSE</definedName>
    <definedName name="QBREPORTCOMPARECOL_PCTROW" localSheetId="1">FALSE</definedName>
    <definedName name="QBREPORTCOMPARECOL_PCTROW" localSheetId="2">FALSE</definedName>
    <definedName name="QBREPORTCOMPARECOL_PCTROW" localSheetId="0">FALSE</definedName>
    <definedName name="QBREPORTCOMPARECOL_PPDIFF" localSheetId="1">FALSE</definedName>
    <definedName name="QBREPORTCOMPARECOL_PPDIFF" localSheetId="2">FALSE</definedName>
    <definedName name="QBREPORTCOMPARECOL_PPDIFF" localSheetId="0">FALSE</definedName>
    <definedName name="QBREPORTCOMPARECOL_PPPCT" localSheetId="1">FALSE</definedName>
    <definedName name="QBREPORTCOMPARECOL_PPPCT" localSheetId="2">FALSE</definedName>
    <definedName name="QBREPORTCOMPARECOL_PPPCT" localSheetId="0">FALSE</definedName>
    <definedName name="QBREPORTCOMPARECOL_PREVPERIOD" localSheetId="1">FALSE</definedName>
    <definedName name="QBREPORTCOMPARECOL_PREVPERIOD" localSheetId="2">FALSE</definedName>
    <definedName name="QBREPORTCOMPARECOL_PREVPERIOD" localSheetId="0">FALSE</definedName>
    <definedName name="QBREPORTCOMPARECOL_PREVYEAR" localSheetId="1">TRUE</definedName>
    <definedName name="QBREPORTCOMPARECOL_PREVYEAR" localSheetId="2">FALSE</definedName>
    <definedName name="QBREPORTCOMPARECOL_PREVYEAR" localSheetId="0">FALSE</definedName>
    <definedName name="QBREPORTCOMPARECOL_PYDIFF" localSheetId="1">TRUE</definedName>
    <definedName name="QBREPORTCOMPARECOL_PYDIFF" localSheetId="2">FALSE</definedName>
    <definedName name="QBREPORTCOMPARECOL_PYDIFF" localSheetId="0">FALSE</definedName>
    <definedName name="QBREPORTCOMPARECOL_PYPCT" localSheetId="1">TRUE</definedName>
    <definedName name="QBREPORTCOMPARECOL_PYPCT" localSheetId="2">FALSE</definedName>
    <definedName name="QBREPORTCOMPARECOL_PYPCT" localSheetId="0">FALSE</definedName>
    <definedName name="QBREPORTCOMPARECOL_QTY" localSheetId="1">FALSE</definedName>
    <definedName name="QBREPORTCOMPARECOL_QTY" localSheetId="2">FALSE</definedName>
    <definedName name="QBREPORTCOMPARECOL_QTY" localSheetId="0">FALSE</definedName>
    <definedName name="QBREPORTCOMPARECOL_RATE" localSheetId="1">FALSE</definedName>
    <definedName name="QBREPORTCOMPARECOL_RATE" localSheetId="2">FALSE</definedName>
    <definedName name="QBREPORTCOMPARECOL_RATE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1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0">FALSE</definedName>
    <definedName name="QBREPORTCOMPARECOL_YTD" localSheetId="1">FALSE</definedName>
    <definedName name="QBREPORTCOMPARECOL_YTD" localSheetId="2">FALSE</definedName>
    <definedName name="QBREPORTCOMPARECOL_YTD" localSheetId="0">TRUE</definedName>
    <definedName name="QBREPORTCOMPARECOL_YTDBUDGET" localSheetId="1">FALSE</definedName>
    <definedName name="QBREPORTCOMPARECOL_YTDBUDGET" localSheetId="2">FALSE</definedName>
    <definedName name="QBREPORTCOMPARECOL_YTDBUDGET" localSheetId="0">FALSE</definedName>
    <definedName name="QBREPORTCOMPARECOL_YTDPCT" localSheetId="1">FALSE</definedName>
    <definedName name="QBREPORTCOMPARECOL_YTDPCT" localSheetId="2">FALSE</definedName>
    <definedName name="QBREPORTCOMPARECOL_YTDPCT" localSheetId="0">FALSE</definedName>
    <definedName name="QBREPORTROWAXIS" localSheetId="1">9</definedName>
    <definedName name="QBREPORTROWAXIS" localSheetId="2">77</definedName>
    <definedName name="QBREPORTROWAXIS" localSheetId="0">11</definedName>
    <definedName name="QBREPORTSUBCOLAXIS" localSheetId="1">24</definedName>
    <definedName name="QBREPORTSUBCOLAXIS" localSheetId="2">0</definedName>
    <definedName name="QBREPORTSUBCOLAXIS" localSheetId="0">24</definedName>
    <definedName name="QBREPORTTYPE" localSheetId="1">5</definedName>
    <definedName name="QBREPORTTYPE" localSheetId="2">238</definedName>
    <definedName name="QBREPORTTYPE" localSheetId="0">76</definedName>
    <definedName name="QBROWHEADERS" localSheetId="1">5</definedName>
    <definedName name="QBROWHEADERS" localSheetId="2">5</definedName>
    <definedName name="QBROWHEADERS" localSheetId="0">7</definedName>
    <definedName name="QBSTARTDATE" localSheetId="1">20140901</definedName>
    <definedName name="QBSTARTDATE" localSheetId="2">20140701</definedName>
    <definedName name="QBSTARTDATE" localSheetId="0">20130901</definedName>
  </definedNames>
  <calcPr calcId="162913"/>
</workbook>
</file>

<file path=xl/calcChain.xml><?xml version="1.0" encoding="utf-8"?>
<calcChain xmlns="http://schemas.openxmlformats.org/spreadsheetml/2006/main">
  <c r="J46" i="12" l="1"/>
  <c r="H44" i="12"/>
  <c r="B24" i="1" l="1"/>
  <c r="F32" i="14" l="1"/>
  <c r="J36" i="1"/>
  <c r="J35" i="1"/>
  <c r="J34" i="1"/>
  <c r="J33" i="1"/>
  <c r="J32" i="1"/>
  <c r="J31" i="1"/>
  <c r="J30" i="1"/>
  <c r="J28" i="1"/>
  <c r="J27" i="1"/>
  <c r="J23" i="1"/>
  <c r="J21" i="1"/>
  <c r="J11" i="1"/>
  <c r="J12" i="1"/>
  <c r="H12" i="12" l="1"/>
  <c r="H21" i="12" s="1"/>
  <c r="H26" i="12" s="1"/>
  <c r="D37" i="1" l="1"/>
  <c r="J9" i="12" l="1"/>
  <c r="N11" i="12" l="1"/>
  <c r="N9" i="12" l="1"/>
  <c r="L13" i="12" l="1"/>
  <c r="F37" i="1" l="1"/>
  <c r="F40" i="1" l="1"/>
  <c r="F52" i="1" s="1"/>
  <c r="J37" i="1"/>
  <c r="F42" i="1" l="1"/>
  <c r="F12" i="14" l="1"/>
  <c r="F16" i="14" s="1"/>
  <c r="C32" i="14"/>
  <c r="C36" i="14" s="1"/>
  <c r="F36" i="14" l="1"/>
  <c r="F40" i="14" s="1"/>
  <c r="F45" i="14" s="1"/>
  <c r="B37" i="1" l="1"/>
  <c r="B40" i="1" s="1"/>
  <c r="D24" i="1" l="1"/>
  <c r="J24" i="1" l="1"/>
  <c r="D40" i="1"/>
  <c r="J40" i="1"/>
  <c r="D14" i="1"/>
  <c r="J14" i="1" l="1"/>
  <c r="D42" i="1"/>
  <c r="C12" i="14" l="1"/>
  <c r="C16" i="14" s="1"/>
  <c r="C40" i="14" l="1"/>
  <c r="C45" i="14" s="1"/>
  <c r="B14" i="1" l="1"/>
  <c r="B42" i="1" s="1"/>
  <c r="B18" i="1" l="1"/>
  <c r="F12" i="12"/>
  <c r="J44" i="12" l="1"/>
  <c r="J47" i="12" s="1"/>
  <c r="J48" i="12" s="1"/>
  <c r="F21" i="12"/>
  <c r="N12" i="12"/>
  <c r="F7" i="8" l="1"/>
  <c r="F15" i="8" s="1"/>
  <c r="F23" i="8" s="1"/>
  <c r="D48" i="1"/>
  <c r="B48" i="1"/>
  <c r="B52" i="1" l="1"/>
  <c r="F47" i="12" s="1"/>
  <c r="F36" i="12" l="1"/>
  <c r="F32" i="12"/>
  <c r="F20" i="12"/>
  <c r="L14" i="12"/>
  <c r="J14" i="12"/>
  <c r="L11" i="12"/>
  <c r="J11" i="12"/>
  <c r="L10" i="12"/>
  <c r="J10" i="12"/>
  <c r="L9" i="12"/>
  <c r="D18" i="1"/>
  <c r="J18" i="1" l="1"/>
  <c r="D52" i="1"/>
  <c r="H45" i="12"/>
  <c r="H47" i="12" s="1"/>
  <c r="L15" i="12"/>
  <c r="L25" i="12"/>
  <c r="L21" i="12"/>
  <c r="J15" i="12"/>
  <c r="J12" i="12"/>
  <c r="J25" i="12"/>
  <c r="L12" i="12"/>
  <c r="H7" i="8" l="1"/>
  <c r="H15" i="8" s="1"/>
  <c r="H23" i="8"/>
  <c r="J37" i="12"/>
  <c r="L37" i="12"/>
  <c r="J21" i="12"/>
  <c r="F26" i="12"/>
  <c r="L26" i="12" l="1"/>
  <c r="J26" i="12"/>
  <c r="H48" i="12" l="1"/>
  <c r="F48" i="12"/>
  <c r="L47" i="12"/>
  <c r="L48" i="12" l="1"/>
  <c r="H22" i="8" l="1"/>
  <c r="H18" i="8"/>
  <c r="F18" i="8"/>
</calcChain>
</file>

<file path=xl/sharedStrings.xml><?xml version="1.0" encoding="utf-8"?>
<sst xmlns="http://schemas.openxmlformats.org/spreadsheetml/2006/main" count="151" uniqueCount="110">
  <si>
    <t>Actual</t>
  </si>
  <si>
    <t>YTD</t>
  </si>
  <si>
    <t>Annual</t>
  </si>
  <si>
    <t>Budget</t>
  </si>
  <si>
    <t>YTD % of</t>
  </si>
  <si>
    <t>Contributions</t>
  </si>
  <si>
    <t>UNRESTRICTED NET ASSETS</t>
  </si>
  <si>
    <t>Other Income</t>
  </si>
  <si>
    <t>Total Revenue</t>
  </si>
  <si>
    <t>Expenses</t>
  </si>
  <si>
    <t>Personnel Expenses</t>
  </si>
  <si>
    <t>Non-personnel expenses</t>
  </si>
  <si>
    <t>Bank Fees</t>
  </si>
  <si>
    <t>Field Trips/Student Activities</t>
  </si>
  <si>
    <t>Telephone &amp; telecommunications</t>
  </si>
  <si>
    <t>Total Non-personnel expenses</t>
  </si>
  <si>
    <t>Statement of Activities</t>
  </si>
  <si>
    <t>ASSETS</t>
  </si>
  <si>
    <t>Current Assets</t>
  </si>
  <si>
    <t>Checking/Savings</t>
  </si>
  <si>
    <t>Total Checking/Savings</t>
  </si>
  <si>
    <t>Other Current Assets</t>
  </si>
  <si>
    <t>Total Other Current Assets</t>
  </si>
  <si>
    <t>Total Current Assets</t>
  </si>
  <si>
    <t>Fixed Assets</t>
  </si>
  <si>
    <t>TOTAL ASSETS</t>
  </si>
  <si>
    <t>Liabilities</t>
  </si>
  <si>
    <t>Current Liabilities</t>
  </si>
  <si>
    <t>Accounts Payable</t>
  </si>
  <si>
    <t>Total Accounts Payable</t>
  </si>
  <si>
    <t>Other Current Liabilities</t>
  </si>
  <si>
    <t>Total Other Current Liabilities</t>
  </si>
  <si>
    <t>Total Current Liabilities</t>
  </si>
  <si>
    <t>Long Term Liabilities</t>
  </si>
  <si>
    <t>Total Long Term Liabilities</t>
  </si>
  <si>
    <t>Total Liabilities</t>
  </si>
  <si>
    <t>Net Income</t>
  </si>
  <si>
    <t>Statement of Cash Flow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</si>
  <si>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</si>
  <si>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</si>
  <si>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</si>
  <si>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</si>
  <si>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</si>
  <si>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</si>
  <si>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</si>
  <si>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</si>
  <si>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Cash at beginning of period</t>
  </si>
  <si>
    <t>Cash at end of period</t>
  </si>
  <si>
    <t>Balance Sheet</t>
  </si>
  <si>
    <t>Total Operating Expenses</t>
  </si>
  <si>
    <t>Net Operating Income</t>
  </si>
  <si>
    <t>Total Increase/(Decrease) in Net Assets</t>
  </si>
  <si>
    <t>Total Increases/(Decreases) in Cash</t>
  </si>
  <si>
    <t>$ Change</t>
  </si>
  <si>
    <t>% Change</t>
  </si>
  <si>
    <t>Total Accounts Receivable</t>
  </si>
  <si>
    <t>Total Fixed Assets</t>
  </si>
  <si>
    <t>Fixed Assets Deprec. &amp; Amort.</t>
  </si>
  <si>
    <t>LIABILITIES &amp; EQUITY</t>
  </si>
  <si>
    <t>Equity</t>
  </si>
  <si>
    <t>30000 · Unrestricted net assets</t>
  </si>
  <si>
    <t>Total Equity</t>
  </si>
  <si>
    <t>TOTAL LIABILITIES &amp; EQUITY</t>
  </si>
  <si>
    <t>Net cash increase for period</t>
  </si>
  <si>
    <t>Insurance</t>
  </si>
  <si>
    <t xml:space="preserve">Supplies </t>
  </si>
  <si>
    <t>Professional Development</t>
  </si>
  <si>
    <t>Outreach</t>
  </si>
  <si>
    <t>Designated Contributions</t>
  </si>
  <si>
    <t>Total Contributions</t>
  </si>
  <si>
    <t>In-Kind Contributions</t>
  </si>
  <si>
    <t>Transformation Nashville</t>
  </si>
  <si>
    <t>Contractors</t>
  </si>
  <si>
    <t>Payroll Liabilities</t>
  </si>
  <si>
    <t>Accounts receivable</t>
  </si>
  <si>
    <t>Accounts payable</t>
  </si>
  <si>
    <t>Accrued payroll</t>
  </si>
  <si>
    <t>Background Checks</t>
  </si>
  <si>
    <t xml:space="preserve"> -   </t>
  </si>
  <si>
    <t>Transfers to Empower Credit</t>
  </si>
  <si>
    <t>Loans</t>
  </si>
  <si>
    <t>Empower Credit</t>
  </si>
  <si>
    <t>Payroll Taxes</t>
  </si>
  <si>
    <t>Total Personnel Expenses</t>
  </si>
  <si>
    <t>Mileage</t>
  </si>
  <si>
    <t>Software</t>
  </si>
  <si>
    <t>Supplies (Bankcard)</t>
  </si>
  <si>
    <t>Fundraising (Includes Postage)</t>
  </si>
  <si>
    <t>Loans Outstanding</t>
  </si>
  <si>
    <t>Contributions/Receipts</t>
  </si>
  <si>
    <t>Withholdings</t>
  </si>
  <si>
    <t>Bank Fees/Payroll Fees.</t>
  </si>
  <si>
    <t xml:space="preserve"> Transform Nash </t>
  </si>
  <si>
    <t xml:space="preserve"> Budget </t>
  </si>
  <si>
    <t xml:space="preserve">Accounts Receivable </t>
  </si>
  <si>
    <t>FY 21--22</t>
  </si>
  <si>
    <t>Fundraising (includes postage)</t>
  </si>
  <si>
    <t>Grants Receivable</t>
  </si>
  <si>
    <t>First Horizon Operating Account 9809</t>
  </si>
  <si>
    <t xml:space="preserve">First Horizon Savings Account </t>
  </si>
  <si>
    <t>September Actual</t>
  </si>
  <si>
    <t xml:space="preserve">Net Income (TN) </t>
  </si>
  <si>
    <t xml:space="preserve">Net Income (EC) </t>
  </si>
  <si>
    <t>FY 2022-2023</t>
  </si>
  <si>
    <t>For the Twelve Months Ending 6/30/2023</t>
  </si>
  <si>
    <t>As of June 30, 2023</t>
  </si>
  <si>
    <t>For the Twelve Months Ending June 30, 2023</t>
  </si>
  <si>
    <t>2023-2024</t>
  </si>
  <si>
    <t>Budget        22-23</t>
  </si>
  <si>
    <t>Budget       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</si>
</sst>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49" fontId="6" fillId="0" borderId="0" xfId="0" applyNumberFormat="1" applyFont="1"/>
    <xf numFmtId="164" fontId="7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/>
    <xf numFmtId="9" fontId="7" fillId="0" borderId="0" xfId="1" applyFont="1"/>
    <xf numFmtId="0" fontId="9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5" fontId="6" fillId="0" borderId="0" xfId="3" applyNumberFormat="1" applyFont="1"/>
    <xf numFmtId="165" fontId="6" fillId="0" borderId="0" xfId="3" applyNumberFormat="1" applyFont="1" applyAlignment="1">
      <alignment horizontal="center"/>
    </xf>
    <xf numFmtId="165" fontId="6" fillId="0" borderId="7" xfId="3" applyNumberFormat="1" applyFont="1" applyBorder="1" applyAlignment="1">
      <alignment horizontal="center"/>
    </xf>
    <xf numFmtId="165" fontId="7" fillId="0" borderId="0" xfId="3" applyNumberFormat="1" applyFont="1"/>
    <xf numFmtId="165" fontId="0" fillId="0" borderId="0" xfId="3" applyNumberFormat="1" applyFont="1"/>
    <xf numFmtId="165" fontId="7" fillId="0" borderId="1" xfId="3" applyNumberFormat="1" applyFont="1" applyBorder="1"/>
    <xf numFmtId="165" fontId="7" fillId="0" borderId="0" xfId="3" applyNumberFormat="1" applyFont="1" applyBorder="1"/>
    <xf numFmtId="165" fontId="7" fillId="0" borderId="3" xfId="3" applyNumberFormat="1" applyFont="1" applyBorder="1"/>
    <xf numFmtId="165" fontId="7" fillId="0" borderId="2" xfId="3" applyNumberFormat="1" applyFont="1" applyBorder="1"/>
    <xf numFmtId="165" fontId="0" fillId="0" borderId="0" xfId="0" applyNumberFormat="1"/>
    <xf numFmtId="165" fontId="6" fillId="0" borderId="8" xfId="3" applyNumberFormat="1" applyFont="1" applyBorder="1"/>
    <xf numFmtId="165" fontId="11" fillId="0" borderId="0" xfId="3" applyNumberFormat="1" applyFont="1"/>
    <xf numFmtId="164" fontId="6" fillId="0" borderId="0" xfId="0" applyNumberFormat="1" applyFont="1"/>
    <xf numFmtId="165" fontId="6" fillId="0" borderId="0" xfId="3" applyNumberFormat="1" applyFont="1" applyBorder="1"/>
    <xf numFmtId="0" fontId="11" fillId="0" borderId="0" xfId="0" applyFont="1"/>
    <xf numFmtId="164" fontId="11" fillId="0" borderId="0" xfId="0" applyNumberFormat="1" applyFont="1"/>
    <xf numFmtId="165" fontId="6" fillId="0" borderId="4" xfId="3" applyNumberFormat="1" applyFont="1" applyBorder="1"/>
    <xf numFmtId="165" fontId="9" fillId="0" borderId="0" xfId="3" applyNumberFormat="1" applyFont="1" applyAlignment="1">
      <alignment horizontal="center"/>
    </xf>
    <xf numFmtId="165" fontId="6" fillId="0" borderId="5" xfId="3" applyNumberFormat="1" applyFont="1" applyBorder="1" applyAlignment="1">
      <alignment horizontal="center"/>
    </xf>
    <xf numFmtId="49" fontId="6" fillId="0" borderId="0" xfId="5" applyNumberFormat="1" applyFont="1"/>
    <xf numFmtId="0" fontId="3" fillId="0" borderId="0" xfId="5"/>
    <xf numFmtId="49" fontId="6" fillId="0" borderId="0" xfId="5" applyNumberFormat="1" applyFont="1" applyAlignment="1">
      <alignment horizontal="center"/>
    </xf>
    <xf numFmtId="0" fontId="3" fillId="0" borderId="0" xfId="5" applyAlignment="1">
      <alignment horizontal="center"/>
    </xf>
    <xf numFmtId="0" fontId="6" fillId="0" borderId="0" xfId="5" applyNumberFormat="1" applyFont="1"/>
    <xf numFmtId="165" fontId="3" fillId="0" borderId="0" xfId="3" applyNumberFormat="1" applyFont="1"/>
    <xf numFmtId="0" fontId="1" fillId="0" borderId="0" xfId="7"/>
    <xf numFmtId="49" fontId="6" fillId="0" borderId="0" xfId="8" applyNumberFormat="1" applyFont="1"/>
    <xf numFmtId="165" fontId="1" fillId="0" borderId="0" xfId="9" applyNumberFormat="1" applyFont="1" applyBorder="1" applyAlignment="1">
      <alignment horizontal="centerContinuous"/>
    </xf>
    <xf numFmtId="165" fontId="1" fillId="0" borderId="5" xfId="9" applyNumberFormat="1" applyFont="1" applyBorder="1" applyAlignment="1">
      <alignment horizontal="centerContinuous"/>
    </xf>
    <xf numFmtId="49" fontId="1" fillId="0" borderId="5" xfId="8" applyNumberFormat="1" applyBorder="1" applyAlignment="1">
      <alignment horizontal="centerContinuous"/>
    </xf>
    <xf numFmtId="10" fontId="1" fillId="0" borderId="0" xfId="10" applyNumberFormat="1" applyFont="1" applyBorder="1" applyAlignment="1">
      <alignment horizontal="centerContinuous"/>
    </xf>
    <xf numFmtId="0" fontId="1" fillId="0" borderId="0" xfId="8"/>
    <xf numFmtId="49" fontId="6" fillId="0" borderId="0" xfId="8" applyNumberFormat="1" applyFont="1" applyAlignment="1">
      <alignment horizontal="center"/>
    </xf>
    <xf numFmtId="165" fontId="6" fillId="0" borderId="9" xfId="9" applyNumberFormat="1" applyFont="1" applyBorder="1" applyAlignment="1">
      <alignment horizontal="center"/>
    </xf>
    <xf numFmtId="165" fontId="1" fillId="0" borderId="0" xfId="9" applyNumberFormat="1" applyFont="1" applyAlignment="1">
      <alignment horizontal="center"/>
    </xf>
    <xf numFmtId="49" fontId="1" fillId="0" borderId="0" xfId="8" applyNumberFormat="1" applyAlignment="1">
      <alignment horizontal="center"/>
    </xf>
    <xf numFmtId="10" fontId="6" fillId="0" borderId="9" xfId="10" applyNumberFormat="1" applyFont="1" applyBorder="1" applyAlignment="1">
      <alignment horizontal="center"/>
    </xf>
    <xf numFmtId="0" fontId="1" fillId="0" borderId="0" xfId="8" applyAlignment="1">
      <alignment horizontal="center"/>
    </xf>
    <xf numFmtId="165" fontId="7" fillId="0" borderId="0" xfId="9" applyNumberFormat="1" applyFont="1"/>
    <xf numFmtId="49" fontId="7" fillId="0" borderId="0" xfId="8" applyNumberFormat="1" applyFont="1"/>
    <xf numFmtId="10" fontId="7" fillId="0" borderId="0" xfId="10" applyNumberFormat="1" applyFont="1"/>
    <xf numFmtId="165" fontId="7" fillId="0" borderId="1" xfId="9" applyNumberFormat="1" applyFont="1" applyBorder="1"/>
    <xf numFmtId="10" fontId="7" fillId="0" borderId="1" xfId="10" applyNumberFormat="1" applyFont="1" applyBorder="1"/>
    <xf numFmtId="165" fontId="7" fillId="0" borderId="0" xfId="9" applyNumberFormat="1" applyFont="1" applyBorder="1"/>
    <xf numFmtId="10" fontId="7" fillId="0" borderId="0" xfId="10" applyNumberFormat="1" applyFont="1" applyBorder="1"/>
    <xf numFmtId="165" fontId="7" fillId="0" borderId="2" xfId="9" applyNumberFormat="1" applyFont="1" applyBorder="1"/>
    <xf numFmtId="10" fontId="7" fillId="0" borderId="2" xfId="10" applyNumberFormat="1" applyFont="1" applyBorder="1"/>
    <xf numFmtId="165" fontId="7" fillId="0" borderId="3" xfId="9" applyNumberFormat="1" applyFont="1" applyBorder="1"/>
    <xf numFmtId="10" fontId="7" fillId="0" borderId="3" xfId="10" applyNumberFormat="1" applyFont="1" applyBorder="1"/>
    <xf numFmtId="165" fontId="6" fillId="0" borderId="6" xfId="9" applyNumberFormat="1" applyFont="1" applyBorder="1"/>
    <xf numFmtId="165" fontId="6" fillId="0" borderId="0" xfId="9" applyNumberFormat="1" applyFont="1"/>
    <xf numFmtId="10" fontId="6" fillId="0" borderId="6" xfId="10" applyNumberFormat="1" applyFont="1" applyBorder="1"/>
    <xf numFmtId="0" fontId="6" fillId="0" borderId="0" xfId="8" applyFont="1"/>
    <xf numFmtId="0" fontId="6" fillId="0" borderId="0" xfId="8" applyNumberFormat="1" applyFont="1"/>
    <xf numFmtId="165" fontId="1" fillId="0" borderId="0" xfId="9" applyNumberFormat="1" applyFont="1"/>
    <xf numFmtId="0" fontId="1" fillId="0" borderId="0" xfId="8" applyNumberFormat="1"/>
    <xf numFmtId="10" fontId="1" fillId="0" borderId="0" xfId="10" applyNumberFormat="1" applyFont="1"/>
    <xf numFmtId="0" fontId="0" fillId="0" borderId="0" xfId="0" applyFont="1"/>
    <xf numFmtId="0" fontId="12" fillId="0" borderId="0" xfId="0" applyFont="1"/>
    <xf numFmtId="0" fontId="0" fillId="0" borderId="1" xfId="0" applyBorder="1"/>
    <xf numFmtId="3" fontId="12" fillId="0" borderId="0" xfId="0" applyNumberFormat="1" applyFont="1" applyFill="1"/>
    <xf numFmtId="165" fontId="12" fillId="0" borderId="0" xfId="3" applyNumberFormat="1" applyFont="1"/>
    <xf numFmtId="165" fontId="6" fillId="0" borderId="0" xfId="3" applyNumberFormat="1" applyFont="1" applyBorder="1" applyAlignment="1">
      <alignment horizontal="center"/>
    </xf>
    <xf numFmtId="165" fontId="13" fillId="0" borderId="0" xfId="3" applyNumberFormat="1" applyFont="1"/>
    <xf numFmtId="165" fontId="0" fillId="0" borderId="1" xfId="3" applyNumberFormat="1" applyFont="1" applyBorder="1"/>
    <xf numFmtId="49" fontId="6" fillId="0" borderId="0" xfId="0" applyNumberFormat="1" applyFont="1" applyAlignment="1">
      <alignment horizontal="right"/>
    </xf>
    <xf numFmtId="165" fontId="7" fillId="0" borderId="8" xfId="3" applyNumberFormat="1" applyFont="1" applyBorder="1"/>
    <xf numFmtId="165" fontId="12" fillId="0" borderId="8" xfId="3" applyNumberFormat="1" applyFont="1" applyBorder="1"/>
    <xf numFmtId="14" fontId="6" fillId="0" borderId="9" xfId="9" applyNumberFormat="1" applyFont="1" applyBorder="1" applyAlignment="1">
      <alignment horizontal="center"/>
    </xf>
    <xf numFmtId="165" fontId="12" fillId="0" borderId="1" xfId="3" applyNumberFormat="1" applyFont="1" applyBorder="1"/>
    <xf numFmtId="165" fontId="7" fillId="0" borderId="10" xfId="3" applyNumberFormat="1" applyFont="1" applyBorder="1"/>
    <xf numFmtId="165" fontId="6" fillId="0" borderId="11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5" fillId="0" borderId="0" xfId="3" applyNumberFormat="1" applyFont="1" applyBorder="1"/>
    <xf numFmtId="165" fontId="12" fillId="0" borderId="0" xfId="3" applyNumberFormat="1" applyFont="1" applyBorder="1"/>
    <xf numFmtId="165" fontId="14" fillId="0" borderId="0" xfId="3" applyNumberFormat="1" applyFont="1" applyAlignment="1">
      <alignment horizontal="center"/>
    </xf>
    <xf numFmtId="165" fontId="7" fillId="0" borderId="7" xfId="3" applyNumberFormat="1" applyFont="1" applyBorder="1"/>
    <xf numFmtId="165" fontId="3" fillId="0" borderId="0" xfId="5" applyNumberFormat="1"/>
    <xf numFmtId="165" fontId="6" fillId="0" borderId="14" xfId="3" applyNumberFormat="1" applyFont="1" applyBorder="1" applyAlignment="1">
      <alignment horizontal="center" vertical="center"/>
    </xf>
    <xf numFmtId="165" fontId="6" fillId="0" borderId="12" xfId="3" applyNumberFormat="1" applyFont="1" applyBorder="1" applyAlignment="1">
      <alignment horizontal="center" vertical="center"/>
    </xf>
    <xf numFmtId="9" fontId="13" fillId="0" borderId="0" xfId="1" applyFont="1"/>
    <xf numFmtId="0" fontId="6" fillId="0" borderId="0" xfId="0" applyNumberFormat="1" applyFont="1" applyAlignment="1">
      <alignment horizontal="center"/>
    </xf>
    <xf numFmtId="165" fontId="13" fillId="0" borderId="0" xfId="3" applyNumberFormat="1" applyFont="1" applyBorder="1" applyAlignment="1">
      <alignment horizontal="center" vertical="center"/>
    </xf>
    <xf numFmtId="165" fontId="12" fillId="0" borderId="7" xfId="3" applyNumberFormat="1" applyFont="1" applyBorder="1"/>
    <xf numFmtId="165" fontId="14" fillId="0" borderId="14" xfId="3" applyNumberFormat="1" applyFont="1" applyBorder="1" applyAlignment="1">
      <alignment horizontal="center"/>
    </xf>
    <xf numFmtId="165" fontId="6" fillId="0" borderId="13" xfId="3" applyNumberFormat="1" applyFont="1" applyBorder="1"/>
    <xf numFmtId="165" fontId="6" fillId="0" borderId="0" xfId="3" applyNumberFormat="1" applyFont="1" applyFill="1" applyBorder="1"/>
    <xf numFmtId="165" fontId="1" fillId="0" borderId="0" xfId="8" applyNumberFormat="1"/>
    <xf numFmtId="165" fontId="12" fillId="0" borderId="7" xfId="0" applyNumberFormat="1" applyFont="1" applyBorder="1"/>
    <xf numFmtId="165" fontId="15" fillId="0" borderId="4" xfId="3" applyNumberFormat="1" applyFont="1" applyBorder="1"/>
    <xf numFmtId="165" fontId="6" fillId="0" borderId="12" xfId="3" applyNumberFormat="1" applyFont="1" applyBorder="1" applyAlignment="1">
      <alignment horizontal="center" wrapText="1"/>
    </xf>
    <xf numFmtId="165" fontId="6" fillId="0" borderId="11" xfId="3" applyNumberFormat="1" applyFont="1" applyBorder="1" applyAlignment="1">
      <alignment horizontal="center" vertical="center"/>
    </xf>
    <xf numFmtId="165" fontId="6" fillId="0" borderId="12" xfId="3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11">
    <cellStyle name="Comma" xfId="3" builtinId="3"/>
    <cellStyle name="Comma 2" xfId="9"/>
    <cellStyle name="Normal" xfId="0" builtinId="0"/>
    <cellStyle name="Normal 2" xfId="2"/>
    <cellStyle name="Normal 3" xfId="4"/>
    <cellStyle name="Normal 4" xfId="5"/>
    <cellStyle name="Normal 5" xfId="6"/>
    <cellStyle name="Normal 5 2" xfId="8"/>
    <cellStyle name="Normal 6" xfId="7"/>
    <cellStyle name="Percent" xfId="1" builtinId="5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914400</xdr:colOff>
      <xdr:row>6</xdr:row>
      <xdr:rowOff>66675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914400</xdr:colOff>
      <xdr:row>6</xdr:row>
      <xdr:rowOff>66675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1219200</xdr:colOff>
      <xdr:row>6</xdr:row>
      <xdr:rowOff>142875</xdr:rowOff>
    </xdr:to>
    <xdr:pic>
      <xdr:nvPicPr>
        <xdr:cNvPr id="2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2192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1219200</xdr:colOff>
      <xdr:row>6</xdr:row>
      <xdr:rowOff>142875</xdr:rowOff>
    </xdr:to>
    <xdr:pic>
      <xdr:nvPicPr>
        <xdr:cNvPr id="3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2192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4</xdr:col>
      <xdr:colOff>66675</xdr:colOff>
      <xdr:row>4</xdr:row>
      <xdr:rowOff>0</xdr:rowOff>
    </xdr:to>
    <xdr:sp macro="" textlink="">
      <xdr:nvSpPr>
        <xdr:cNvPr id="12289" name="FILTER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161925</xdr:rowOff>
    </xdr:from>
    <xdr:to>
      <xdr:col>4</xdr:col>
      <xdr:colOff>66675</xdr:colOff>
      <xdr:row>4</xdr:row>
      <xdr:rowOff>0</xdr:rowOff>
    </xdr:to>
    <xdr:sp macro="" textlink="">
      <xdr:nvSpPr>
        <xdr:cNvPr id="12290" name="HEADER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161925</xdr:rowOff>
    </xdr:from>
    <xdr:to>
      <xdr:col>4</xdr:col>
      <xdr:colOff>66675</xdr:colOff>
      <xdr:row>4</xdr:row>
      <xdr:rowOff>0</xdr:rowOff>
    </xdr:to>
    <xdr:pic>
      <xdr:nvPicPr>
        <xdr:cNvPr id="2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161925</xdr:rowOff>
    </xdr:from>
    <xdr:to>
      <xdr:col>4</xdr:col>
      <xdr:colOff>66675</xdr:colOff>
      <xdr:row>4</xdr:row>
      <xdr:rowOff>0</xdr:rowOff>
    </xdr:to>
    <xdr:pic>
      <xdr:nvPicPr>
        <xdr:cNvPr id="3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114300</xdr:colOff>
      <xdr:row>5</xdr:row>
      <xdr:rowOff>38100</xdr:rowOff>
    </xdr:to>
    <xdr:sp macro="" textlink="">
      <xdr:nvSpPr>
        <xdr:cNvPr id="7169" name="FILTER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114300</xdr:colOff>
      <xdr:row>5</xdr:row>
      <xdr:rowOff>38100</xdr:rowOff>
    </xdr:to>
    <xdr:sp macro="" textlink="">
      <xdr:nvSpPr>
        <xdr:cNvPr id="7170" name="HEADER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419100</xdr:colOff>
      <xdr:row>5</xdr:row>
      <xdr:rowOff>114300</xdr:rowOff>
    </xdr:to>
    <xdr:pic>
      <xdr:nvPicPr>
        <xdr:cNvPr id="2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12192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419100</xdr:colOff>
      <xdr:row>5</xdr:row>
      <xdr:rowOff>114300</xdr:rowOff>
    </xdr:to>
    <xdr:pic>
      <xdr:nvPicPr>
        <xdr:cNvPr id="3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12192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8"/>
  <sheetViews>
    <sheetView tabSelected="1" zoomScaleNormal="100" workbookViewId="0">
      <pane ySplit="8" topLeftCell="A25" activePane="bottomLeft" state="frozen"/>
      <selection pane="bottomLeft" activeCell="A39" sqref="A39:A41"/>
    </sheetView>
  </sheetViews>
  <sheetFormatPr defaultRowHeight="12.75" x14ac:dyDescent="0.2"/>
  <cols>
    <col min="1" max="1" width="38" style="6" customWidth="1"/>
    <col min="2" max="2" width="10.42578125" style="14" customWidth="1"/>
    <col min="3" max="3" width="2" style="14" customWidth="1"/>
    <col min="4" max="4" width="11.140625" style="14" customWidth="1"/>
    <col min="5" max="5" width="2.5703125" style="14" customWidth="1"/>
    <col min="6" max="6" width="16.28515625" style="14" customWidth="1"/>
    <col min="7" max="7" width="2.42578125" style="14" customWidth="1"/>
    <col min="8" max="8" width="2.28515625" style="14" customWidth="1"/>
    <col min="9" max="9" width="2.28515625" customWidth="1"/>
    <col min="10" max="10" width="7.7109375" customWidth="1"/>
    <col min="11" max="11" width="2" customWidth="1"/>
    <col min="12" max="12" width="11.42578125" bestFit="1" customWidth="1"/>
    <col min="15" max="15" width="8.7109375" customWidth="1"/>
  </cols>
  <sheetData>
    <row r="1" spans="1:11" x14ac:dyDescent="0.2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2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2">
      <c r="A3" s="104" t="s">
        <v>104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3.5" thickBot="1" x14ac:dyDescent="0.25">
      <c r="A4" s="91"/>
      <c r="B4" s="91"/>
      <c r="C4" s="91"/>
      <c r="D4" s="91"/>
      <c r="E4" s="91"/>
      <c r="F4" s="85"/>
      <c r="G4" s="10"/>
      <c r="H4" s="10"/>
      <c r="I4" s="1"/>
      <c r="J4" s="1"/>
      <c r="K4" s="91"/>
    </row>
    <row r="5" spans="1:11" x14ac:dyDescent="0.2">
      <c r="A5" s="91"/>
      <c r="B5" s="91"/>
      <c r="C5" s="91"/>
      <c r="D5" s="91"/>
      <c r="E5" s="91"/>
      <c r="F5" s="81" t="s">
        <v>103</v>
      </c>
      <c r="G5" s="11"/>
      <c r="H5" s="72"/>
      <c r="I5" s="1"/>
      <c r="J5" s="4"/>
      <c r="K5" s="91"/>
    </row>
    <row r="6" spans="1:11" x14ac:dyDescent="0.2">
      <c r="A6" s="1"/>
      <c r="B6" s="10"/>
      <c r="C6" s="10"/>
      <c r="D6" s="10"/>
      <c r="E6" s="10"/>
      <c r="F6" s="94"/>
      <c r="G6" s="11"/>
      <c r="H6" s="72"/>
      <c r="I6" s="1"/>
      <c r="J6" s="9"/>
      <c r="K6" s="1"/>
    </row>
    <row r="7" spans="1:11" x14ac:dyDescent="0.2">
      <c r="A7" s="1"/>
      <c r="B7" s="11" t="s">
        <v>1</v>
      </c>
      <c r="C7" s="11"/>
      <c r="D7" s="11" t="s">
        <v>1</v>
      </c>
      <c r="E7" s="11"/>
      <c r="F7" s="88" t="s">
        <v>92</v>
      </c>
      <c r="G7" s="71"/>
      <c r="H7" s="92"/>
      <c r="I7" s="68"/>
      <c r="J7" s="90" t="s">
        <v>4</v>
      </c>
      <c r="K7" s="1"/>
    </row>
    <row r="8" spans="1:11" s="5" customFormat="1" ht="13.5" thickBot="1" x14ac:dyDescent="0.25">
      <c r="A8" s="4"/>
      <c r="B8" s="12" t="s">
        <v>0</v>
      </c>
      <c r="C8" s="11"/>
      <c r="D8" s="12" t="s">
        <v>0</v>
      </c>
      <c r="E8" s="72"/>
      <c r="F8" s="89" t="s">
        <v>93</v>
      </c>
      <c r="G8" s="71"/>
      <c r="H8" s="92"/>
      <c r="I8" s="68"/>
      <c r="J8" s="90" t="s">
        <v>2</v>
      </c>
      <c r="K8" s="1"/>
    </row>
    <row r="9" spans="1:11" x14ac:dyDescent="0.2">
      <c r="A9" s="1" t="s">
        <v>6</v>
      </c>
      <c r="B9" s="13"/>
      <c r="C9" s="13"/>
      <c r="D9" s="13"/>
      <c r="E9" s="13"/>
      <c r="F9" s="13"/>
      <c r="G9" s="71"/>
      <c r="H9" s="71"/>
      <c r="I9" s="2"/>
      <c r="J9" s="7"/>
      <c r="K9" s="68"/>
    </row>
    <row r="10" spans="1:11" x14ac:dyDescent="0.2">
      <c r="A10" s="1" t="s">
        <v>5</v>
      </c>
      <c r="B10" s="13"/>
      <c r="C10" s="13"/>
      <c r="D10" s="13"/>
      <c r="E10" s="13"/>
      <c r="F10" s="13"/>
      <c r="G10" s="71"/>
      <c r="H10" s="71"/>
      <c r="I10" s="2"/>
      <c r="J10" s="7"/>
      <c r="K10" s="68"/>
    </row>
    <row r="11" spans="1:11" x14ac:dyDescent="0.2">
      <c r="A11" s="3" t="s">
        <v>89</v>
      </c>
      <c r="B11" s="71">
        <v>0</v>
      </c>
      <c r="C11" s="13"/>
      <c r="D11" s="13">
        <v>23790</v>
      </c>
      <c r="E11" s="13"/>
      <c r="F11" s="16">
        <v>22500</v>
      </c>
      <c r="G11" s="71"/>
      <c r="H11" s="71"/>
      <c r="I11" s="2"/>
      <c r="J11" s="7">
        <f>D11/F11</f>
        <v>1.0573333333333332</v>
      </c>
      <c r="K11" s="2"/>
    </row>
    <row r="12" spans="1:11" x14ac:dyDescent="0.2">
      <c r="A12" s="3" t="s">
        <v>68</v>
      </c>
      <c r="B12" s="13"/>
      <c r="C12" s="13"/>
      <c r="D12" s="13"/>
      <c r="E12" s="13"/>
      <c r="F12" s="13">
        <v>30000</v>
      </c>
      <c r="G12" s="71"/>
      <c r="H12" s="71"/>
      <c r="I12" s="2"/>
      <c r="J12" s="7">
        <f>D12/F12</f>
        <v>0</v>
      </c>
      <c r="K12" s="2"/>
    </row>
    <row r="13" spans="1:11" x14ac:dyDescent="0.2">
      <c r="A13" s="3" t="s">
        <v>70</v>
      </c>
      <c r="B13" s="16">
        <v>0</v>
      </c>
      <c r="C13" s="13"/>
      <c r="D13" s="16"/>
      <c r="E13" s="16"/>
      <c r="F13" s="13"/>
      <c r="G13" s="71"/>
      <c r="H13" s="71"/>
      <c r="I13" s="2"/>
      <c r="J13" s="7"/>
      <c r="K13" s="2"/>
    </row>
    <row r="14" spans="1:11" ht="13.5" thickBot="1" x14ac:dyDescent="0.25">
      <c r="A14" s="1" t="s">
        <v>69</v>
      </c>
      <c r="B14" s="76">
        <f>SUM(B10:B13)</f>
        <v>0</v>
      </c>
      <c r="C14" s="13"/>
      <c r="D14" s="76">
        <f>SUM(D10:D13)</f>
        <v>23790</v>
      </c>
      <c r="E14" s="13"/>
      <c r="F14" s="80">
        <v>52500</v>
      </c>
      <c r="G14" s="71"/>
      <c r="I14" s="2"/>
      <c r="J14" s="7">
        <f>D14/F14</f>
        <v>0.45314285714285713</v>
      </c>
      <c r="K14" s="2"/>
    </row>
    <row r="15" spans="1:11" x14ac:dyDescent="0.2">
      <c r="A15" s="3"/>
      <c r="B15" s="13"/>
      <c r="C15" s="13"/>
      <c r="D15" s="13"/>
      <c r="E15" s="13"/>
      <c r="G15" s="71"/>
      <c r="H15" s="84"/>
      <c r="I15" s="2"/>
      <c r="J15" s="7"/>
      <c r="K15" s="2"/>
    </row>
    <row r="16" spans="1:11" x14ac:dyDescent="0.2">
      <c r="A16" s="1"/>
      <c r="B16" s="13"/>
      <c r="C16" s="13"/>
      <c r="D16" s="13"/>
      <c r="E16" s="13"/>
      <c r="F16" s="16"/>
      <c r="G16" s="73"/>
      <c r="H16" s="23"/>
      <c r="I16" s="22"/>
      <c r="J16" s="7"/>
      <c r="K16" s="2"/>
    </row>
    <row r="17" spans="1:12" s="67" customFormat="1" x14ac:dyDescent="0.2">
      <c r="A17" s="3" t="s">
        <v>7</v>
      </c>
      <c r="B17" s="13"/>
      <c r="C17" s="13"/>
      <c r="D17" s="13"/>
      <c r="E17" s="13"/>
      <c r="F17" s="13"/>
      <c r="G17" s="71"/>
      <c r="H17" s="84"/>
      <c r="I17" s="2"/>
      <c r="J17" s="7"/>
      <c r="K17" s="2"/>
    </row>
    <row r="18" spans="1:12" s="24" customFormat="1" ht="13.5" thickBot="1" x14ac:dyDescent="0.25">
      <c r="A18" s="1" t="s">
        <v>8</v>
      </c>
      <c r="B18" s="20">
        <f>B14</f>
        <v>0</v>
      </c>
      <c r="C18" s="10"/>
      <c r="D18" s="20">
        <f>SUM(D14:D17)</f>
        <v>23790</v>
      </c>
      <c r="E18" s="23"/>
      <c r="F18" s="76">
        <v>52500</v>
      </c>
      <c r="G18" s="71"/>
      <c r="H18" s="84"/>
      <c r="I18" s="2"/>
      <c r="J18" s="7">
        <f>D18/F18</f>
        <v>0.45314285714285713</v>
      </c>
      <c r="K18" s="22"/>
      <c r="L18" s="25"/>
    </row>
    <row r="19" spans="1:12" x14ac:dyDescent="0.2">
      <c r="A19" s="1"/>
      <c r="B19" s="16"/>
      <c r="C19" s="13"/>
      <c r="D19" s="16"/>
      <c r="E19" s="16"/>
      <c r="F19" s="13"/>
      <c r="G19" s="71"/>
      <c r="I19" s="2"/>
      <c r="J19" s="7"/>
      <c r="K19" s="2"/>
    </row>
    <row r="20" spans="1:12" x14ac:dyDescent="0.2">
      <c r="A20" s="1" t="s">
        <v>9</v>
      </c>
      <c r="B20" s="13"/>
      <c r="C20" s="13"/>
      <c r="D20" s="13"/>
      <c r="E20" s="13"/>
      <c r="F20" s="13"/>
      <c r="G20" s="71"/>
      <c r="H20" s="71"/>
      <c r="I20" s="2"/>
      <c r="J20" s="7"/>
      <c r="K20" s="2"/>
    </row>
    <row r="21" spans="1:12" x14ac:dyDescent="0.2">
      <c r="A21" s="1" t="s">
        <v>10</v>
      </c>
      <c r="B21" s="13">
        <v>2147</v>
      </c>
      <c r="C21" s="13"/>
      <c r="D21" s="13">
        <v>25227</v>
      </c>
      <c r="E21" s="13"/>
      <c r="F21" s="13">
        <v>16720</v>
      </c>
      <c r="G21" s="71"/>
      <c r="H21" s="84"/>
      <c r="I21" s="2"/>
      <c r="J21" s="7">
        <f t="shared" ref="J21:J40" si="0">D21/F21</f>
        <v>1.5087918660287081</v>
      </c>
      <c r="K21" s="2"/>
    </row>
    <row r="22" spans="1:12" x14ac:dyDescent="0.2">
      <c r="A22" s="1" t="s">
        <v>90</v>
      </c>
      <c r="B22" s="13">
        <v>-265.05</v>
      </c>
      <c r="C22" s="13"/>
      <c r="D22" s="13">
        <v>-3143</v>
      </c>
      <c r="E22" s="13"/>
      <c r="F22" s="13"/>
      <c r="G22" s="71"/>
      <c r="H22" s="84"/>
      <c r="I22" s="2"/>
      <c r="J22" s="7"/>
      <c r="K22" s="2"/>
    </row>
    <row r="23" spans="1:12" ht="12.75" customHeight="1" thickBot="1" x14ac:dyDescent="0.25">
      <c r="A23" s="1" t="s">
        <v>82</v>
      </c>
      <c r="B23" s="13">
        <v>429</v>
      </c>
      <c r="C23" s="13"/>
      <c r="D23" s="13">
        <v>5516</v>
      </c>
      <c r="E23" s="13"/>
      <c r="F23" s="13">
        <v>1280</v>
      </c>
      <c r="G23" s="71"/>
      <c r="H23" s="84"/>
      <c r="I23" s="2"/>
      <c r="J23" s="7">
        <f t="shared" si="0"/>
        <v>4.3093750000000002</v>
      </c>
      <c r="K23" s="2"/>
    </row>
    <row r="24" spans="1:12" ht="12.75" customHeight="1" thickBot="1" x14ac:dyDescent="0.25">
      <c r="A24" s="75" t="s">
        <v>83</v>
      </c>
      <c r="B24" s="76">
        <f>SUM(B21:B23)</f>
        <v>2310.9499999999998</v>
      </c>
      <c r="C24" s="13"/>
      <c r="D24" s="76">
        <f>SUM(D21:D23)</f>
        <v>27600</v>
      </c>
      <c r="E24" s="13"/>
      <c r="F24" s="95">
        <v>18000</v>
      </c>
      <c r="G24" s="71"/>
      <c r="H24" s="93"/>
      <c r="I24" s="2"/>
      <c r="J24" s="7">
        <f t="shared" si="0"/>
        <v>1.5333333333333334</v>
      </c>
      <c r="K24" s="2"/>
    </row>
    <row r="25" spans="1:12" x14ac:dyDescent="0.2">
      <c r="A25" s="1" t="s">
        <v>11</v>
      </c>
      <c r="B25" s="13"/>
      <c r="C25" s="13"/>
      <c r="D25" s="13"/>
      <c r="E25" s="13"/>
      <c r="F25" s="13"/>
      <c r="G25" s="71"/>
      <c r="H25" s="71"/>
      <c r="I25" s="2"/>
      <c r="J25" s="7"/>
      <c r="K25" s="2"/>
    </row>
    <row r="26" spans="1:12" x14ac:dyDescent="0.2">
      <c r="A26" s="3" t="s">
        <v>72</v>
      </c>
      <c r="B26" s="13"/>
      <c r="C26" s="13"/>
      <c r="D26" s="13">
        <v>0</v>
      </c>
      <c r="E26" s="13"/>
      <c r="F26" s="13"/>
      <c r="G26" s="71"/>
      <c r="H26" s="71"/>
      <c r="I26" s="2"/>
      <c r="J26" s="7"/>
      <c r="K26" s="2"/>
    </row>
    <row r="27" spans="1:12" x14ac:dyDescent="0.2">
      <c r="A27" s="3" t="s">
        <v>77</v>
      </c>
      <c r="B27" s="13">
        <v>0</v>
      </c>
      <c r="C27" s="13"/>
      <c r="D27" s="13"/>
      <c r="E27" s="13"/>
      <c r="F27" s="13">
        <v>200</v>
      </c>
      <c r="G27" s="71"/>
      <c r="H27" s="71"/>
      <c r="I27" s="2"/>
      <c r="J27" s="7">
        <f t="shared" si="0"/>
        <v>0</v>
      </c>
      <c r="K27" s="2"/>
    </row>
    <row r="28" spans="1:12" x14ac:dyDescent="0.2">
      <c r="A28" s="3" t="s">
        <v>91</v>
      </c>
      <c r="B28" s="13">
        <v>50</v>
      </c>
      <c r="C28" s="13"/>
      <c r="D28" s="13">
        <v>248</v>
      </c>
      <c r="E28" s="13"/>
      <c r="F28" s="13">
        <v>300</v>
      </c>
      <c r="G28" s="71"/>
      <c r="H28" s="71"/>
      <c r="I28" s="2"/>
      <c r="J28" s="7">
        <f t="shared" si="0"/>
        <v>0.82666666666666666</v>
      </c>
      <c r="K28" s="2"/>
    </row>
    <row r="29" spans="1:12" x14ac:dyDescent="0.2">
      <c r="A29" s="3" t="s">
        <v>13</v>
      </c>
      <c r="B29" s="13"/>
      <c r="C29" s="13"/>
      <c r="D29" s="13">
        <v>0</v>
      </c>
      <c r="E29" s="13"/>
      <c r="F29" s="13"/>
      <c r="G29" s="71"/>
      <c r="H29" s="71"/>
      <c r="I29" s="2"/>
      <c r="J29" s="7"/>
      <c r="K29" s="2"/>
    </row>
    <row r="30" spans="1:12" x14ac:dyDescent="0.2">
      <c r="A30" s="3" t="s">
        <v>84</v>
      </c>
      <c r="B30" s="13">
        <v>0</v>
      </c>
      <c r="C30" s="13"/>
      <c r="D30" s="13">
        <v>0</v>
      </c>
      <c r="E30" s="13"/>
      <c r="F30" s="13">
        <v>1500</v>
      </c>
      <c r="G30" s="71"/>
      <c r="H30" s="71"/>
      <c r="I30" s="2"/>
      <c r="J30" s="7">
        <f t="shared" si="0"/>
        <v>0</v>
      </c>
      <c r="K30" s="2"/>
    </row>
    <row r="31" spans="1:12" x14ac:dyDescent="0.2">
      <c r="A31" s="3" t="s">
        <v>64</v>
      </c>
      <c r="B31" s="13">
        <v>644</v>
      </c>
      <c r="C31" s="13"/>
      <c r="D31" s="13">
        <v>2463</v>
      </c>
      <c r="E31" s="13"/>
      <c r="F31" s="13">
        <v>5000</v>
      </c>
      <c r="G31" s="71"/>
      <c r="H31" s="71"/>
      <c r="I31" s="2"/>
      <c r="J31" s="7">
        <f t="shared" si="0"/>
        <v>0.49259999999999998</v>
      </c>
      <c r="K31" s="2"/>
    </row>
    <row r="32" spans="1:12" x14ac:dyDescent="0.2">
      <c r="A32" s="3" t="s">
        <v>87</v>
      </c>
      <c r="B32" s="13">
        <v>0</v>
      </c>
      <c r="C32" s="13"/>
      <c r="D32" s="13">
        <v>59</v>
      </c>
      <c r="E32" s="13"/>
      <c r="F32" s="13">
        <v>3000</v>
      </c>
      <c r="G32" s="71"/>
      <c r="H32" s="71"/>
      <c r="I32" s="2"/>
      <c r="J32" s="7">
        <f t="shared" si="0"/>
        <v>1.9666666666666666E-2</v>
      </c>
      <c r="K32" s="2"/>
    </row>
    <row r="33" spans="1:13" x14ac:dyDescent="0.2">
      <c r="A33" s="3" t="s">
        <v>67</v>
      </c>
      <c r="B33" s="71">
        <v>0</v>
      </c>
      <c r="C33" s="13"/>
      <c r="D33" s="13">
        <v>0</v>
      </c>
      <c r="E33" s="13"/>
      <c r="F33" s="16">
        <v>1000</v>
      </c>
      <c r="G33" s="71"/>
      <c r="H33" s="71"/>
      <c r="I33" s="2"/>
      <c r="J33" s="7">
        <f t="shared" si="0"/>
        <v>0</v>
      </c>
      <c r="K33" s="2"/>
    </row>
    <row r="34" spans="1:13" x14ac:dyDescent="0.2">
      <c r="A34" s="3" t="s">
        <v>86</v>
      </c>
      <c r="B34" s="70"/>
      <c r="C34" s="13"/>
      <c r="D34" s="13">
        <v>295</v>
      </c>
      <c r="E34" s="13"/>
      <c r="F34" s="16">
        <v>4000</v>
      </c>
      <c r="G34" s="71"/>
      <c r="H34" s="84"/>
      <c r="I34" s="2"/>
      <c r="J34" s="7">
        <f t="shared" si="0"/>
        <v>7.3749999999999996E-2</v>
      </c>
      <c r="K34" s="2"/>
    </row>
    <row r="35" spans="1:13" x14ac:dyDescent="0.2">
      <c r="A35" s="3" t="s">
        <v>14</v>
      </c>
      <c r="B35" s="13">
        <v>30</v>
      </c>
      <c r="C35" s="13"/>
      <c r="D35" s="13">
        <v>358</v>
      </c>
      <c r="E35" s="13"/>
      <c r="F35" s="16">
        <v>1300</v>
      </c>
      <c r="G35" s="71"/>
      <c r="H35" s="16"/>
      <c r="I35" s="2"/>
      <c r="J35" s="7">
        <f t="shared" si="0"/>
        <v>0.27538461538461539</v>
      </c>
      <c r="K35" s="2"/>
    </row>
    <row r="36" spans="1:13" x14ac:dyDescent="0.2">
      <c r="A36" s="3" t="s">
        <v>85</v>
      </c>
      <c r="B36" s="13">
        <v>0</v>
      </c>
      <c r="C36" s="13">
        <v>261</v>
      </c>
      <c r="D36" s="13">
        <v>772</v>
      </c>
      <c r="E36" s="13"/>
      <c r="F36" s="16">
        <v>1500</v>
      </c>
      <c r="G36" s="71"/>
      <c r="H36" s="16"/>
      <c r="I36" s="2"/>
      <c r="J36" s="7">
        <f t="shared" si="0"/>
        <v>0.51466666666666672</v>
      </c>
      <c r="K36" s="2"/>
    </row>
    <row r="37" spans="1:13" x14ac:dyDescent="0.2">
      <c r="A37" s="1" t="s">
        <v>15</v>
      </c>
      <c r="B37" s="80">
        <f>SUM(B26:B36)</f>
        <v>724</v>
      </c>
      <c r="C37" s="13"/>
      <c r="D37" s="80">
        <f>SUM(D27:D36)</f>
        <v>4195</v>
      </c>
      <c r="E37" s="16"/>
      <c r="F37" s="80">
        <f>SUM(F26:F36)</f>
        <v>17800</v>
      </c>
      <c r="G37" s="71"/>
      <c r="H37" s="16"/>
      <c r="I37" s="2"/>
      <c r="J37" s="7">
        <f t="shared" si="0"/>
        <v>0.2356741573033708</v>
      </c>
      <c r="K37" s="2"/>
      <c r="L37" s="19"/>
    </row>
    <row r="38" spans="1:13" x14ac:dyDescent="0.2">
      <c r="A38" s="1"/>
      <c r="B38" s="16"/>
      <c r="C38" s="13"/>
      <c r="D38" s="16"/>
      <c r="E38" s="16"/>
      <c r="F38" s="16"/>
      <c r="G38" s="71"/>
      <c r="H38" s="16"/>
      <c r="I38" s="2"/>
      <c r="J38" s="7"/>
      <c r="K38" s="2"/>
      <c r="L38" s="19"/>
    </row>
    <row r="39" spans="1:13" ht="10.5" customHeight="1" x14ac:dyDescent="0.2">
      <c r="A39" s="1"/>
      <c r="B39" s="16"/>
      <c r="C39" s="13"/>
      <c r="D39" s="16"/>
      <c r="E39" s="16"/>
      <c r="F39" s="23"/>
      <c r="G39" s="71"/>
      <c r="H39" s="71"/>
      <c r="I39" s="2"/>
      <c r="J39" s="7"/>
      <c r="K39" s="2"/>
    </row>
    <row r="40" spans="1:13" x14ac:dyDescent="0.2">
      <c r="A40" s="1" t="s">
        <v>49</v>
      </c>
      <c r="B40" s="80">
        <f>B37+B24</f>
        <v>3034.95</v>
      </c>
      <c r="C40" s="13"/>
      <c r="D40" s="80">
        <f>D24+D37</f>
        <v>31795</v>
      </c>
      <c r="E40" s="13"/>
      <c r="F40" s="80">
        <f>F24+F37</f>
        <v>35800</v>
      </c>
      <c r="G40" s="73"/>
      <c r="H40" s="96"/>
      <c r="I40" s="22"/>
      <c r="J40" s="7">
        <f t="shared" si="0"/>
        <v>0.88812849162011176</v>
      </c>
      <c r="K40" s="2"/>
      <c r="M40" s="19"/>
    </row>
    <row r="41" spans="1:13" x14ac:dyDescent="0.2">
      <c r="A41" s="1"/>
      <c r="B41" s="13"/>
      <c r="C41" s="13"/>
      <c r="D41" s="13"/>
      <c r="E41" s="13"/>
      <c r="F41" s="23"/>
      <c r="G41" s="73"/>
      <c r="H41" s="73"/>
      <c r="I41" s="22"/>
      <c r="J41" s="7"/>
      <c r="K41" s="2"/>
    </row>
    <row r="42" spans="1:13" s="24" customFormat="1" ht="13.5" thickBot="1" x14ac:dyDescent="0.25">
      <c r="A42" s="1" t="s">
        <v>50</v>
      </c>
      <c r="B42" s="20">
        <f>B14-B40</f>
        <v>-3034.95</v>
      </c>
      <c r="C42" s="10"/>
      <c r="D42" s="20">
        <f>D14-D40</f>
        <v>-8005</v>
      </c>
      <c r="E42" s="23"/>
      <c r="F42" s="23">
        <f>F14-F40</f>
        <v>16700</v>
      </c>
      <c r="G42" s="73"/>
      <c r="H42" s="73"/>
      <c r="I42" s="22"/>
      <c r="J42" s="7"/>
      <c r="K42" s="22"/>
    </row>
    <row r="43" spans="1:13" s="24" customFormat="1" x14ac:dyDescent="0.2">
      <c r="A43" s="1"/>
      <c r="B43" s="23"/>
      <c r="C43" s="10"/>
      <c r="D43" s="23"/>
      <c r="E43" s="23"/>
      <c r="F43" s="23"/>
      <c r="G43" s="73"/>
      <c r="H43" s="73"/>
      <c r="I43" s="22"/>
      <c r="J43" s="7"/>
      <c r="K43" s="22"/>
    </row>
    <row r="44" spans="1:13" s="24" customFormat="1" x14ac:dyDescent="0.2">
      <c r="A44" s="1" t="s">
        <v>79</v>
      </c>
      <c r="B44" s="23">
        <v>0</v>
      </c>
      <c r="C44" s="10"/>
      <c r="D44" s="23">
        <v>15000</v>
      </c>
      <c r="E44" s="23"/>
      <c r="F44" s="16">
        <v>15000</v>
      </c>
      <c r="G44" s="73"/>
      <c r="H44" s="73"/>
      <c r="I44" s="22"/>
      <c r="J44" s="7"/>
      <c r="K44" s="22"/>
    </row>
    <row r="45" spans="1:13" s="24" customFormat="1" x14ac:dyDescent="0.2">
      <c r="A45" s="1" t="s">
        <v>80</v>
      </c>
      <c r="B45" s="23"/>
      <c r="C45" s="10"/>
      <c r="D45" s="23"/>
      <c r="E45" s="23"/>
      <c r="F45" s="23"/>
      <c r="G45" s="71"/>
      <c r="H45" s="71"/>
      <c r="I45" s="2"/>
      <c r="J45" s="7"/>
      <c r="K45" s="22"/>
    </row>
    <row r="46" spans="1:13" s="24" customFormat="1" x14ac:dyDescent="0.2">
      <c r="A46" s="1"/>
      <c r="B46" s="23"/>
      <c r="C46" s="10"/>
      <c r="D46" s="23"/>
      <c r="E46" s="23"/>
      <c r="F46" s="23"/>
      <c r="G46" s="73"/>
      <c r="H46" s="73"/>
      <c r="I46" s="22"/>
      <c r="J46" s="7"/>
      <c r="K46" s="22"/>
    </row>
    <row r="47" spans="1:13" x14ac:dyDescent="0.2">
      <c r="A47" s="1"/>
      <c r="B47" s="16"/>
      <c r="C47" s="13"/>
      <c r="D47" s="16"/>
      <c r="E47" s="16"/>
      <c r="F47" s="23"/>
      <c r="G47" s="73"/>
      <c r="H47" s="73"/>
      <c r="I47" s="22"/>
      <c r="J47" s="7"/>
      <c r="K47" s="2"/>
    </row>
    <row r="48" spans="1:13" s="24" customFormat="1" ht="13.5" thickBot="1" x14ac:dyDescent="0.25">
      <c r="A48" s="1" t="s">
        <v>51</v>
      </c>
      <c r="B48" s="26">
        <f>B42-B44-B45+B46</f>
        <v>-3034.95</v>
      </c>
      <c r="C48" s="10"/>
      <c r="D48" s="26">
        <f>D42-D44-D45+D46</f>
        <v>-23005</v>
      </c>
      <c r="E48" s="23"/>
      <c r="F48" s="16">
        <v>8200</v>
      </c>
      <c r="G48" s="73"/>
      <c r="H48" s="73"/>
      <c r="I48" s="22"/>
      <c r="J48" s="7"/>
      <c r="K48" s="22"/>
    </row>
    <row r="49" spans="1:11" s="24" customFormat="1" ht="13.5" thickTop="1" x14ac:dyDescent="0.2">
      <c r="A49" s="1"/>
      <c r="B49" s="23"/>
      <c r="C49" s="10"/>
      <c r="D49" s="23"/>
      <c r="E49" s="23"/>
      <c r="F49" s="16"/>
      <c r="G49" s="71"/>
      <c r="H49" s="71"/>
      <c r="I49" s="2"/>
      <c r="J49" s="7"/>
      <c r="K49" s="22"/>
    </row>
    <row r="50" spans="1:11" s="24" customFormat="1" x14ac:dyDescent="0.2">
      <c r="A50" s="1"/>
      <c r="B50" s="23"/>
      <c r="C50" s="10"/>
      <c r="D50" s="23"/>
      <c r="E50" s="23"/>
      <c r="F50" s="16"/>
      <c r="G50" s="71"/>
      <c r="H50" s="71"/>
      <c r="I50" s="2"/>
      <c r="J50" s="7"/>
      <c r="K50" s="22"/>
    </row>
    <row r="51" spans="1:11" x14ac:dyDescent="0.2">
      <c r="A51" s="3"/>
      <c r="B51" s="16"/>
      <c r="C51" s="13"/>
      <c r="D51" s="16"/>
      <c r="E51" s="16"/>
      <c r="F51" s="71"/>
      <c r="G51" s="16"/>
      <c r="H51" s="16"/>
      <c r="I51" s="2"/>
      <c r="J51" s="7"/>
      <c r="K51" s="2"/>
    </row>
    <row r="52" spans="1:11" ht="13.5" thickBot="1" x14ac:dyDescent="0.25">
      <c r="A52" s="1" t="s">
        <v>52</v>
      </c>
      <c r="B52" s="26">
        <f>B48</f>
        <v>-3034.95</v>
      </c>
      <c r="C52" s="13"/>
      <c r="D52" s="26">
        <f>D18-D40-D44-D45+D46</f>
        <v>-23005</v>
      </c>
      <c r="E52" s="16"/>
      <c r="F52" s="26">
        <f>F18-F40-F44-F45+F46</f>
        <v>1700</v>
      </c>
      <c r="G52" s="71"/>
      <c r="H52" s="71"/>
      <c r="I52" s="2"/>
      <c r="J52" s="2"/>
      <c r="K52" s="2"/>
    </row>
    <row r="53" spans="1:11" ht="13.5" thickTop="1" x14ac:dyDescent="0.2">
      <c r="A53" s="1"/>
      <c r="B53" s="16"/>
      <c r="C53" s="16"/>
      <c r="D53" s="16"/>
      <c r="E53" s="16"/>
      <c r="F53" s="71"/>
      <c r="G53" s="71"/>
      <c r="H53" s="71"/>
      <c r="I53" s="68"/>
      <c r="J53" s="68"/>
      <c r="K53" s="2"/>
    </row>
    <row r="54" spans="1:11" x14ac:dyDescent="0.2">
      <c r="B54" s="71"/>
      <c r="C54" s="71"/>
      <c r="D54" s="71"/>
      <c r="E54" s="71"/>
      <c r="F54" s="71"/>
      <c r="G54" s="71"/>
      <c r="H54" s="71"/>
      <c r="I54" s="68"/>
      <c r="J54" s="68"/>
      <c r="K54" s="2"/>
    </row>
    <row r="55" spans="1:11" x14ac:dyDescent="0.2">
      <c r="B55" s="71"/>
      <c r="C55" s="71"/>
      <c r="D55" s="71"/>
      <c r="E55" s="71"/>
      <c r="F55" s="71"/>
      <c r="G55" s="71"/>
      <c r="H55" s="71"/>
      <c r="I55" s="68"/>
      <c r="J55" s="68"/>
      <c r="K55" s="68"/>
    </row>
    <row r="56" spans="1:11" x14ac:dyDescent="0.2">
      <c r="B56" s="71"/>
      <c r="C56" s="71"/>
      <c r="D56" s="71"/>
      <c r="E56" s="71"/>
      <c r="F56" s="71"/>
      <c r="G56" s="71"/>
      <c r="H56" s="71"/>
      <c r="I56" s="68"/>
      <c r="J56" s="68"/>
      <c r="K56" s="68"/>
    </row>
    <row r="57" spans="1:11" x14ac:dyDescent="0.2">
      <c r="B57" s="71"/>
      <c r="C57" s="71"/>
      <c r="D57" s="71"/>
      <c r="E57" s="71"/>
      <c r="F57" s="71"/>
      <c r="G57" s="71"/>
      <c r="H57" s="71"/>
      <c r="I57" s="68"/>
      <c r="J57" s="68"/>
      <c r="K57" s="68"/>
    </row>
    <row r="58" spans="1:11" x14ac:dyDescent="0.2">
      <c r="B58" s="71"/>
      <c r="C58" s="71"/>
      <c r="D58" s="71"/>
      <c r="E58" s="71"/>
      <c r="G58" s="71"/>
      <c r="H58" s="71"/>
      <c r="I58" s="68"/>
      <c r="J58" s="68"/>
      <c r="K58" s="68"/>
    </row>
    <row r="59" spans="1:11" x14ac:dyDescent="0.2">
      <c r="H59" s="71"/>
    </row>
    <row r="60" spans="1:11" x14ac:dyDescent="0.2">
      <c r="H60" s="71"/>
    </row>
    <row r="61" spans="1:11" x14ac:dyDescent="0.2">
      <c r="H61" s="71"/>
    </row>
    <row r="62" spans="1:11" x14ac:dyDescent="0.2">
      <c r="H62" s="71"/>
    </row>
    <row r="63" spans="1:11" x14ac:dyDescent="0.2">
      <c r="H63" s="71"/>
    </row>
    <row r="64" spans="1:11" x14ac:dyDescent="0.2">
      <c r="H64" s="71"/>
    </row>
    <row r="65" spans="8:8" x14ac:dyDescent="0.2">
      <c r="H65" s="71"/>
    </row>
    <row r="66" spans="8:8" x14ac:dyDescent="0.2">
      <c r="H66" s="71"/>
    </row>
    <row r="67" spans="8:8" x14ac:dyDescent="0.2">
      <c r="H67" s="71"/>
    </row>
    <row r="68" spans="8:8" x14ac:dyDescent="0.2">
      <c r="H68" s="71"/>
    </row>
  </sheetData>
  <mergeCells count="3">
    <mergeCell ref="A1:K1"/>
    <mergeCell ref="A2:K2"/>
    <mergeCell ref="A3:K3"/>
  </mergeCells>
  <printOptions horizontalCentered="1" gridLines="1"/>
  <pageMargins left="0" right="0" top="0.55000000000000004" bottom="0.25" header="0.1" footer="0.3"/>
  <pageSetup scale="78" fitToWidth="0" orientation="landscape" r:id="rId1"/>
  <headerFooter>
    <oddFooter>&amp;C&amp;"Arial,Bold"&amp;8UNAUDITED - FOR MANAGEMENT PURPOSES ONLY&amp;R&amp;"Arial,Bold"&amp;8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9"/>
  <sheetViews>
    <sheetView topLeftCell="A15" workbookViewId="0">
      <selection activeCell="H46" sqref="H46"/>
    </sheetView>
  </sheetViews>
  <sheetFormatPr defaultColWidth="9.140625" defaultRowHeight="15" x14ac:dyDescent="0.25"/>
  <cols>
    <col min="1" max="4" width="3" style="63" customWidth="1"/>
    <col min="5" max="5" width="29.5703125" style="63" customWidth="1"/>
    <col min="6" max="6" width="11.7109375" style="64" bestFit="1" customWidth="1"/>
    <col min="7" max="7" width="2.28515625" style="64" customWidth="1"/>
    <col min="8" max="8" width="11.140625" style="64" customWidth="1"/>
    <col min="9" max="9" width="2.28515625" style="64" customWidth="1"/>
    <col min="10" max="10" width="11.42578125" style="64" customWidth="1"/>
    <col min="11" max="11" width="2.28515625" style="65" customWidth="1"/>
    <col min="12" max="12" width="8.7109375" style="66" bestFit="1" customWidth="1"/>
    <col min="13" max="16384" width="9.140625" style="41"/>
  </cols>
  <sheetData>
    <row r="1" spans="1:14" s="35" customFormat="1" x14ac:dyDescent="0.25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s="35" customFormat="1" x14ac:dyDescent="0.25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4" s="35" customFormat="1" x14ac:dyDescent="0.25">
      <c r="A3" s="105" t="s">
        <v>105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15.75" thickBot="1" x14ac:dyDescent="0.3">
      <c r="A4" s="36"/>
      <c r="B4" s="36"/>
      <c r="C4" s="36"/>
      <c r="D4" s="36"/>
      <c r="E4" s="36"/>
      <c r="F4" s="37"/>
      <c r="G4" s="38"/>
      <c r="H4" s="37"/>
      <c r="I4" s="38"/>
      <c r="J4" s="37"/>
      <c r="K4" s="39"/>
      <c r="L4" s="40"/>
    </row>
    <row r="5" spans="1:14" s="47" customFormat="1" ht="16.5" thickTop="1" thickBot="1" x14ac:dyDescent="0.3">
      <c r="A5" s="42"/>
      <c r="B5" s="42"/>
      <c r="C5" s="42"/>
      <c r="D5" s="42"/>
      <c r="E5" s="42"/>
      <c r="F5" s="78">
        <v>45107</v>
      </c>
      <c r="G5" s="44"/>
      <c r="H5" s="78">
        <v>44742</v>
      </c>
      <c r="I5" s="44"/>
      <c r="J5" s="43" t="s">
        <v>53</v>
      </c>
      <c r="K5" s="45"/>
      <c r="L5" s="46" t="s">
        <v>54</v>
      </c>
    </row>
    <row r="6" spans="1:14" ht="15.75" thickTop="1" x14ac:dyDescent="0.25">
      <c r="A6" s="36" t="s">
        <v>17</v>
      </c>
      <c r="B6" s="36"/>
      <c r="C6" s="36"/>
      <c r="D6" s="36"/>
      <c r="E6" s="36"/>
      <c r="F6" s="48"/>
      <c r="G6" s="48"/>
      <c r="H6" s="48"/>
      <c r="I6" s="48"/>
      <c r="J6" s="48"/>
      <c r="K6" s="49"/>
      <c r="L6" s="50"/>
    </row>
    <row r="7" spans="1:14" x14ac:dyDescent="0.25">
      <c r="A7" s="36"/>
      <c r="B7" s="36" t="s">
        <v>18</v>
      </c>
      <c r="C7" s="36"/>
      <c r="D7" s="36"/>
      <c r="E7" s="36"/>
      <c r="F7" s="48"/>
      <c r="G7" s="48"/>
      <c r="H7" s="48"/>
      <c r="I7" s="48"/>
      <c r="J7" s="48"/>
      <c r="K7" s="49"/>
      <c r="L7" s="50"/>
    </row>
    <row r="8" spans="1:14" x14ac:dyDescent="0.25">
      <c r="A8" s="36"/>
      <c r="B8" s="36"/>
      <c r="C8" s="36" t="s">
        <v>19</v>
      </c>
      <c r="D8" s="36"/>
      <c r="E8" s="36"/>
      <c r="F8" s="48"/>
      <c r="G8" s="48"/>
      <c r="H8" s="48"/>
      <c r="I8" s="48"/>
      <c r="J8" s="48"/>
      <c r="K8" s="49"/>
      <c r="L8" s="50"/>
    </row>
    <row r="9" spans="1:14" x14ac:dyDescent="0.25">
      <c r="A9" s="36"/>
      <c r="B9" s="36"/>
      <c r="C9" s="36"/>
      <c r="D9" s="36"/>
      <c r="E9" s="36" t="s">
        <v>98</v>
      </c>
      <c r="F9" s="48">
        <v>75723</v>
      </c>
      <c r="G9" s="48"/>
      <c r="H9" s="48">
        <v>98729</v>
      </c>
      <c r="I9" s="48"/>
      <c r="J9" s="48">
        <f>ROUND((F9-H9),5)</f>
        <v>-23006</v>
      </c>
      <c r="K9" s="49"/>
      <c r="L9" s="50">
        <f t="shared" ref="L9:L13" si="0">ROUND(IF(F9=0, IF(H9=0, 0, SIGN(-H9)), IF(H9=0, SIGN(F9), (F9-H9)/ABS(H9))),5)</f>
        <v>-0.23302</v>
      </c>
      <c r="N9" s="97">
        <f>F9-H9</f>
        <v>-23006</v>
      </c>
    </row>
    <row r="10" spans="1:14" x14ac:dyDescent="0.25">
      <c r="A10" s="36"/>
      <c r="B10" s="36"/>
      <c r="C10" s="36"/>
      <c r="D10" s="36"/>
      <c r="E10" s="36" t="s">
        <v>99</v>
      </c>
      <c r="F10" s="48">
        <v>50</v>
      </c>
      <c r="G10" s="48"/>
      <c r="H10" s="48">
        <v>50</v>
      </c>
      <c r="I10" s="48"/>
      <c r="J10" s="48">
        <f t="shared" ref="J10:J12" si="1">ROUND((F10-H10),5)</f>
        <v>0</v>
      </c>
      <c r="K10" s="49"/>
      <c r="L10" s="50">
        <f t="shared" si="0"/>
        <v>0</v>
      </c>
      <c r="N10" s="41">
        <v>0</v>
      </c>
    </row>
    <row r="11" spans="1:14" ht="15.75" thickBot="1" x14ac:dyDescent="0.3">
      <c r="A11" s="36"/>
      <c r="B11" s="36"/>
      <c r="C11" s="36"/>
      <c r="D11" s="36"/>
      <c r="E11" s="36" t="s">
        <v>81</v>
      </c>
      <c r="F11" s="51">
        <v>16834</v>
      </c>
      <c r="G11" s="48"/>
      <c r="H11" s="51">
        <v>8761</v>
      </c>
      <c r="I11" s="48"/>
      <c r="J11" s="51">
        <f t="shared" si="1"/>
        <v>8073</v>
      </c>
      <c r="K11" s="49"/>
      <c r="L11" s="52">
        <f t="shared" si="0"/>
        <v>0.92147000000000001</v>
      </c>
      <c r="N11" s="97">
        <f>F11-H11</f>
        <v>8073</v>
      </c>
    </row>
    <row r="12" spans="1:14" x14ac:dyDescent="0.25">
      <c r="A12" s="36"/>
      <c r="B12" s="36"/>
      <c r="C12" s="36" t="s">
        <v>20</v>
      </c>
      <c r="D12" s="36"/>
      <c r="E12" s="36"/>
      <c r="F12" s="48">
        <f>SUM(F9:F11)</f>
        <v>92607</v>
      </c>
      <c r="G12" s="48"/>
      <c r="H12" s="48">
        <f>SUM(H9:H11)</f>
        <v>107540</v>
      </c>
      <c r="I12" s="48"/>
      <c r="J12" s="48">
        <f t="shared" si="1"/>
        <v>-14933</v>
      </c>
      <c r="K12" s="49"/>
      <c r="L12" s="50">
        <f t="shared" si="0"/>
        <v>-0.13886000000000001</v>
      </c>
      <c r="N12" s="97">
        <f>F12-H12</f>
        <v>-14933</v>
      </c>
    </row>
    <row r="13" spans="1:14" x14ac:dyDescent="0.25">
      <c r="A13" s="36"/>
      <c r="B13" s="36"/>
      <c r="C13" s="36" t="s">
        <v>97</v>
      </c>
      <c r="D13" s="36"/>
      <c r="E13" s="36"/>
      <c r="F13" s="48"/>
      <c r="G13" s="48"/>
      <c r="H13" s="48"/>
      <c r="I13" s="48"/>
      <c r="J13" s="48"/>
      <c r="K13" s="49"/>
      <c r="L13" s="50">
        <f t="shared" si="0"/>
        <v>0</v>
      </c>
    </row>
    <row r="14" spans="1:14" ht="15.75" thickBot="1" x14ac:dyDescent="0.3">
      <c r="A14" s="36"/>
      <c r="B14" s="36"/>
      <c r="C14" s="36"/>
      <c r="D14" s="36"/>
      <c r="E14" s="36" t="s">
        <v>94</v>
      </c>
      <c r="F14" s="51"/>
      <c r="G14" s="48"/>
      <c r="H14" s="51"/>
      <c r="I14" s="48"/>
      <c r="J14" s="51">
        <f>ROUND((F14-H14),5)</f>
        <v>0</v>
      </c>
      <c r="K14" s="49"/>
      <c r="L14" s="52">
        <f>ROUND(IF(F14=0, IF(H14=0, 0, SIGN(-H14)), IF(H14=0, SIGN(F14), (F14-H14)/ABS(H14))),5)</f>
        <v>0</v>
      </c>
    </row>
    <row r="15" spans="1:14" x14ac:dyDescent="0.25">
      <c r="A15" s="36"/>
      <c r="B15" s="36"/>
      <c r="C15" s="36" t="s">
        <v>55</v>
      </c>
      <c r="D15" s="36"/>
      <c r="E15" s="36"/>
      <c r="F15" s="48"/>
      <c r="G15" s="48"/>
      <c r="H15" s="48"/>
      <c r="I15" s="48"/>
      <c r="J15" s="48">
        <f>ROUND((F15-H15),5)</f>
        <v>0</v>
      </c>
      <c r="K15" s="49"/>
      <c r="L15" s="50">
        <f>ROUND(IF(F15=0, IF(H15=0, 0, SIGN(-H15)), IF(H15=0, SIGN(F15), (F15-H15)/ABS(H15))),5)</f>
        <v>0</v>
      </c>
    </row>
    <row r="16" spans="1:14" x14ac:dyDescent="0.25">
      <c r="A16" s="36"/>
      <c r="B16" s="36"/>
      <c r="C16" s="36" t="s">
        <v>21</v>
      </c>
      <c r="D16" s="36"/>
      <c r="E16" s="36"/>
      <c r="F16" s="48"/>
      <c r="G16" s="48"/>
      <c r="H16" s="48"/>
      <c r="I16" s="48"/>
      <c r="J16" s="48"/>
      <c r="K16" s="49"/>
      <c r="L16" s="50"/>
    </row>
    <row r="17" spans="1:12" x14ac:dyDescent="0.25">
      <c r="A17" s="36"/>
      <c r="B17" s="36"/>
      <c r="C17" s="36"/>
      <c r="D17" s="36"/>
      <c r="E17" s="36" t="s">
        <v>79</v>
      </c>
      <c r="F17" s="48">
        <v>0</v>
      </c>
      <c r="G17" s="48"/>
      <c r="H17" s="48" t="s">
        <v>78</v>
      </c>
      <c r="I17" s="48"/>
      <c r="J17" s="48">
        <v>0</v>
      </c>
      <c r="K17" s="49"/>
      <c r="L17" s="50">
        <v>0</v>
      </c>
    </row>
    <row r="18" spans="1:12" x14ac:dyDescent="0.25">
      <c r="A18" s="36"/>
      <c r="B18" s="36"/>
      <c r="C18" s="36"/>
      <c r="D18" s="36"/>
      <c r="E18" s="36"/>
      <c r="F18" s="48">
        <v>0</v>
      </c>
      <c r="G18" s="48"/>
      <c r="H18" s="48" t="s">
        <v>78</v>
      </c>
      <c r="I18" s="48"/>
      <c r="J18" s="48">
        <v>0</v>
      </c>
      <c r="K18" s="49"/>
      <c r="L18" s="50">
        <v>0</v>
      </c>
    </row>
    <row r="19" spans="1:12" ht="15.75" thickBot="1" x14ac:dyDescent="0.3">
      <c r="A19" s="36"/>
      <c r="B19" s="36"/>
      <c r="C19" s="36"/>
      <c r="D19" s="36"/>
      <c r="E19" s="36"/>
      <c r="F19" s="53">
        <v>0</v>
      </c>
      <c r="G19" s="48"/>
      <c r="H19" s="53" t="s">
        <v>78</v>
      </c>
      <c r="I19" s="48"/>
      <c r="J19" s="53">
        <v>0</v>
      </c>
      <c r="K19" s="49"/>
      <c r="L19" s="54">
        <v>0</v>
      </c>
    </row>
    <row r="20" spans="1:12" ht="15.75" thickBot="1" x14ac:dyDescent="0.3">
      <c r="A20" s="36"/>
      <c r="B20" s="36"/>
      <c r="C20" s="36" t="s">
        <v>22</v>
      </c>
      <c r="D20" s="36"/>
      <c r="E20" s="36"/>
      <c r="F20" s="55">
        <f>ROUND(SUM(F16:F19),5)</f>
        <v>0</v>
      </c>
      <c r="G20" s="48"/>
      <c r="H20" s="55" t="s">
        <v>78</v>
      </c>
      <c r="I20" s="48"/>
      <c r="J20" s="55">
        <v>0</v>
      </c>
      <c r="K20" s="49"/>
      <c r="L20" s="56">
        <v>0</v>
      </c>
    </row>
    <row r="21" spans="1:12" x14ac:dyDescent="0.25">
      <c r="A21" s="36"/>
      <c r="B21" s="36" t="s">
        <v>23</v>
      </c>
      <c r="C21" s="36"/>
      <c r="D21" s="36"/>
      <c r="E21" s="36"/>
      <c r="F21" s="48">
        <f>F12 +F15</f>
        <v>92607</v>
      </c>
      <c r="G21" s="48"/>
      <c r="H21" s="48">
        <f>H12</f>
        <v>107540</v>
      </c>
      <c r="I21" s="48"/>
      <c r="J21" s="48">
        <f>ROUND((F21-H21),5)</f>
        <v>-14933</v>
      </c>
      <c r="K21" s="49"/>
      <c r="L21" s="50">
        <f>ROUND(IF(F21=0, IF(H21=0, 0, SIGN(-H21)), IF(H21=0, SIGN(F21), (F21-H21)/ABS(H21))),5)</f>
        <v>-0.13886000000000001</v>
      </c>
    </row>
    <row r="22" spans="1:12" x14ac:dyDescent="0.25">
      <c r="A22" s="36"/>
      <c r="B22" s="36" t="s">
        <v>24</v>
      </c>
      <c r="C22" s="36"/>
      <c r="D22" s="36"/>
      <c r="E22" s="36"/>
      <c r="F22" s="48"/>
      <c r="G22" s="48"/>
      <c r="H22" s="48"/>
      <c r="I22" s="48"/>
      <c r="J22" s="48"/>
      <c r="K22" s="49"/>
      <c r="L22" s="50"/>
    </row>
    <row r="23" spans="1:12" x14ac:dyDescent="0.25">
      <c r="A23" s="36"/>
      <c r="B23" s="36"/>
      <c r="C23" s="36" t="s">
        <v>24</v>
      </c>
      <c r="D23" s="36"/>
      <c r="E23" s="36"/>
      <c r="F23" s="48"/>
      <c r="G23" s="48"/>
      <c r="H23" s="48"/>
      <c r="I23" s="48"/>
      <c r="J23" s="48"/>
      <c r="K23" s="49"/>
      <c r="L23" s="50"/>
    </row>
    <row r="24" spans="1:12" ht="15.75" thickBot="1" x14ac:dyDescent="0.3">
      <c r="A24" s="36"/>
      <c r="B24" s="36"/>
      <c r="C24" s="36" t="s">
        <v>57</v>
      </c>
      <c r="D24" s="36"/>
      <c r="E24" s="36"/>
      <c r="F24" s="53"/>
      <c r="G24" s="48"/>
      <c r="H24" s="53"/>
      <c r="I24" s="48"/>
      <c r="J24" s="53"/>
      <c r="K24" s="49"/>
      <c r="L24" s="54"/>
    </row>
    <row r="25" spans="1:12" ht="15.75" thickBot="1" x14ac:dyDescent="0.3">
      <c r="A25" s="36"/>
      <c r="B25" s="36" t="s">
        <v>56</v>
      </c>
      <c r="C25" s="36"/>
      <c r="D25" s="36"/>
      <c r="E25" s="36"/>
      <c r="F25" s="57">
        <v>0</v>
      </c>
      <c r="G25" s="48"/>
      <c r="H25" s="57">
        <v>0</v>
      </c>
      <c r="I25" s="48"/>
      <c r="J25" s="57">
        <f>ROUND((F25-H25),5)</f>
        <v>0</v>
      </c>
      <c r="K25" s="49"/>
      <c r="L25" s="58">
        <f>ROUND(IF(F25=0, IF(H25=0, 0, SIGN(-H25)), IF(H25=0, SIGN(F25), (F25-H25)/ABS(H25))),5)</f>
        <v>0</v>
      </c>
    </row>
    <row r="26" spans="1:12" s="62" customFormat="1" ht="19.5" customHeight="1" thickBot="1" x14ac:dyDescent="0.25">
      <c r="A26" s="36" t="s">
        <v>25</v>
      </c>
      <c r="B26" s="36"/>
      <c r="C26" s="36"/>
      <c r="D26" s="36"/>
      <c r="E26" s="36"/>
      <c r="F26" s="59">
        <f>ROUND(F6+F21+F25,5)</f>
        <v>92607</v>
      </c>
      <c r="G26" s="60"/>
      <c r="H26" s="59">
        <f>H21</f>
        <v>107540</v>
      </c>
      <c r="I26" s="60"/>
      <c r="J26" s="59">
        <f>ROUND((F26-H26),5)</f>
        <v>-14933</v>
      </c>
      <c r="K26" s="36"/>
      <c r="L26" s="61">
        <f>ROUND(IF(F26=0, IF(H26=0, 0, SIGN(-H26)), IF(H26=0, SIGN(F26), (F26-H26)/ABS(H26))),5)</f>
        <v>-0.13886000000000001</v>
      </c>
    </row>
    <row r="27" spans="1:12" ht="15.75" thickTop="1" x14ac:dyDescent="0.25">
      <c r="A27" s="36" t="s">
        <v>58</v>
      </c>
      <c r="B27" s="36"/>
      <c r="C27" s="36"/>
      <c r="D27" s="36"/>
      <c r="E27" s="36"/>
      <c r="F27" s="48"/>
      <c r="G27" s="48"/>
      <c r="H27" s="48"/>
      <c r="I27" s="48"/>
      <c r="J27" s="48"/>
      <c r="K27" s="49"/>
      <c r="L27" s="50"/>
    </row>
    <row r="28" spans="1:12" x14ac:dyDescent="0.25">
      <c r="A28" s="36"/>
      <c r="B28" s="36" t="s">
        <v>26</v>
      </c>
      <c r="C28" s="36"/>
      <c r="D28" s="36"/>
      <c r="E28" s="36"/>
      <c r="F28" s="48"/>
      <c r="G28" s="48"/>
      <c r="H28" s="48"/>
      <c r="I28" s="48"/>
      <c r="J28" s="48"/>
      <c r="K28" s="49"/>
      <c r="L28" s="50"/>
    </row>
    <row r="29" spans="1:12" x14ac:dyDescent="0.25">
      <c r="A29" s="36"/>
      <c r="B29" s="36"/>
      <c r="C29" s="36" t="s">
        <v>27</v>
      </c>
      <c r="D29" s="36"/>
      <c r="E29" s="36"/>
      <c r="F29" s="48"/>
      <c r="G29" s="48"/>
      <c r="H29" s="48"/>
      <c r="I29" s="48"/>
      <c r="J29" s="48"/>
      <c r="K29" s="49"/>
      <c r="L29" s="50"/>
    </row>
    <row r="30" spans="1:12" x14ac:dyDescent="0.25">
      <c r="A30" s="36"/>
      <c r="B30" s="36"/>
      <c r="C30" s="36"/>
      <c r="D30" s="36" t="s">
        <v>28</v>
      </c>
      <c r="E30" s="36"/>
      <c r="F30" s="48"/>
      <c r="G30" s="48"/>
      <c r="H30" s="48"/>
      <c r="I30" s="48"/>
      <c r="J30" s="48"/>
      <c r="K30" s="49"/>
      <c r="L30" s="50"/>
    </row>
    <row r="31" spans="1:12" ht="15.75" thickBot="1" x14ac:dyDescent="0.3">
      <c r="A31" s="36"/>
      <c r="B31" s="36"/>
      <c r="C31" s="36"/>
      <c r="D31" s="36"/>
      <c r="E31" s="36" t="s">
        <v>28</v>
      </c>
      <c r="F31" s="51"/>
      <c r="G31" s="48"/>
      <c r="H31" s="51"/>
      <c r="I31" s="48"/>
      <c r="J31" s="51"/>
      <c r="K31" s="49"/>
      <c r="L31" s="52"/>
    </row>
    <row r="32" spans="1:12" x14ac:dyDescent="0.25">
      <c r="A32" s="36"/>
      <c r="B32" s="36"/>
      <c r="C32" s="36"/>
      <c r="D32" s="36" t="s">
        <v>29</v>
      </c>
      <c r="E32" s="36"/>
      <c r="F32" s="48">
        <f>ROUND(SUM(F30:F31),5)</f>
        <v>0</v>
      </c>
      <c r="G32" s="48"/>
      <c r="H32" s="48" t="s">
        <v>78</v>
      </c>
      <c r="I32" s="48"/>
      <c r="J32" s="48">
        <v>0</v>
      </c>
      <c r="K32" s="49"/>
      <c r="L32" s="50">
        <v>0</v>
      </c>
    </row>
    <row r="33" spans="1:12" x14ac:dyDescent="0.25">
      <c r="A33" s="36"/>
      <c r="B33" s="36"/>
      <c r="C33" s="36"/>
      <c r="D33" s="36" t="s">
        <v>30</v>
      </c>
      <c r="E33" s="36"/>
      <c r="F33" s="48"/>
      <c r="G33" s="48"/>
      <c r="H33" s="48"/>
      <c r="I33" s="48"/>
      <c r="J33" s="48"/>
      <c r="K33" s="49"/>
      <c r="L33" s="50"/>
    </row>
    <row r="34" spans="1:12" x14ac:dyDescent="0.25">
      <c r="A34" s="36"/>
      <c r="B34" s="36"/>
      <c r="C34" s="36"/>
      <c r="D34" s="36"/>
      <c r="E34" s="36" t="s">
        <v>73</v>
      </c>
      <c r="F34" s="48">
        <v>0</v>
      </c>
      <c r="G34" s="48"/>
      <c r="H34" s="48" t="s">
        <v>78</v>
      </c>
      <c r="I34" s="48"/>
      <c r="J34" s="48"/>
      <c r="K34" s="49"/>
      <c r="L34" s="50"/>
    </row>
    <row r="35" spans="1:12" ht="15.75" thickBot="1" x14ac:dyDescent="0.3">
      <c r="A35" s="36"/>
      <c r="B35" s="36"/>
      <c r="C35" s="36"/>
      <c r="D35" s="36"/>
      <c r="E35" s="36"/>
      <c r="F35" s="48"/>
      <c r="G35" s="48"/>
      <c r="H35" s="48"/>
      <c r="I35" s="48"/>
      <c r="J35" s="48"/>
      <c r="K35" s="49"/>
      <c r="L35" s="50"/>
    </row>
    <row r="36" spans="1:12" ht="15.75" thickBot="1" x14ac:dyDescent="0.3">
      <c r="A36" s="36"/>
      <c r="B36" s="36"/>
      <c r="C36" s="36"/>
      <c r="D36" s="36" t="s">
        <v>31</v>
      </c>
      <c r="E36" s="36"/>
      <c r="F36" s="55">
        <f>ROUND(SUM(F33:F35),5)</f>
        <v>0</v>
      </c>
      <c r="G36" s="48"/>
      <c r="H36" s="55" t="s">
        <v>78</v>
      </c>
      <c r="I36" s="48"/>
      <c r="J36" s="55">
        <v>0</v>
      </c>
      <c r="K36" s="49"/>
      <c r="L36" s="56">
        <v>0</v>
      </c>
    </row>
    <row r="37" spans="1:12" x14ac:dyDescent="0.25">
      <c r="A37" s="36"/>
      <c r="B37" s="36"/>
      <c r="C37" s="36" t="s">
        <v>32</v>
      </c>
      <c r="D37" s="36"/>
      <c r="E37" s="36"/>
      <c r="F37" s="48"/>
      <c r="G37" s="48"/>
      <c r="H37" s="48"/>
      <c r="I37" s="48"/>
      <c r="J37" s="48">
        <f>ROUND((F37-H37),5)</f>
        <v>0</v>
      </c>
      <c r="K37" s="49"/>
      <c r="L37" s="50">
        <f>ROUND(IF(F37=0, IF(H37=0, 0, SIGN(-H37)), IF(H37=0, SIGN(F37), (F37-H37)/ABS(H37))),5)</f>
        <v>0</v>
      </c>
    </row>
    <row r="38" spans="1:12" x14ac:dyDescent="0.25">
      <c r="A38" s="36"/>
      <c r="B38" s="36"/>
      <c r="C38" s="36" t="s">
        <v>33</v>
      </c>
      <c r="D38" s="36"/>
      <c r="E38" s="36"/>
      <c r="F38" s="48"/>
      <c r="G38" s="48"/>
      <c r="H38" s="48"/>
      <c r="I38" s="48"/>
      <c r="J38" s="48"/>
      <c r="K38" s="49"/>
      <c r="L38" s="50"/>
    </row>
    <row r="39" spans="1:12" x14ac:dyDescent="0.25">
      <c r="A39" s="36"/>
      <c r="B39" s="36"/>
      <c r="C39" s="36"/>
      <c r="D39" s="36"/>
      <c r="E39" s="36"/>
      <c r="F39" s="48"/>
      <c r="G39" s="48"/>
      <c r="H39" s="48"/>
      <c r="I39" s="48"/>
      <c r="J39" s="48"/>
      <c r="K39" s="49"/>
      <c r="L39" s="50"/>
    </row>
    <row r="40" spans="1:12" ht="15.75" thickBot="1" x14ac:dyDescent="0.3">
      <c r="A40" s="36"/>
      <c r="B40" s="36"/>
      <c r="C40" s="36"/>
      <c r="D40" s="36"/>
      <c r="E40" s="36"/>
      <c r="F40" s="53"/>
      <c r="G40" s="48"/>
      <c r="H40" s="53"/>
      <c r="I40" s="48"/>
      <c r="J40" s="53"/>
      <c r="K40" s="49"/>
      <c r="L40" s="54"/>
    </row>
    <row r="41" spans="1:12" ht="15.75" thickBot="1" x14ac:dyDescent="0.3">
      <c r="A41" s="36"/>
      <c r="B41" s="36"/>
      <c r="C41" s="36" t="s">
        <v>34</v>
      </c>
      <c r="D41" s="36"/>
      <c r="E41" s="36"/>
      <c r="F41" s="55"/>
      <c r="G41" s="48"/>
      <c r="H41" s="55"/>
      <c r="I41" s="48"/>
      <c r="J41" s="55"/>
      <c r="K41" s="49"/>
      <c r="L41" s="56"/>
    </row>
    <row r="42" spans="1:12" x14ac:dyDescent="0.25">
      <c r="A42" s="36"/>
      <c r="B42" s="36" t="s">
        <v>35</v>
      </c>
      <c r="C42" s="36"/>
      <c r="D42" s="36"/>
      <c r="E42" s="36"/>
      <c r="F42" s="48">
        <v>0</v>
      </c>
      <c r="G42" s="48"/>
      <c r="H42" s="48" t="s">
        <v>78</v>
      </c>
      <c r="I42" s="48"/>
      <c r="J42" s="48">
        <v>0</v>
      </c>
      <c r="K42" s="49"/>
      <c r="L42" s="50">
        <v>0</v>
      </c>
    </row>
    <row r="43" spans="1:12" x14ac:dyDescent="0.25">
      <c r="A43" s="36"/>
      <c r="B43" s="36" t="s">
        <v>59</v>
      </c>
      <c r="C43" s="36"/>
      <c r="D43" s="36"/>
      <c r="E43" s="36"/>
      <c r="F43" s="48"/>
      <c r="G43" s="48"/>
      <c r="H43" s="48"/>
      <c r="I43" s="48"/>
      <c r="J43" s="53"/>
      <c r="K43" s="49"/>
      <c r="L43" s="50"/>
    </row>
    <row r="44" spans="1:12" x14ac:dyDescent="0.25">
      <c r="A44" s="36"/>
      <c r="B44" s="36"/>
      <c r="C44" s="36" t="s">
        <v>60</v>
      </c>
      <c r="D44" s="36"/>
      <c r="E44" s="36"/>
      <c r="F44" s="48">
        <v>75773</v>
      </c>
      <c r="G44" s="48"/>
      <c r="H44" s="48">
        <f>H21</f>
        <v>107540</v>
      </c>
      <c r="I44" s="48"/>
      <c r="J44" s="53">
        <f>F44-H44</f>
        <v>-31767</v>
      </c>
      <c r="K44" s="49"/>
      <c r="L44" s="50"/>
    </row>
    <row r="45" spans="1:12" x14ac:dyDescent="0.25">
      <c r="A45" s="36"/>
      <c r="B45" s="36"/>
      <c r="C45" s="36" t="s">
        <v>101</v>
      </c>
      <c r="D45" s="36"/>
      <c r="E45" s="36"/>
      <c r="F45" s="53">
        <v>0</v>
      </c>
      <c r="G45" s="48"/>
      <c r="H45" s="53">
        <f>'Stmt Act'!D52</f>
        <v>-23005</v>
      </c>
      <c r="I45" s="48"/>
      <c r="J45" s="53"/>
      <c r="K45" s="49"/>
      <c r="L45" s="54"/>
    </row>
    <row r="46" spans="1:12" ht="15.75" thickBot="1" x14ac:dyDescent="0.3">
      <c r="A46" s="36"/>
      <c r="B46" s="36"/>
      <c r="C46" s="36" t="s">
        <v>102</v>
      </c>
      <c r="D46" s="36"/>
      <c r="E46" s="36"/>
      <c r="F46" s="53">
        <v>16834</v>
      </c>
      <c r="G46" s="48"/>
      <c r="H46" s="53">
        <v>8072</v>
      </c>
      <c r="I46" s="48"/>
      <c r="J46" s="53">
        <f>F46-H46</f>
        <v>8762</v>
      </c>
      <c r="K46" s="49"/>
      <c r="L46" s="54"/>
    </row>
    <row r="47" spans="1:12" ht="15.75" thickBot="1" x14ac:dyDescent="0.3">
      <c r="A47" s="36"/>
      <c r="B47" s="36" t="s">
        <v>61</v>
      </c>
      <c r="C47" s="36"/>
      <c r="D47" s="36"/>
      <c r="E47" s="36"/>
      <c r="F47" s="57">
        <f>SUM(F44:F46)</f>
        <v>92607</v>
      </c>
      <c r="G47" s="48"/>
      <c r="H47" s="57">
        <f>SUM(H44:H46)</f>
        <v>92607</v>
      </c>
      <c r="I47" s="48"/>
      <c r="J47" s="57">
        <f>SUM(J44:J46)</f>
        <v>-23005</v>
      </c>
      <c r="K47" s="49"/>
      <c r="L47" s="58">
        <f>ROUND(IF(F47=0, IF(H47=0, 0, SIGN(-H47)), IF(H47=0, SIGN(F47), (F47-H47)/ABS(H47))),5)</f>
        <v>0</v>
      </c>
    </row>
    <row r="48" spans="1:12" s="62" customFormat="1" ht="21" customHeight="1" thickBot="1" x14ac:dyDescent="0.25">
      <c r="A48" s="36" t="s">
        <v>62</v>
      </c>
      <c r="B48" s="36"/>
      <c r="C48" s="36"/>
      <c r="D48" s="36"/>
      <c r="E48" s="36"/>
      <c r="F48" s="59">
        <f>F42+F47</f>
        <v>92607</v>
      </c>
      <c r="G48" s="60"/>
      <c r="H48" s="59">
        <f>H47</f>
        <v>92607</v>
      </c>
      <c r="I48" s="60"/>
      <c r="J48" s="59">
        <f>J47</f>
        <v>-23005</v>
      </c>
      <c r="K48" s="36"/>
      <c r="L48" s="61">
        <f>ROUND(IF(F48=0, IF(H48=0, 0, SIGN(-H48)), IF(H48=0, SIGN(F48), (F48-H48)/ABS(H48))),5)</f>
        <v>0</v>
      </c>
    </row>
    <row r="49" ht="15.75" thickTop="1" x14ac:dyDescent="0.25"/>
  </sheetData>
  <mergeCells count="3">
    <mergeCell ref="A1:L1"/>
    <mergeCell ref="A2:L2"/>
    <mergeCell ref="A3:L3"/>
  </mergeCells>
  <printOptions gridLines="1"/>
  <pageMargins left="0.7" right="0.7" top="0.25" bottom="0.5" header="0.1" footer="0.3"/>
  <pageSetup scale="95" orientation="portrait" r:id="rId1"/>
  <headerFooter>
    <oddFooter>&amp;C&amp;"Arial,Bold"&amp;8UNAUDITED - FOR MANAGEMENT PURPOSES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6"/>
  <sheetViews>
    <sheetView workbookViewId="0">
      <selection activeCell="L23" sqref="L23"/>
    </sheetView>
  </sheetViews>
  <sheetFormatPr defaultColWidth="9.140625" defaultRowHeight="15" x14ac:dyDescent="0.25"/>
  <cols>
    <col min="1" max="4" width="3" style="33" customWidth="1"/>
    <col min="5" max="5" width="31.140625" style="33" customWidth="1"/>
    <col min="6" max="6" width="11.5703125" style="34" customWidth="1"/>
    <col min="7" max="7" width="4.28515625" style="30" customWidth="1"/>
    <col min="8" max="8" width="10.42578125" style="34" bestFit="1" customWidth="1"/>
    <col min="9" max="16384" width="9.140625" style="30"/>
  </cols>
  <sheetData>
    <row r="1" spans="1:8" customFormat="1" ht="12.75" x14ac:dyDescent="0.2">
      <c r="A1" s="103" t="s">
        <v>71</v>
      </c>
      <c r="B1" s="103"/>
      <c r="C1" s="103"/>
      <c r="D1" s="103"/>
      <c r="E1" s="103"/>
      <c r="F1" s="103"/>
      <c r="G1" s="103"/>
      <c r="H1" s="103"/>
    </row>
    <row r="2" spans="1:8" customFormat="1" ht="12.75" x14ac:dyDescent="0.2">
      <c r="A2" s="103" t="s">
        <v>37</v>
      </c>
      <c r="B2" s="103"/>
      <c r="C2" s="103"/>
      <c r="D2" s="103"/>
      <c r="E2" s="103"/>
      <c r="F2" s="103"/>
      <c r="G2" s="103"/>
      <c r="H2" s="103"/>
    </row>
    <row r="3" spans="1:8" customFormat="1" ht="12.75" x14ac:dyDescent="0.2">
      <c r="A3" s="103" t="s">
        <v>106</v>
      </c>
      <c r="B3" s="103"/>
      <c r="C3" s="103"/>
      <c r="D3" s="103"/>
      <c r="E3" s="103"/>
      <c r="F3" s="103"/>
      <c r="G3" s="103"/>
      <c r="H3" s="103"/>
    </row>
    <row r="4" spans="1:8" customFormat="1" ht="12.75" x14ac:dyDescent="0.2">
      <c r="A4" s="8"/>
      <c r="B4" s="8"/>
      <c r="C4" s="8"/>
      <c r="D4" s="8"/>
      <c r="E4" s="8"/>
      <c r="F4" s="27"/>
      <c r="G4" s="8"/>
      <c r="H4" s="27"/>
    </row>
    <row r="5" spans="1:8" s="32" customFormat="1" x14ac:dyDescent="0.25">
      <c r="A5" s="31"/>
      <c r="B5" s="31"/>
      <c r="C5" s="31"/>
      <c r="D5" s="31"/>
      <c r="E5" s="31"/>
      <c r="F5" s="11"/>
    </row>
    <row r="6" spans="1:8" ht="15.75" thickBot="1" x14ac:dyDescent="0.3">
      <c r="A6" s="29"/>
      <c r="B6" s="29"/>
      <c r="C6" s="29" t="s">
        <v>38</v>
      </c>
      <c r="D6" s="29"/>
      <c r="E6" s="29"/>
      <c r="F6" s="12" t="s">
        <v>100</v>
      </c>
      <c r="H6" s="28" t="s">
        <v>95</v>
      </c>
    </row>
    <row r="7" spans="1:8" ht="15.75" thickTop="1" x14ac:dyDescent="0.25">
      <c r="A7" s="29"/>
      <c r="B7" s="29"/>
      <c r="C7" s="29"/>
      <c r="D7" s="29" t="s">
        <v>36</v>
      </c>
      <c r="E7" s="29"/>
      <c r="F7" s="13">
        <f>'Stmt Act'!B42</f>
        <v>-3034.95</v>
      </c>
      <c r="H7" s="13">
        <f>'Stmt Act'!D52</f>
        <v>-23005</v>
      </c>
    </row>
    <row r="8" spans="1:8" x14ac:dyDescent="0.25">
      <c r="A8" s="29"/>
      <c r="B8" s="29"/>
      <c r="C8" s="29"/>
      <c r="D8" s="29" t="s">
        <v>39</v>
      </c>
      <c r="E8" s="29"/>
      <c r="F8" s="13"/>
      <c r="H8" s="13"/>
    </row>
    <row r="9" spans="1:8" x14ac:dyDescent="0.25">
      <c r="A9" s="29"/>
      <c r="B9" s="29"/>
      <c r="C9" s="29"/>
      <c r="D9" s="29" t="s">
        <v>40</v>
      </c>
      <c r="E9" s="29"/>
      <c r="F9" s="13"/>
      <c r="H9" s="13"/>
    </row>
    <row r="10" spans="1:8" x14ac:dyDescent="0.25">
      <c r="A10" s="29"/>
      <c r="B10" s="29"/>
      <c r="C10" s="29"/>
      <c r="D10" s="29"/>
      <c r="E10" s="29" t="s">
        <v>74</v>
      </c>
      <c r="F10" s="13"/>
      <c r="H10" s="13"/>
    </row>
    <row r="11" spans="1:8" x14ac:dyDescent="0.25">
      <c r="A11" s="29"/>
      <c r="B11" s="29"/>
      <c r="C11" s="29"/>
      <c r="D11" s="29"/>
      <c r="E11" s="29" t="s">
        <v>75</v>
      </c>
      <c r="F11" s="13">
        <v>0</v>
      </c>
      <c r="H11" s="13">
        <v>0</v>
      </c>
    </row>
    <row r="12" spans="1:8" x14ac:dyDescent="0.25">
      <c r="A12" s="29"/>
      <c r="B12" s="29"/>
      <c r="C12" s="29"/>
      <c r="D12" s="29"/>
      <c r="E12" s="29" t="s">
        <v>73</v>
      </c>
      <c r="F12" s="13">
        <v>0</v>
      </c>
      <c r="H12" s="13">
        <v>0</v>
      </c>
    </row>
    <row r="13" spans="1:8" x14ac:dyDescent="0.25">
      <c r="A13" s="29"/>
      <c r="B13" s="29"/>
      <c r="C13" s="29"/>
      <c r="D13" s="29"/>
      <c r="E13" s="29" t="s">
        <v>76</v>
      </c>
    </row>
    <row r="14" spans="1:8" ht="15.75" thickBot="1" x14ac:dyDescent="0.3">
      <c r="A14" s="29"/>
      <c r="B14" s="29"/>
      <c r="C14" s="29"/>
      <c r="D14" s="29"/>
      <c r="E14" s="29" t="s">
        <v>81</v>
      </c>
      <c r="F14" s="15">
        <v>0</v>
      </c>
      <c r="H14" s="15">
        <v>0</v>
      </c>
    </row>
    <row r="15" spans="1:8" x14ac:dyDescent="0.25">
      <c r="A15" s="29"/>
      <c r="B15" s="29"/>
      <c r="C15" s="29" t="s">
        <v>41</v>
      </c>
      <c r="D15" s="29"/>
      <c r="E15" s="29"/>
      <c r="F15" s="13">
        <f>SUM(F7:F14)</f>
        <v>-3034.95</v>
      </c>
      <c r="H15" s="13">
        <f>ROUND(SUM(H7:H14),5)</f>
        <v>-23005</v>
      </c>
    </row>
    <row r="16" spans="1:8" ht="30" customHeight="1" x14ac:dyDescent="0.25">
      <c r="A16" s="29"/>
      <c r="B16" s="29"/>
      <c r="C16" s="29" t="s">
        <v>42</v>
      </c>
      <c r="D16" s="29"/>
      <c r="E16" s="29"/>
      <c r="F16" s="13"/>
      <c r="H16" s="13"/>
    </row>
    <row r="17" spans="1:10" ht="15.75" thickBot="1" x14ac:dyDescent="0.3">
      <c r="A17" s="29"/>
      <c r="B17" s="29"/>
      <c r="C17" s="29"/>
      <c r="D17" s="29" t="s">
        <v>24</v>
      </c>
      <c r="E17" s="29"/>
      <c r="F17" s="15">
        <v>0</v>
      </c>
      <c r="H17" s="15"/>
    </row>
    <row r="18" spans="1:10" x14ac:dyDescent="0.25">
      <c r="A18" s="29"/>
      <c r="B18" s="29"/>
      <c r="C18" s="29" t="s">
        <v>43</v>
      </c>
      <c r="D18" s="29"/>
      <c r="E18" s="29"/>
      <c r="F18" s="13">
        <f>ROUND(SUM(F16:F17),5)</f>
        <v>0</v>
      </c>
      <c r="H18" s="13">
        <f>ROUND(SUM(H16:H17),5)</f>
        <v>0</v>
      </c>
    </row>
    <row r="19" spans="1:10" ht="30" customHeight="1" x14ac:dyDescent="0.25">
      <c r="A19" s="29"/>
      <c r="B19" s="29"/>
      <c r="C19" s="29" t="s">
        <v>44</v>
      </c>
      <c r="D19" s="29"/>
      <c r="E19" s="29"/>
      <c r="F19" s="13"/>
      <c r="H19" s="13"/>
    </row>
    <row r="20" spans="1:10" x14ac:dyDescent="0.25">
      <c r="A20" s="29"/>
      <c r="B20" s="29"/>
      <c r="C20" s="29"/>
      <c r="D20" s="29"/>
      <c r="E20" s="29" t="s">
        <v>79</v>
      </c>
      <c r="F20" s="13"/>
      <c r="H20" s="13">
        <v>0</v>
      </c>
    </row>
    <row r="21" spans="1:10" ht="15.75" thickBot="1" x14ac:dyDescent="0.3">
      <c r="A21" s="29"/>
      <c r="B21" s="29"/>
      <c r="C21" s="29"/>
      <c r="D21" s="29"/>
      <c r="E21" s="29"/>
      <c r="F21" s="16"/>
      <c r="H21" s="16"/>
    </row>
    <row r="22" spans="1:10" ht="15.75" thickBot="1" x14ac:dyDescent="0.3">
      <c r="A22" s="29"/>
      <c r="B22" s="29"/>
      <c r="C22" s="29" t="s">
        <v>45</v>
      </c>
      <c r="D22" s="29"/>
      <c r="E22" s="29"/>
      <c r="F22" s="18"/>
      <c r="H22" s="18">
        <f>ROUND(SUM(H19:H21),5)</f>
        <v>0</v>
      </c>
    </row>
    <row r="23" spans="1:10" ht="30" customHeight="1" x14ac:dyDescent="0.25">
      <c r="A23" s="29"/>
      <c r="B23" s="29" t="s">
        <v>63</v>
      </c>
      <c r="C23" s="29"/>
      <c r="D23" s="29"/>
      <c r="E23" s="29"/>
      <c r="F23" s="13">
        <f>F15</f>
        <v>-3034.95</v>
      </c>
      <c r="H23" s="13">
        <f>'Stmt Act'!D52</f>
        <v>-23005</v>
      </c>
    </row>
    <row r="24" spans="1:10" ht="30" customHeight="1" x14ac:dyDescent="0.25">
      <c r="A24" s="29"/>
      <c r="B24" s="29" t="s">
        <v>46</v>
      </c>
      <c r="C24" s="29"/>
      <c r="D24" s="29"/>
      <c r="E24" s="29"/>
      <c r="F24" s="98">
        <v>78758</v>
      </c>
      <c r="H24" s="86">
        <v>98729</v>
      </c>
    </row>
    <row r="25" spans="1:10" ht="15.75" thickBot="1" x14ac:dyDescent="0.3">
      <c r="B25" s="33" t="s">
        <v>47</v>
      </c>
      <c r="F25" s="99">
        <v>75723</v>
      </c>
      <c r="H25" s="99">
        <v>75724</v>
      </c>
      <c r="I25" s="87"/>
      <c r="J25" s="87"/>
    </row>
    <row r="26" spans="1:10" ht="15.75" thickTop="1" x14ac:dyDescent="0.25"/>
  </sheetData>
  <mergeCells count="3">
    <mergeCell ref="A1:H1"/>
    <mergeCell ref="A2:H2"/>
    <mergeCell ref="A3:H3"/>
  </mergeCells>
  <printOptions horizontalCentered="1" gridLines="1"/>
  <pageMargins left="0.7" right="0.7" top="0.75" bottom="0.75" header="0.1" footer="0.3"/>
  <pageSetup orientation="portrait" r:id="rId1"/>
  <headerFooter>
    <oddFooter>&amp;C&amp;"Arial,Bold"&amp;8UNAUDITED - FOR MANAGEMENT PURPOSES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F24" sqref="F24"/>
    </sheetView>
  </sheetViews>
  <sheetFormatPr defaultRowHeight="12.75" x14ac:dyDescent="0.2"/>
  <cols>
    <col min="1" max="1" width="23.85546875" customWidth="1"/>
    <col min="2" max="2" width="9.42578125" customWidth="1"/>
    <col min="3" max="3" width="9.140625" customWidth="1"/>
    <col min="4" max="4" width="4.28515625" customWidth="1"/>
    <col min="5" max="5" width="5.28515625" customWidth="1"/>
    <col min="6" max="6" width="10.28515625" customWidth="1"/>
  </cols>
  <sheetData>
    <row r="1" spans="1:6" x14ac:dyDescent="0.2">
      <c r="A1" s="103" t="s">
        <v>71</v>
      </c>
      <c r="B1" s="103"/>
      <c r="C1" s="103"/>
      <c r="D1" s="103"/>
    </row>
    <row r="2" spans="1:6" x14ac:dyDescent="0.2">
      <c r="A2" s="103" t="s">
        <v>3</v>
      </c>
      <c r="B2" s="103"/>
      <c r="C2" s="103"/>
      <c r="D2" s="103"/>
    </row>
    <row r="3" spans="1:6" x14ac:dyDescent="0.2">
      <c r="A3" s="106" t="s">
        <v>107</v>
      </c>
      <c r="B3" s="106"/>
      <c r="C3" s="106"/>
      <c r="D3" s="106"/>
    </row>
    <row r="4" spans="1:6" ht="13.5" thickBot="1" x14ac:dyDescent="0.25">
      <c r="A4" s="1"/>
      <c r="B4" s="85"/>
      <c r="C4" s="10"/>
      <c r="D4" s="1"/>
    </row>
    <row r="5" spans="1:6" x14ac:dyDescent="0.2">
      <c r="A5" s="1"/>
      <c r="B5" s="11"/>
      <c r="C5" s="81" t="s">
        <v>2</v>
      </c>
      <c r="D5" s="1"/>
      <c r="E5" s="72"/>
      <c r="F5" s="101" t="s">
        <v>2</v>
      </c>
    </row>
    <row r="6" spans="1:6" ht="25.5" customHeight="1" thickBot="1" x14ac:dyDescent="0.25">
      <c r="A6" s="4"/>
      <c r="B6" s="72"/>
      <c r="C6" s="100" t="s">
        <v>108</v>
      </c>
      <c r="D6" s="1"/>
      <c r="E6" s="72"/>
      <c r="F6" s="102" t="s">
        <v>109</v>
      </c>
    </row>
    <row r="7" spans="1:6" x14ac:dyDescent="0.2">
      <c r="A7" s="1" t="s">
        <v>6</v>
      </c>
      <c r="B7" s="13"/>
      <c r="C7" s="14"/>
      <c r="E7" s="14"/>
      <c r="F7" s="14"/>
    </row>
    <row r="8" spans="1:6" x14ac:dyDescent="0.2">
      <c r="A8" s="1" t="s">
        <v>5</v>
      </c>
      <c r="B8" s="13"/>
      <c r="C8" s="14"/>
      <c r="E8" s="14"/>
      <c r="F8" s="14"/>
    </row>
    <row r="9" spans="1:6" x14ac:dyDescent="0.2">
      <c r="A9" s="3" t="s">
        <v>5</v>
      </c>
      <c r="B9" s="13"/>
      <c r="C9" s="13">
        <v>52500</v>
      </c>
      <c r="D9" s="2"/>
      <c r="E9" s="14"/>
      <c r="F9" s="13">
        <v>52500</v>
      </c>
    </row>
    <row r="10" spans="1:6" x14ac:dyDescent="0.2">
      <c r="A10" s="3" t="s">
        <v>68</v>
      </c>
      <c r="B10" s="13"/>
      <c r="C10" s="13">
        <v>0</v>
      </c>
      <c r="D10" s="2"/>
      <c r="E10" s="14"/>
      <c r="F10" s="13">
        <v>0</v>
      </c>
    </row>
    <row r="11" spans="1:6" ht="13.5" thickBot="1" x14ac:dyDescent="0.25">
      <c r="A11" s="3" t="s">
        <v>70</v>
      </c>
      <c r="B11" s="16"/>
      <c r="C11" s="15"/>
      <c r="D11" s="2"/>
      <c r="E11" s="14"/>
      <c r="F11" s="15"/>
    </row>
    <row r="12" spans="1:6" x14ac:dyDescent="0.2">
      <c r="A12" s="1" t="s">
        <v>69</v>
      </c>
      <c r="B12" s="13"/>
      <c r="C12" s="13">
        <f>SUM(C8:C11)</f>
        <v>52500</v>
      </c>
      <c r="D12" s="2"/>
      <c r="E12" s="14"/>
      <c r="F12" s="13">
        <f>SUM(F8:F11)</f>
        <v>52500</v>
      </c>
    </row>
    <row r="13" spans="1:6" x14ac:dyDescent="0.2">
      <c r="A13" s="3"/>
      <c r="B13" s="13"/>
      <c r="C13" s="13"/>
      <c r="D13" s="2"/>
      <c r="E13" s="14"/>
      <c r="F13" s="13"/>
    </row>
    <row r="14" spans="1:6" x14ac:dyDescent="0.2">
      <c r="A14" s="1"/>
      <c r="B14" s="13"/>
      <c r="C14" s="13"/>
      <c r="D14" s="2"/>
      <c r="E14" s="82"/>
      <c r="F14" s="13"/>
    </row>
    <row r="15" spans="1:6" x14ac:dyDescent="0.2">
      <c r="A15" s="3" t="s">
        <v>7</v>
      </c>
      <c r="B15" s="13"/>
      <c r="C15" s="13">
        <v>0</v>
      </c>
      <c r="D15" s="2"/>
      <c r="E15" s="83"/>
      <c r="F15" s="13">
        <v>0</v>
      </c>
    </row>
    <row r="16" spans="1:6" ht="13.5" thickBot="1" x14ac:dyDescent="0.25">
      <c r="A16" s="1" t="s">
        <v>8</v>
      </c>
      <c r="B16" s="23"/>
      <c r="C16" s="20">
        <f>C12</f>
        <v>52500</v>
      </c>
      <c r="D16" s="22"/>
      <c r="E16" s="23"/>
      <c r="F16" s="13">
        <f>SUM(F12:F15)</f>
        <v>52500</v>
      </c>
    </row>
    <row r="17" spans="1:6" x14ac:dyDescent="0.2">
      <c r="A17" s="1"/>
      <c r="B17" s="16"/>
      <c r="C17" s="16"/>
      <c r="D17" s="2"/>
      <c r="E17" s="82"/>
      <c r="F17" s="16"/>
    </row>
    <row r="18" spans="1:6" x14ac:dyDescent="0.2">
      <c r="A18" s="1" t="s">
        <v>9</v>
      </c>
      <c r="B18" s="13"/>
      <c r="C18" s="13"/>
      <c r="D18" s="2"/>
      <c r="E18" s="82"/>
      <c r="F18" s="13"/>
    </row>
    <row r="19" spans="1:6" ht="13.5" thickBot="1" x14ac:dyDescent="0.25">
      <c r="A19" s="1" t="s">
        <v>10</v>
      </c>
      <c r="B19" s="13"/>
      <c r="C19" s="77">
        <v>18000</v>
      </c>
      <c r="D19" s="23"/>
      <c r="E19" s="84"/>
      <c r="F19" s="77">
        <v>28000</v>
      </c>
    </row>
    <row r="20" spans="1:6" x14ac:dyDescent="0.2">
      <c r="A20" s="1"/>
      <c r="B20" s="13"/>
      <c r="C20" s="13"/>
      <c r="D20" s="2"/>
      <c r="E20" s="82"/>
      <c r="F20" s="13"/>
    </row>
    <row r="21" spans="1:6" x14ac:dyDescent="0.2">
      <c r="A21" s="1" t="s">
        <v>11</v>
      </c>
      <c r="B21" s="13"/>
      <c r="C21" s="13"/>
      <c r="D21" s="2"/>
    </row>
    <row r="22" spans="1:6" x14ac:dyDescent="0.2">
      <c r="A22" s="3" t="s">
        <v>72</v>
      </c>
      <c r="B22" s="13"/>
      <c r="C22" s="13">
        <v>0</v>
      </c>
      <c r="D22" s="2"/>
      <c r="E22" s="14"/>
      <c r="F22" s="13">
        <v>0</v>
      </c>
    </row>
    <row r="23" spans="1:6" x14ac:dyDescent="0.2">
      <c r="A23" s="3" t="s">
        <v>77</v>
      </c>
      <c r="B23" s="13"/>
      <c r="C23" s="13">
        <v>200</v>
      </c>
      <c r="D23" s="2"/>
      <c r="E23" s="71"/>
      <c r="F23" s="13">
        <v>0</v>
      </c>
    </row>
    <row r="24" spans="1:6" x14ac:dyDescent="0.2">
      <c r="A24" s="3" t="s">
        <v>12</v>
      </c>
      <c r="B24" s="13"/>
      <c r="C24" s="13">
        <v>300</v>
      </c>
      <c r="D24" s="2"/>
      <c r="E24" s="14"/>
      <c r="F24" s="13">
        <v>612</v>
      </c>
    </row>
    <row r="25" spans="1:6" x14ac:dyDescent="0.2">
      <c r="A25" s="3" t="s">
        <v>84</v>
      </c>
      <c r="B25" s="13"/>
      <c r="C25" s="13">
        <v>1500</v>
      </c>
      <c r="D25" s="2"/>
      <c r="E25" s="14"/>
      <c r="F25" s="13">
        <v>0</v>
      </c>
    </row>
    <row r="26" spans="1:6" x14ac:dyDescent="0.2">
      <c r="A26" s="3" t="s">
        <v>96</v>
      </c>
      <c r="B26" s="13"/>
      <c r="C26" s="13">
        <v>3000</v>
      </c>
      <c r="D26" s="2"/>
      <c r="E26" s="14"/>
      <c r="F26" s="13">
        <v>100</v>
      </c>
    </row>
    <row r="27" spans="1:6" x14ac:dyDescent="0.2">
      <c r="A27" s="3" t="s">
        <v>64</v>
      </c>
      <c r="B27" s="13"/>
      <c r="C27" s="13">
        <v>5000</v>
      </c>
      <c r="D27" s="2"/>
      <c r="E27" s="71"/>
      <c r="F27" s="13">
        <v>2500</v>
      </c>
    </row>
    <row r="28" spans="1:6" x14ac:dyDescent="0.2">
      <c r="A28" s="3" t="s">
        <v>66</v>
      </c>
      <c r="B28" s="13"/>
      <c r="C28" s="16">
        <v>1000</v>
      </c>
      <c r="D28" s="2"/>
      <c r="E28" s="71"/>
      <c r="F28" s="16">
        <v>1000</v>
      </c>
    </row>
    <row r="29" spans="1:6" x14ac:dyDescent="0.2">
      <c r="A29" s="3" t="s">
        <v>65</v>
      </c>
      <c r="B29" s="13"/>
      <c r="C29" s="16">
        <v>4000</v>
      </c>
      <c r="D29" s="2"/>
      <c r="E29" s="71"/>
      <c r="F29" s="16">
        <v>500</v>
      </c>
    </row>
    <row r="30" spans="1:6" x14ac:dyDescent="0.2">
      <c r="A30" s="3" t="s">
        <v>14</v>
      </c>
      <c r="B30" s="13"/>
      <c r="C30" s="16">
        <v>1300</v>
      </c>
      <c r="D30" s="2"/>
      <c r="E30" s="71"/>
      <c r="F30" s="16">
        <v>1300</v>
      </c>
    </row>
    <row r="31" spans="1:6" ht="13.5" thickBot="1" x14ac:dyDescent="0.25">
      <c r="A31" s="3" t="s">
        <v>85</v>
      </c>
      <c r="B31" s="13"/>
      <c r="C31" s="16">
        <v>1500</v>
      </c>
      <c r="D31" s="2"/>
      <c r="E31" s="79"/>
      <c r="F31" s="16">
        <v>1500</v>
      </c>
    </row>
    <row r="32" spans="1:6" x14ac:dyDescent="0.2">
      <c r="A32" s="1" t="s">
        <v>15</v>
      </c>
      <c r="B32" s="16"/>
      <c r="C32" s="17">
        <f>SUM(C22:C31)</f>
        <v>17800</v>
      </c>
      <c r="D32" s="2"/>
      <c r="E32" s="16"/>
      <c r="F32" s="80">
        <f>SUM(F22:F31)</f>
        <v>7512</v>
      </c>
    </row>
    <row r="33" spans="1:6" x14ac:dyDescent="0.2">
      <c r="A33" s="1"/>
      <c r="B33" s="16"/>
      <c r="C33" s="16"/>
      <c r="D33" s="2"/>
    </row>
    <row r="34" spans="1:6" x14ac:dyDescent="0.2">
      <c r="A34" s="1"/>
      <c r="B34" s="16"/>
      <c r="C34" s="16"/>
      <c r="D34" s="2"/>
      <c r="E34" s="16"/>
      <c r="F34" s="16"/>
    </row>
    <row r="35" spans="1:6" ht="13.5" thickBot="1" x14ac:dyDescent="0.25">
      <c r="A35" s="1"/>
      <c r="B35" s="16"/>
      <c r="C35" s="15"/>
      <c r="D35" s="2"/>
      <c r="E35" s="69"/>
      <c r="F35" s="69"/>
    </row>
    <row r="36" spans="1:6" x14ac:dyDescent="0.2">
      <c r="A36" s="1" t="s">
        <v>49</v>
      </c>
      <c r="B36" s="13"/>
      <c r="C36" s="13">
        <f>C19+C32</f>
        <v>35800</v>
      </c>
      <c r="D36" s="2"/>
      <c r="E36" s="13"/>
      <c r="F36" s="13">
        <f>F19+F32</f>
        <v>35512</v>
      </c>
    </row>
    <row r="37" spans="1:6" x14ac:dyDescent="0.2">
      <c r="A37" s="1"/>
      <c r="B37" s="13"/>
      <c r="C37" s="13"/>
      <c r="D37" s="2"/>
      <c r="E37" s="13"/>
      <c r="F37" s="13"/>
    </row>
    <row r="39" spans="1:6" ht="13.5" thickBot="1" x14ac:dyDescent="0.25">
      <c r="A39" s="1"/>
      <c r="B39" s="13"/>
      <c r="C39" s="13"/>
      <c r="D39" s="2"/>
      <c r="E39" s="74"/>
      <c r="F39" s="15"/>
    </row>
    <row r="40" spans="1:6" ht="13.5" thickBot="1" x14ac:dyDescent="0.25">
      <c r="A40" s="1" t="s">
        <v>50</v>
      </c>
      <c r="B40" s="23"/>
      <c r="C40" s="20">
        <f>C16-C36</f>
        <v>16700</v>
      </c>
      <c r="D40" s="22"/>
      <c r="E40" s="20"/>
      <c r="F40" s="20">
        <f>F16-F36</f>
        <v>16988</v>
      </c>
    </row>
    <row r="41" spans="1:6" x14ac:dyDescent="0.2">
      <c r="A41" s="1"/>
      <c r="B41" s="23"/>
      <c r="C41" s="23"/>
      <c r="D41" s="22"/>
      <c r="E41" s="23"/>
      <c r="F41" s="23"/>
    </row>
    <row r="42" spans="1:6" x14ac:dyDescent="0.2">
      <c r="A42" s="1" t="s">
        <v>88</v>
      </c>
      <c r="B42" s="13"/>
      <c r="C42" s="13">
        <v>15000</v>
      </c>
      <c r="D42" s="2"/>
      <c r="E42" s="16"/>
      <c r="F42" s="13">
        <v>15000</v>
      </c>
    </row>
    <row r="43" spans="1:6" x14ac:dyDescent="0.2">
      <c r="A43" s="1"/>
      <c r="B43" s="23"/>
      <c r="C43" s="23"/>
      <c r="D43" s="22"/>
      <c r="E43" s="23"/>
      <c r="F43" s="23"/>
    </row>
    <row r="44" spans="1:6" x14ac:dyDescent="0.2">
      <c r="A44" s="1"/>
      <c r="B44" s="23"/>
      <c r="C44" s="23"/>
      <c r="D44" s="22"/>
      <c r="E44" s="14"/>
      <c r="F44" s="13"/>
    </row>
    <row r="45" spans="1:6" x14ac:dyDescent="0.2">
      <c r="A45" s="1"/>
      <c r="B45" s="16"/>
      <c r="C45" s="80">
        <f>C40-C42</f>
        <v>1700</v>
      </c>
      <c r="D45" s="2"/>
      <c r="E45" s="80"/>
      <c r="F45" s="80">
        <f>F40-F42</f>
        <v>1988</v>
      </c>
    </row>
    <row r="46" spans="1:6" x14ac:dyDescent="0.2">
      <c r="A46" s="16"/>
      <c r="B46" s="14"/>
      <c r="E46" s="21"/>
      <c r="F46" s="23"/>
    </row>
    <row r="47" spans="1:6" x14ac:dyDescent="0.2">
      <c r="E47" s="21"/>
      <c r="F47" s="23"/>
    </row>
    <row r="48" spans="1:6" ht="13.5" thickBot="1" x14ac:dyDescent="0.25">
      <c r="E48" s="14"/>
      <c r="F48" s="16"/>
    </row>
    <row r="49" spans="5:6" x14ac:dyDescent="0.2">
      <c r="E49" s="14"/>
      <c r="F49" s="17"/>
    </row>
  </sheetData>
  <mergeCells count="3">
    <mergeCell ref="A1:D1"/>
    <mergeCell ref="A2:D2"/>
    <mergeCell ref="A3:D3"/>
  </mergeCells>
  <pageMargins left="0.7" right="0.7" top="0.75" bottom="0.75" header="0.3" footer="0.3"/>
  <pageSetup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Stmt Act</vt:lpstr>
      <vt:lpstr>BalSheet</vt:lpstr>
      <vt:lpstr>Cash Flow</vt:lpstr>
      <vt:lpstr>Budget 23-24</vt:lpstr>
      <vt:lpstr>'Stmt Act'!Print_Area</vt:lpstr>
      <vt:lpstr>BalSheet!Print_Titles</vt:lpstr>
      <vt:lpstr>'Cash Flow'!Print_Titles</vt:lpstr>
      <vt:lpstr>'Stmt Act'!Print_Titles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Denning-Martin</dc:creator>
  <cp:lastModifiedBy>Reed Anita</cp:lastModifiedBy>
  <cp:lastPrinted>2020-02-25T16:47:19Z</cp:lastPrinted>
  <dcterms:created xsi:type="dcterms:W3CDTF">2013-09-12T19:58:52Z</dcterms:created>
  <dcterms:modified xsi:type="dcterms:W3CDTF">2023-09-07T13:55:46Z</dcterms:modified>
</cp:coreProperties>
</file>