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diarese.george/Desktop/"/>
    </mc:Choice>
  </mc:AlternateContent>
  <xr:revisionPtr revIDLastSave="0" documentId="13_ncr:1_{18DC6EC8-1D19-A24D-A8B4-15681CB5A978}" xr6:coauthVersionLast="47" xr6:coauthVersionMax="47" xr10:uidLastSave="{00000000-0000-0000-0000-000000000000}"/>
  <bookViews>
    <workbookView xWindow="0" yWindow="460" windowWidth="28800" windowHeight="16640" activeTab="1" xr2:uid="{00000000-000D-0000-FFFF-FFFF00000000}"/>
  </bookViews>
  <sheets>
    <sheet name="2021 Budget" sheetId="1" r:id="rId1"/>
    <sheet name="2021 Abbreviated Budget (2)" sheetId="2" r:id="rId2"/>
  </sheets>
  <definedNames>
    <definedName name="Cash_beginning">#REF!</definedName>
    <definedName name="Cash_minimum">#REF!</definedName>
    <definedName name="Company_name">#REF!</definedName>
    <definedName name="Star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uNGtuWq9IZC7Kdj0NrhD8CyFhRg=="/>
    </ext>
  </extLst>
</workbook>
</file>

<file path=xl/calcChain.xml><?xml version="1.0" encoding="utf-8"?>
<calcChain xmlns="http://schemas.openxmlformats.org/spreadsheetml/2006/main">
  <c r="D18" i="2" l="1"/>
  <c r="D20" i="2" s="1"/>
  <c r="D74" i="1"/>
  <c r="D67" i="1"/>
  <c r="D56" i="1"/>
  <c r="D51" i="1"/>
  <c r="D45" i="1"/>
  <c r="D40" i="1"/>
  <c r="D34" i="1"/>
  <c r="D35" i="1" s="1"/>
  <c r="D76" i="1" s="1"/>
  <c r="D25" i="1"/>
  <c r="D18" i="1"/>
  <c r="D27" i="1" s="1"/>
  <c r="E11" i="2" l="1"/>
  <c r="E15" i="2"/>
  <c r="D39" i="2"/>
  <c r="E16" i="2"/>
  <c r="E12" i="2"/>
  <c r="E9" i="2"/>
  <c r="E13" i="2"/>
  <c r="E10" i="2"/>
  <c r="E14" i="2"/>
  <c r="E70" i="1"/>
  <c r="E65" i="1"/>
  <c r="E61" i="1"/>
  <c r="E33" i="1"/>
  <c r="E73" i="1"/>
  <c r="E64" i="1"/>
  <c r="E60" i="1"/>
  <c r="E55" i="1"/>
  <c r="E50" i="1"/>
  <c r="E32" i="1"/>
  <c r="E71" i="1"/>
  <c r="E66" i="1"/>
  <c r="E62" i="1"/>
  <c r="E48" i="1"/>
  <c r="E43" i="1"/>
  <c r="E45" i="1" s="1"/>
  <c r="E38" i="1"/>
  <c r="E40" i="1" s="1"/>
  <c r="E72" i="1"/>
  <c r="E63" i="1"/>
  <c r="E59" i="1"/>
  <c r="E54" i="1"/>
  <c r="E56" i="1" s="1"/>
  <c r="E49" i="1"/>
  <c r="E44" i="1"/>
  <c r="E39" i="1"/>
  <c r="D78" i="1"/>
  <c r="E21" i="1"/>
  <c r="E15" i="1"/>
  <c r="E11" i="1"/>
  <c r="E14" i="1"/>
  <c r="E10" i="1"/>
  <c r="E13" i="1"/>
  <c r="E9" i="1"/>
  <c r="E22" i="1"/>
  <c r="E16" i="1"/>
  <c r="E12" i="1"/>
  <c r="E23" i="1"/>
  <c r="E34" i="1"/>
  <c r="E37" i="2" l="1"/>
  <c r="E29" i="2"/>
  <c r="E35" i="2"/>
  <c r="E27" i="2"/>
  <c r="E31" i="2"/>
  <c r="E33" i="2"/>
  <c r="E25" i="2"/>
  <c r="E18" i="2"/>
  <c r="E20" i="2" s="1"/>
  <c r="D41" i="2"/>
  <c r="E18" i="1"/>
  <c r="E51" i="1"/>
  <c r="E35" i="1"/>
  <c r="E67" i="1"/>
  <c r="E25" i="1"/>
  <c r="E74" i="1"/>
  <c r="E76" i="1" l="1"/>
  <c r="E27" i="1"/>
  <c r="E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7" authorId="0" shapeId="0" xr:uid="{00000000-0006-0000-0000-000001000000}">
      <text>
        <r>
          <rPr>
            <sz val="8"/>
            <color rgb="FF000000"/>
            <rFont val="Arial"/>
          </rPr>
          <t>======
ID#AAAAL4JOXQY
Tenneesse Educators of Color Fellowship    (2020-02-21 15:16:08)
47.5% of total revenue is ED salary and taxes</t>
        </r>
      </text>
    </comment>
    <comment ref="F43" authorId="0" shapeId="0" xr:uid="{00000000-0006-0000-0000-000002000000}">
      <text>
        <r>
          <rPr>
            <sz val="8"/>
            <color rgb="FF000000"/>
            <rFont val="Arial"/>
          </rPr>
          <t>======
ID#AAAAL4JOXQc
Tenneesse Educators of Color Fellowship    (2020-02-21 15:06:25)
Whose travel does this cover?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31ETP1gLu2B3IW55sER8RSghF6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0" authorId="0" shapeId="0" xr:uid="{FF8516AF-05CB-0E4E-81E6-F474DF90C118}">
      <text>
        <r>
          <rPr>
            <sz val="8"/>
            <color rgb="FF000000"/>
            <rFont val="Arial"/>
            <family val="2"/>
          </rPr>
          <t xml:space="preserve">======
</t>
        </r>
        <r>
          <rPr>
            <sz val="8"/>
            <color rgb="FF000000"/>
            <rFont val="Arial"/>
            <family val="2"/>
          </rPr>
          <t xml:space="preserve">ID#AAAAL4JOXQY
</t>
        </r>
        <r>
          <rPr>
            <sz val="8"/>
            <color rgb="FF000000"/>
            <rFont val="Arial"/>
            <family val="2"/>
          </rPr>
          <t xml:space="preserve">Tenneesse Educators of Color Fellowship    (2020-02-21 15:16:08)
</t>
        </r>
        <r>
          <rPr>
            <sz val="8"/>
            <color rgb="FF000000"/>
            <rFont val="Arial"/>
            <family val="2"/>
          </rPr>
          <t>47.5% of total revenue is ED salary and taxes</t>
        </r>
      </text>
    </comment>
  </commentList>
</comments>
</file>

<file path=xl/sharedStrings.xml><?xml version="1.0" encoding="utf-8"?>
<sst xmlns="http://schemas.openxmlformats.org/spreadsheetml/2006/main" count="154" uniqueCount="107">
  <si>
    <t>Organization Budget</t>
  </si>
  <si>
    <t>Executive Director:</t>
  </si>
  <si>
    <t>Dr. Diarese George</t>
  </si>
  <si>
    <t>Budget Year:</t>
  </si>
  <si>
    <t>FY2021-2022</t>
  </si>
  <si>
    <t>Tennessee Educators of Color Alliance Operational Budget</t>
  </si>
  <si>
    <t>Revenue</t>
  </si>
  <si>
    <t>Budget</t>
  </si>
  <si>
    <t>% to Total Revenue</t>
  </si>
  <si>
    <t>Program Budget Notes</t>
  </si>
  <si>
    <t>Foundation Contributions</t>
  </si>
  <si>
    <t>Maddox Fund ($35k), New Schools Venture Fund ($250k), Knox Education Fund ($78k)</t>
  </si>
  <si>
    <t>Current Revenue in Bank</t>
  </si>
  <si>
    <t>Government/Federal Funds</t>
  </si>
  <si>
    <t>Third Party Contributions</t>
  </si>
  <si>
    <t xml:space="preserve">NTR Black Educator Initiative Funds to run an Early Career Teacher Leader Program with recent Black Resident graduates </t>
  </si>
  <si>
    <t>Other Grant Funds</t>
  </si>
  <si>
    <t>Individual Donations</t>
  </si>
  <si>
    <t>Big Payback Donations</t>
  </si>
  <si>
    <t>Membership Dues</t>
  </si>
  <si>
    <t>Projected: 50 Members enroll between Jan. 2022 - June 2022</t>
  </si>
  <si>
    <t>Earned Revenue</t>
  </si>
  <si>
    <t>DEI Consulting + District Partnership (Hamilton County)</t>
  </si>
  <si>
    <t>Total Revenue</t>
  </si>
  <si>
    <t>Other Revenue</t>
  </si>
  <si>
    <t>In-Kind Supplies/Support</t>
  </si>
  <si>
    <t>In-Kind Equipment/Spaces</t>
  </si>
  <si>
    <t>Volunteer Services</t>
  </si>
  <si>
    <t>Total Other Revenue</t>
  </si>
  <si>
    <t xml:space="preserve"> </t>
  </si>
  <si>
    <t>TOTAL PROGRAM REVENUE</t>
  </si>
  <si>
    <t>EXPENSES</t>
  </si>
  <si>
    <t>Amended Budget</t>
  </si>
  <si>
    <t>% to Total Expenses</t>
  </si>
  <si>
    <t>Personnel</t>
  </si>
  <si>
    <t xml:space="preserve">
</t>
  </si>
  <si>
    <t>Salaries  and Wages</t>
  </si>
  <si>
    <t>Executive Director ($120000), Director of Leadership Development ($68k; already paid $5k out of previous budget)</t>
  </si>
  <si>
    <t>Benefits</t>
  </si>
  <si>
    <t>Benefits, Workers Comp, and HR Support via Just Works</t>
  </si>
  <si>
    <t>Taxes</t>
  </si>
  <si>
    <t>Employer taxes</t>
  </si>
  <si>
    <t>Total Personnel</t>
  </si>
  <si>
    <t>Equipment</t>
  </si>
  <si>
    <t>Computer Equipment</t>
  </si>
  <si>
    <t>Purchase laptop - Director of Leadership Development</t>
  </si>
  <si>
    <t>Other Equipment</t>
  </si>
  <si>
    <t>Purchase printer</t>
  </si>
  <si>
    <t>Total Equipment</t>
  </si>
  <si>
    <t>Travel</t>
  </si>
  <si>
    <t>Travel - Personnel</t>
  </si>
  <si>
    <t xml:space="preserve"> Pending travel re: pandemic</t>
  </si>
  <si>
    <t>Travel - Facilitators</t>
  </si>
  <si>
    <t xml:space="preserve">Mileage Reimbursement </t>
  </si>
  <si>
    <t>Total Travel</t>
  </si>
  <si>
    <t>Fellowship &amp; Leadership Dev. Support Costs</t>
  </si>
  <si>
    <t>Participant Stipends</t>
  </si>
  <si>
    <t>Stipends at $1200 each per fellow up to 21 Fellows (Statewide); 13 Early Career Teacher Leaders (NTR Black Resident Alums) @ $7800; 13 Mentor Teachers @ $7800</t>
  </si>
  <si>
    <t xml:space="preserve">Participant Travel </t>
  </si>
  <si>
    <t>Mileage reimbursement pending convening restrictions lifted</t>
  </si>
  <si>
    <t>Participant Materials</t>
  </si>
  <si>
    <t>$20 Food gift cards for weekend sessions (6 per Fellow), plus SWAG, and materials</t>
  </si>
  <si>
    <t>Total Fellowship Participant Costs</t>
  </si>
  <si>
    <t>Communications/Publication Costs</t>
  </si>
  <si>
    <t>Communications/Publication Relations</t>
  </si>
  <si>
    <t>Denor Brand Public Relations</t>
  </si>
  <si>
    <t xml:space="preserve">Social Media </t>
  </si>
  <si>
    <t>Social Media Marketing (boosting posts)</t>
  </si>
  <si>
    <t>Total Communication/Publication Costs</t>
  </si>
  <si>
    <t>Other Direct Costs</t>
  </si>
  <si>
    <t>Consultants/Contracts</t>
  </si>
  <si>
    <t>Schermco ($30625) for Strategic Plan Implementation and Subcontractors ($20000)</t>
  </si>
  <si>
    <t>Accounting Services</t>
  </si>
  <si>
    <t>Bookkeeping, Taxes, &amp; Payroll w/CPA from Brown &amp; Brown Associates</t>
  </si>
  <si>
    <t>Meeting expenses</t>
  </si>
  <si>
    <t>Two Board Retreats</t>
  </si>
  <si>
    <t>Office Supplies</t>
  </si>
  <si>
    <t>Postage, office supplies, paper, folders, pens, checks</t>
  </si>
  <si>
    <t>Printing and Marketing</t>
  </si>
  <si>
    <r>
      <rPr>
        <sz val="12"/>
        <color rgb="FF000000"/>
        <rFont val="Calibri"/>
      </rPr>
      <t xml:space="preserve">Materials for Fellowship, Conferences, Convenings, and SWAG
Books for Book Studies </t>
    </r>
    <r>
      <rPr>
        <b/>
        <sz val="12"/>
        <color rgb="FF000000"/>
        <rFont val="Arial"/>
      </rPr>
      <t>($579.60 Paid to date)</t>
    </r>
  </si>
  <si>
    <t>Food</t>
  </si>
  <si>
    <t>Food or food e-gift cards for virtual or in-person convenings</t>
  </si>
  <si>
    <t>Convening Spaces</t>
  </si>
  <si>
    <t>DiversifiED (Location TBD if in person); will try to have space donated</t>
  </si>
  <si>
    <t>Honorariums/Speaker Fees</t>
  </si>
  <si>
    <t>$200 honorarium per facilitator for the fellowship and speaker fees for guests for virtual convenings/DiversifiED</t>
  </si>
  <si>
    <t>Total Other Direct Costs</t>
  </si>
  <si>
    <t>Indirect (Overhead) Costs</t>
  </si>
  <si>
    <t>Rent</t>
  </si>
  <si>
    <t>Nashville Entreprenuer Center Membership</t>
  </si>
  <si>
    <t>Utilities</t>
  </si>
  <si>
    <t>Cellphone and Internet reimbursement up to $175 per month</t>
  </si>
  <si>
    <t xml:space="preserve">Shared Administrative Support </t>
  </si>
  <si>
    <t>Miscellaneous Operating Expenses</t>
  </si>
  <si>
    <t>Mailchimp, Zoom, Google Drive, Mighty Networks</t>
  </si>
  <si>
    <t>Total Indirect Costs</t>
  </si>
  <si>
    <t>TOTAL PROGRAM EXPENSES</t>
  </si>
  <si>
    <t>DIFFERENCE (Revenues less Expenses)</t>
  </si>
  <si>
    <t>Add Footnotes Here:</t>
  </si>
  <si>
    <t>Maddox Fund ($35k), New Schools Venture Fund ($250k), Knox Education Fund ($76k)</t>
  </si>
  <si>
    <t>Salaries, Taxes, and Benefits</t>
  </si>
  <si>
    <t>Personnel and Facilitators Travel</t>
  </si>
  <si>
    <t>Denor Brand Public Relations + Social Media</t>
  </si>
  <si>
    <t>Stipends, Swag, Materials, Books, Food e-gift cards</t>
  </si>
  <si>
    <t>Consultants, Accountant, Meeting expenses, office supplies, printing</t>
  </si>
  <si>
    <t>Zoom, Google Drive, Might Networks, Nashville Entreprenuership Membership</t>
  </si>
  <si>
    <t>Director of Leadership Development Laptop and Pritner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</si>
</sst>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??.00_);_(@_)"/>
    <numFmt numFmtId="165" formatCode="_(&quot;$&quot;* #,##0_);_(&quot;$&quot;* \(#,##0\);_(&quot;$&quot;* &quot;-&quot;??_);_(@_)"/>
    <numFmt numFmtId="166" formatCode="&quot;$&quot;#,##0.00"/>
    <numFmt numFmtId="167" formatCode="_(&quot;$&quot;* #,##0.00_);_(&quot;$&quot;* \(#,##0.00\);_(&quot;$&quot;* &quot;-&quot;_);_(@_)"/>
  </numFmts>
  <fonts count="19" x14ac:knownFonts="1">
    <font>
      <sz val="8"/>
      <color rgb="FF000000"/>
      <name val="Arial"/>
    </font>
    <font>
      <b/>
      <sz val="12"/>
      <color rgb="FF000000"/>
      <name val="Calibri"/>
    </font>
    <font>
      <sz val="12"/>
      <color theme="1"/>
      <name val="Arial"/>
    </font>
    <font>
      <sz val="12"/>
      <color rgb="FF000000"/>
      <name val="Calibri"/>
    </font>
    <font>
      <b/>
      <i/>
      <sz val="12"/>
      <color theme="1"/>
      <name val="Calibri"/>
    </font>
    <font>
      <sz val="8"/>
      <color theme="1"/>
      <name val="Arial"/>
    </font>
    <font>
      <sz val="12"/>
      <color theme="1"/>
      <name val="Calibri"/>
    </font>
    <font>
      <b/>
      <i/>
      <sz val="12"/>
      <color rgb="FF000000"/>
      <name val="Calibri"/>
    </font>
    <font>
      <b/>
      <sz val="12"/>
      <color theme="1"/>
      <name val="Calibri"/>
    </font>
    <font>
      <b/>
      <sz val="14"/>
      <color theme="1"/>
      <name val="Calibri"/>
    </font>
    <font>
      <i/>
      <sz val="12"/>
      <color rgb="FF000000"/>
      <name val="Calibri"/>
    </font>
    <font>
      <sz val="11"/>
      <color rgb="FF000000"/>
      <name val="Calibri"/>
    </font>
    <font>
      <sz val="12"/>
      <color rgb="FF969696"/>
      <name val="Calibri"/>
    </font>
    <font>
      <sz val="8"/>
      <name val="Arial"/>
    </font>
    <font>
      <b/>
      <sz val="12"/>
      <color rgb="FF00000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i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wrapText="1"/>
    </xf>
    <xf numFmtId="0" fontId="1" fillId="2" borderId="1" xfId="0" applyFont="1" applyFill="1" applyBorder="1" applyAlignment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49" fontId="6" fillId="3" borderId="4" xfId="0" applyNumberFormat="1" applyFont="1" applyFill="1" applyBorder="1" applyAlignment="1">
      <alignment vertical="center"/>
    </xf>
    <xf numFmtId="0" fontId="7" fillId="0" borderId="0" xfId="0" applyFont="1" applyAlignment="1"/>
    <xf numFmtId="0" fontId="6" fillId="3" borderId="4" xfId="0" applyFont="1" applyFill="1" applyBorder="1" applyAlignment="1">
      <alignment vertical="center"/>
    </xf>
    <xf numFmtId="0" fontId="4" fillId="0" borderId="3" xfId="0" applyFont="1" applyBorder="1" applyAlignment="1"/>
    <xf numFmtId="0" fontId="6" fillId="0" borderId="0" xfId="0" applyFont="1" applyAlignment="1"/>
    <xf numFmtId="14" fontId="8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41" fontId="9" fillId="0" borderId="0" xfId="0" applyNumberFormat="1" applyFont="1" applyAlignment="1">
      <alignment vertical="center"/>
    </xf>
    <xf numFmtId="0" fontId="2" fillId="0" borderId="5" xfId="0" applyFont="1" applyBorder="1" applyAlignment="1"/>
    <xf numFmtId="0" fontId="3" fillId="2" borderId="1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0" fontId="3" fillId="0" borderId="0" xfId="0" applyNumberFormat="1" applyFont="1" applyAlignment="1"/>
    <xf numFmtId="0" fontId="3" fillId="0" borderId="0" xfId="0" applyFont="1" applyAlignment="1">
      <alignment wrapText="1"/>
    </xf>
    <xf numFmtId="44" fontId="3" fillId="0" borderId="0" xfId="0" applyNumberFormat="1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left"/>
    </xf>
    <xf numFmtId="166" fontId="1" fillId="4" borderId="0" xfId="0" applyNumberFormat="1" applyFont="1" applyFill="1" applyAlignment="1"/>
    <xf numFmtId="10" fontId="1" fillId="4" borderId="0" xfId="0" applyNumberFormat="1" applyFont="1" applyFill="1" applyAlignment="1"/>
    <xf numFmtId="0" fontId="1" fillId="0" borderId="0" xfId="0" applyFont="1" applyAlignment="1">
      <alignment wrapText="1"/>
    </xf>
    <xf numFmtId="44" fontId="3" fillId="0" borderId="0" xfId="0" applyNumberFormat="1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167" fontId="1" fillId="4" borderId="0" xfId="0" applyNumberFormat="1" applyFont="1" applyFill="1" applyAlignment="1"/>
    <xf numFmtId="9" fontId="1" fillId="4" borderId="0" xfId="0" applyNumberFormat="1" applyFont="1" applyFill="1" applyAlignment="1"/>
    <xf numFmtId="0" fontId="1" fillId="2" borderId="6" xfId="0" applyFont="1" applyFill="1" applyBorder="1" applyAlignment="1"/>
    <xf numFmtId="0" fontId="10" fillId="0" borderId="0" xfId="0" applyFont="1" applyAlignment="1"/>
    <xf numFmtId="166" fontId="3" fillId="0" borderId="0" xfId="0" applyNumberFormat="1" applyFont="1" applyAlignment="1"/>
    <xf numFmtId="0" fontId="3" fillId="0" borderId="0" xfId="0" applyFont="1" applyAlignment="1">
      <alignment horizontal="left"/>
    </xf>
    <xf numFmtId="166" fontId="6" fillId="0" borderId="0" xfId="0" applyNumberFormat="1" applyFont="1" applyAlignment="1"/>
    <xf numFmtId="0" fontId="3" fillId="0" borderId="0" xfId="0" applyFont="1" applyAlignment="1">
      <alignment horizontal="left" wrapText="1"/>
    </xf>
    <xf numFmtId="166" fontId="1" fillId="4" borderId="4" xfId="0" applyNumberFormat="1" applyFont="1" applyFill="1" applyBorder="1" applyAlignment="1"/>
    <xf numFmtId="10" fontId="1" fillId="4" borderId="4" xfId="0" applyNumberFormat="1" applyFont="1" applyFill="1" applyBorder="1" applyAlignment="1"/>
    <xf numFmtId="166" fontId="3" fillId="0" borderId="0" xfId="0" applyNumberFormat="1" applyFont="1" applyAlignment="1"/>
    <xf numFmtId="0" fontId="10" fillId="0" borderId="0" xfId="0" applyFont="1" applyAlignment="1"/>
    <xf numFmtId="0" fontId="1" fillId="0" borderId="0" xfId="0" applyFont="1" applyAlignment="1">
      <alignment horizontal="left" vertical="top"/>
    </xf>
    <xf numFmtId="0" fontId="3" fillId="5" borderId="1" xfId="0" applyFont="1" applyFill="1" applyBorder="1" applyAlignment="1"/>
    <xf numFmtId="0" fontId="1" fillId="5" borderId="6" xfId="0" applyFont="1" applyFill="1" applyBorder="1" applyAlignment="1"/>
    <xf numFmtId="0" fontId="3" fillId="5" borderId="6" xfId="0" applyFont="1" applyFill="1" applyBorder="1" applyAlignment="1"/>
    <xf numFmtId="167" fontId="3" fillId="5" borderId="6" xfId="0" applyNumberFormat="1" applyFont="1" applyFill="1" applyBorder="1" applyAlignment="1"/>
    <xf numFmtId="0" fontId="3" fillId="5" borderId="6" xfId="0" applyFont="1" applyFill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8" xfId="0" applyFont="1" applyBorder="1" applyAlignment="1">
      <alignment horizontal="left"/>
    </xf>
    <xf numFmtId="0" fontId="13" fillId="0" borderId="8" xfId="0" applyFont="1" applyBorder="1" applyAlignment="1">
      <alignment wrapText="1"/>
    </xf>
    <xf numFmtId="44" fontId="15" fillId="0" borderId="0" xfId="0" applyNumberFormat="1" applyFont="1" applyAlignment="1"/>
    <xf numFmtId="0" fontId="16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46" workbookViewId="0">
      <selection activeCell="F71" sqref="F71"/>
    </sheetView>
  </sheetViews>
  <sheetFormatPr baseColWidth="10" defaultColWidth="16.75" defaultRowHeight="15" customHeight="1" x14ac:dyDescent="0.15"/>
  <cols>
    <col min="1" max="1" width="5.75" customWidth="1"/>
    <col min="2" max="2" width="56.25" customWidth="1"/>
    <col min="3" max="3" width="4.75" customWidth="1"/>
    <col min="4" max="4" width="29.25" customWidth="1"/>
    <col min="5" max="5" width="21.25" customWidth="1"/>
    <col min="6" max="6" width="116.5" customWidth="1"/>
    <col min="7" max="26" width="16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.5" customHeight="1" x14ac:dyDescent="0.2">
      <c r="A2" s="3"/>
      <c r="B2" s="5"/>
      <c r="C2" s="4"/>
      <c r="D2" s="4"/>
      <c r="E2" s="4"/>
      <c r="F2" s="6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7" t="s">
        <v>1</v>
      </c>
      <c r="C3" s="8"/>
      <c r="D3" s="9" t="s">
        <v>2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10" t="s">
        <v>3</v>
      </c>
      <c r="C4" s="8"/>
      <c r="D4" s="11" t="s">
        <v>4</v>
      </c>
      <c r="E4" s="8"/>
      <c r="F4" s="8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9.75" customHeight="1" x14ac:dyDescent="0.2">
      <c r="A5" s="12"/>
      <c r="B5" s="13"/>
      <c r="C5" s="14"/>
      <c r="D5" s="13"/>
      <c r="E5" s="13"/>
      <c r="F5" s="15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 x14ac:dyDescent="0.2">
      <c r="A6" s="12"/>
      <c r="B6" s="16" t="s">
        <v>5</v>
      </c>
      <c r="C6" s="8"/>
      <c r="D6" s="8"/>
      <c r="E6" s="8"/>
      <c r="F6" s="17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.5" customHeight="1" x14ac:dyDescent="0.2">
      <c r="A7" s="3"/>
      <c r="B7" s="4"/>
      <c r="C7" s="4"/>
      <c r="D7" s="4"/>
      <c r="E7" s="4"/>
      <c r="F7" s="6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8.5" customHeight="1" x14ac:dyDescent="0.2">
      <c r="A8" s="18"/>
      <c r="B8" s="19" t="s">
        <v>6</v>
      </c>
      <c r="C8" s="20"/>
      <c r="D8" s="21" t="s">
        <v>7</v>
      </c>
      <c r="E8" s="21" t="s">
        <v>8</v>
      </c>
      <c r="F8" s="21" t="s">
        <v>9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3"/>
      <c r="B9" s="22" t="s">
        <v>10</v>
      </c>
      <c r="C9" s="4"/>
      <c r="D9" s="61">
        <v>285000</v>
      </c>
      <c r="E9" s="23">
        <f t="shared" ref="E9:E16" si="0">D9/$D$27</f>
        <v>0.53953176707198247</v>
      </c>
      <c r="F9" s="24" t="s">
        <v>11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3"/>
      <c r="B10" s="22" t="s">
        <v>12</v>
      </c>
      <c r="C10" s="4"/>
      <c r="D10" s="25">
        <v>103985.81</v>
      </c>
      <c r="E10" s="23">
        <f t="shared" si="0"/>
        <v>0.19685490463056637</v>
      </c>
      <c r="F10" s="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3"/>
      <c r="B11" s="22" t="s">
        <v>13</v>
      </c>
      <c r="C11" s="4"/>
      <c r="D11" s="26">
        <v>0</v>
      </c>
      <c r="E11" s="23">
        <f t="shared" si="0"/>
        <v>0</v>
      </c>
      <c r="F11" s="2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4.5" customHeight="1" x14ac:dyDescent="0.2">
      <c r="A12" s="3"/>
      <c r="B12" s="22" t="s">
        <v>14</v>
      </c>
      <c r="C12" s="4"/>
      <c r="D12" s="27">
        <v>41000</v>
      </c>
      <c r="E12" s="23">
        <f t="shared" si="0"/>
        <v>7.7616850701583431E-2</v>
      </c>
      <c r="F12" s="24" t="s">
        <v>15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3"/>
      <c r="B13" s="22" t="s">
        <v>16</v>
      </c>
      <c r="C13" s="4"/>
      <c r="D13" s="25">
        <v>0</v>
      </c>
      <c r="E13" s="23">
        <f t="shared" si="0"/>
        <v>0</v>
      </c>
      <c r="F13" s="2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"/>
      <c r="B14" s="22" t="s">
        <v>17</v>
      </c>
      <c r="C14" s="4"/>
      <c r="D14" s="25">
        <v>500</v>
      </c>
      <c r="E14" s="23">
        <f t="shared" si="0"/>
        <v>9.4654695977540774E-4</v>
      </c>
      <c r="F14" s="24" t="s">
        <v>18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" x14ac:dyDescent="0.2">
      <c r="A15" s="3"/>
      <c r="B15" s="22" t="s">
        <v>19</v>
      </c>
      <c r="C15" s="4"/>
      <c r="D15" s="25">
        <v>1750</v>
      </c>
      <c r="E15" s="23">
        <f t="shared" si="0"/>
        <v>3.3129143592139274E-3</v>
      </c>
      <c r="F15" s="24" t="s">
        <v>20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 x14ac:dyDescent="0.2">
      <c r="A16" s="3"/>
      <c r="B16" s="22" t="s">
        <v>21</v>
      </c>
      <c r="C16" s="4"/>
      <c r="D16" s="25">
        <v>96000</v>
      </c>
      <c r="E16" s="23">
        <f t="shared" si="0"/>
        <v>0.1817370162768783</v>
      </c>
      <c r="F16" s="24" t="s">
        <v>22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">
      <c r="A17" s="3"/>
      <c r="B17" s="22"/>
      <c r="C17" s="4"/>
      <c r="D17" s="23"/>
      <c r="E17" s="23"/>
      <c r="F17" s="6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28"/>
      <c r="B18" s="29" t="s">
        <v>23</v>
      </c>
      <c r="C18" s="5"/>
      <c r="D18" s="30">
        <f t="shared" ref="D18:E18" si="1">SUM(D9:D16)</f>
        <v>528235.81000000006</v>
      </c>
      <c r="E18" s="31">
        <f t="shared" si="1"/>
        <v>0.99999999999999989</v>
      </c>
      <c r="F18" s="32"/>
      <c r="G18" s="2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"/>
      <c r="B19" s="22"/>
      <c r="C19" s="4"/>
      <c r="D19" s="4"/>
      <c r="E19" s="4"/>
      <c r="F19" s="6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"/>
      <c r="B20" s="22" t="s">
        <v>24</v>
      </c>
      <c r="C20" s="4"/>
      <c r="D20" s="4"/>
      <c r="E20" s="4"/>
      <c r="F20" s="6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"/>
      <c r="B21" s="22" t="s">
        <v>25</v>
      </c>
      <c r="C21" s="4"/>
      <c r="D21" s="33">
        <v>0</v>
      </c>
      <c r="E21" s="23">
        <f t="shared" ref="E21:E23" si="2">D21/$D$27</f>
        <v>0</v>
      </c>
      <c r="F21" s="6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"/>
      <c r="B22" s="22" t="s">
        <v>26</v>
      </c>
      <c r="C22" s="4"/>
      <c r="D22" s="33">
        <v>0</v>
      </c>
      <c r="E22" s="23">
        <f t="shared" si="2"/>
        <v>0</v>
      </c>
      <c r="F22" s="6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"/>
      <c r="B23" s="22" t="s">
        <v>27</v>
      </c>
      <c r="C23" s="4"/>
      <c r="D23" s="33">
        <v>0</v>
      </c>
      <c r="E23" s="23">
        <f t="shared" si="2"/>
        <v>0</v>
      </c>
      <c r="F23" s="34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" customHeight="1" x14ac:dyDescent="0.2">
      <c r="A24" s="3"/>
      <c r="B24" s="35"/>
      <c r="C24" s="4"/>
      <c r="D24" s="4"/>
      <c r="E24" s="4"/>
      <c r="F24" s="6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"/>
      <c r="B25" s="22" t="s">
        <v>28</v>
      </c>
      <c r="C25" s="4"/>
      <c r="D25" s="33">
        <f t="shared" ref="D25:E25" si="3">SUM(D21:D23)</f>
        <v>0</v>
      </c>
      <c r="E25" s="23">
        <f t="shared" si="3"/>
        <v>0</v>
      </c>
      <c r="F25" s="6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3"/>
      <c r="B26" s="35"/>
      <c r="C26" s="4"/>
      <c r="D26" s="4"/>
      <c r="E26" s="4"/>
      <c r="F26" s="6"/>
      <c r="G26" s="3"/>
      <c r="H26" s="4"/>
      <c r="I26" s="4"/>
      <c r="J26" s="4" t="s">
        <v>29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3"/>
      <c r="B27" s="5" t="s">
        <v>30</v>
      </c>
      <c r="C27" s="4"/>
      <c r="D27" s="36">
        <f t="shared" ref="D27:E27" si="4">D18+D25</f>
        <v>528235.81000000006</v>
      </c>
      <c r="E27" s="37">
        <f t="shared" si="4"/>
        <v>0.99999999999999989</v>
      </c>
      <c r="F27" s="6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"/>
      <c r="B28" s="4"/>
      <c r="C28" s="4"/>
      <c r="D28" s="4"/>
      <c r="E28" s="4"/>
      <c r="F28" s="6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18"/>
      <c r="B29" s="38" t="s">
        <v>31</v>
      </c>
      <c r="C29" s="20"/>
      <c r="D29" s="21" t="s">
        <v>32</v>
      </c>
      <c r="E29" s="21" t="s">
        <v>33</v>
      </c>
      <c r="F29" s="21" t="s">
        <v>9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3"/>
      <c r="B30" s="4"/>
      <c r="C30" s="4"/>
      <c r="D30" s="4"/>
      <c r="E30" s="4"/>
      <c r="F30" s="6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3"/>
      <c r="B31" s="39" t="s">
        <v>34</v>
      </c>
      <c r="C31" s="4"/>
      <c r="D31" s="4"/>
      <c r="E31" s="4"/>
      <c r="F31" s="6" t="s">
        <v>35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3"/>
      <c r="B32" s="22" t="s">
        <v>36</v>
      </c>
      <c r="C32" s="4"/>
      <c r="D32" s="40">
        <v>188000</v>
      </c>
      <c r="E32" s="23">
        <f t="shared" ref="E32:E34" si="5">D32/$D$76</f>
        <v>0.43905845315970282</v>
      </c>
      <c r="F32" s="24" t="s">
        <v>37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3"/>
      <c r="B33" s="22" t="s">
        <v>38</v>
      </c>
      <c r="C33" s="4"/>
      <c r="D33" s="40">
        <v>25000</v>
      </c>
      <c r="E33" s="23">
        <f t="shared" si="5"/>
        <v>5.8385432601024315E-2</v>
      </c>
      <c r="F33" s="24" t="s">
        <v>39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3"/>
      <c r="B34" s="41" t="s">
        <v>40</v>
      </c>
      <c r="C34" s="4"/>
      <c r="D34" s="42">
        <f>D32*0.153</f>
        <v>28764</v>
      </c>
      <c r="E34" s="23">
        <f t="shared" si="5"/>
        <v>6.7175943333434532E-2</v>
      </c>
      <c r="F34" s="43" t="s">
        <v>41</v>
      </c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3"/>
      <c r="B35" s="29" t="s">
        <v>42</v>
      </c>
      <c r="C35" s="4"/>
      <c r="D35" s="44">
        <f t="shared" ref="D35:E35" si="6">SUM(D32:D34)</f>
        <v>241764</v>
      </c>
      <c r="E35" s="45">
        <f t="shared" si="6"/>
        <v>0.56461982909416164</v>
      </c>
      <c r="F35" s="6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3"/>
      <c r="B36" s="22"/>
      <c r="C36" s="4"/>
      <c r="D36" s="46"/>
      <c r="E36" s="4"/>
      <c r="F36" s="6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3"/>
      <c r="B37" s="39" t="s">
        <v>43</v>
      </c>
      <c r="C37" s="4"/>
      <c r="D37" s="46"/>
      <c r="E37" s="4"/>
      <c r="F37" s="6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3"/>
      <c r="B38" s="22" t="s">
        <v>44</v>
      </c>
      <c r="C38" s="4"/>
      <c r="D38" s="46">
        <v>1000</v>
      </c>
      <c r="E38" s="23">
        <f t="shared" ref="E38:E39" si="7">D38/$D$76</f>
        <v>2.3354173040409727E-3</v>
      </c>
      <c r="F38" s="24" t="s">
        <v>45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3"/>
      <c r="B39" s="22" t="s">
        <v>46</v>
      </c>
      <c r="C39" s="4"/>
      <c r="D39" s="40">
        <v>200</v>
      </c>
      <c r="E39" s="23">
        <f t="shared" si="7"/>
        <v>4.6708346080819453E-4</v>
      </c>
      <c r="F39" s="6" t="s">
        <v>47</v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3"/>
      <c r="B40" s="29" t="s">
        <v>48</v>
      </c>
      <c r="C40" s="4"/>
      <c r="D40" s="44">
        <f t="shared" ref="D40:E40" si="8">SUM(D38:D39)</f>
        <v>1200</v>
      </c>
      <c r="E40" s="45">
        <f t="shared" si="8"/>
        <v>2.8025007648491674E-3</v>
      </c>
      <c r="F40" s="6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3"/>
      <c r="B41" s="4"/>
      <c r="C41" s="4"/>
      <c r="D41" s="46"/>
      <c r="E41" s="4"/>
      <c r="F41" s="6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3"/>
      <c r="B42" s="39" t="s">
        <v>49</v>
      </c>
      <c r="C42" s="4"/>
      <c r="D42" s="46"/>
      <c r="E42" s="4"/>
      <c r="F42" s="6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3"/>
      <c r="B43" s="22" t="s">
        <v>50</v>
      </c>
      <c r="C43" s="4"/>
      <c r="D43" s="40">
        <v>5000</v>
      </c>
      <c r="E43" s="23">
        <f t="shared" ref="E43:E44" si="9">D43/$D$76</f>
        <v>1.1677086520204863E-2</v>
      </c>
      <c r="F43" s="6" t="s">
        <v>51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3"/>
      <c r="B44" s="22" t="s">
        <v>52</v>
      </c>
      <c r="C44" s="4"/>
      <c r="D44" s="40">
        <v>5000</v>
      </c>
      <c r="E44" s="23">
        <f t="shared" si="9"/>
        <v>1.1677086520204863E-2</v>
      </c>
      <c r="F44" s="6" t="s">
        <v>53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28"/>
      <c r="B45" s="29" t="s">
        <v>54</v>
      </c>
      <c r="C45" s="5"/>
      <c r="D45" s="44">
        <f t="shared" ref="D45:E45" si="10">SUM(D43:D44)</f>
        <v>10000</v>
      </c>
      <c r="E45" s="45">
        <f t="shared" si="10"/>
        <v>2.3354173040409727E-2</v>
      </c>
      <c r="F45" s="32"/>
      <c r="G45" s="2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"/>
      <c r="B46" s="4"/>
      <c r="C46" s="4"/>
      <c r="D46" s="46"/>
      <c r="E46" s="4"/>
      <c r="F46" s="6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3"/>
      <c r="B47" s="47" t="s">
        <v>55</v>
      </c>
      <c r="C47" s="4"/>
      <c r="D47" s="46"/>
      <c r="E47" s="4"/>
      <c r="F47" s="6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4" x14ac:dyDescent="0.2">
      <c r="A48" s="3"/>
      <c r="B48" s="22" t="s">
        <v>56</v>
      </c>
      <c r="C48" s="4"/>
      <c r="D48" s="40">
        <v>40900</v>
      </c>
      <c r="E48" s="23">
        <f t="shared" ref="E48:E50" si="11">D48/$D$76</f>
        <v>9.5518567735275783E-2</v>
      </c>
      <c r="F48" s="24" t="s">
        <v>57</v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3"/>
      <c r="B49" s="22" t="s">
        <v>58</v>
      </c>
      <c r="C49" s="4"/>
      <c r="D49" s="40">
        <v>5000</v>
      </c>
      <c r="E49" s="23">
        <f t="shared" si="11"/>
        <v>1.1677086520204863E-2</v>
      </c>
      <c r="F49" s="6" t="s">
        <v>59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0.5" customHeight="1" x14ac:dyDescent="0.2">
      <c r="A50" s="3"/>
      <c r="B50" s="41" t="s">
        <v>60</v>
      </c>
      <c r="C50" s="4"/>
      <c r="D50" s="40">
        <v>8000</v>
      </c>
      <c r="E50" s="23">
        <f t="shared" si="11"/>
        <v>1.8683338432327782E-2</v>
      </c>
      <c r="F50" s="24" t="s">
        <v>61</v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28"/>
      <c r="B51" s="29" t="s">
        <v>62</v>
      </c>
      <c r="C51" s="5"/>
      <c r="D51" s="44">
        <f t="shared" ref="D51:E51" si="12">SUM(D48:D50)</f>
        <v>53900</v>
      </c>
      <c r="E51" s="45">
        <f t="shared" si="12"/>
        <v>0.12587899268780844</v>
      </c>
      <c r="F51" s="32"/>
      <c r="G51" s="28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"/>
      <c r="B52" s="29"/>
      <c r="C52" s="4"/>
      <c r="D52" s="46"/>
      <c r="E52" s="4"/>
      <c r="F52" s="6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3"/>
      <c r="B53" s="39" t="s">
        <v>63</v>
      </c>
      <c r="C53" s="4"/>
      <c r="D53" s="46"/>
      <c r="E53" s="4"/>
      <c r="F53" s="6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3"/>
      <c r="B54" s="4" t="s">
        <v>64</v>
      </c>
      <c r="C54" s="4"/>
      <c r="D54" s="46">
        <v>9000</v>
      </c>
      <c r="E54" s="23">
        <f t="shared" ref="E54:E55" si="13">D54/$D$76</f>
        <v>2.1018755736368754E-2</v>
      </c>
      <c r="F54" s="6" t="s">
        <v>65</v>
      </c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3"/>
      <c r="B55" s="22" t="s">
        <v>66</v>
      </c>
      <c r="C55" s="4"/>
      <c r="D55" s="40">
        <v>2000</v>
      </c>
      <c r="E55" s="23">
        <f t="shared" si="13"/>
        <v>4.6708346080819455E-3</v>
      </c>
      <c r="F55" s="24" t="s">
        <v>67</v>
      </c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28"/>
      <c r="B56" s="29" t="s">
        <v>68</v>
      </c>
      <c r="C56" s="5"/>
      <c r="D56" s="44">
        <f t="shared" ref="D56:E56" si="14">SUM(D54:D55)</f>
        <v>11000</v>
      </c>
      <c r="E56" s="45">
        <f t="shared" si="14"/>
        <v>2.5689590344450699E-2</v>
      </c>
      <c r="F56" s="32"/>
      <c r="G56" s="2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"/>
      <c r="B57" s="29"/>
      <c r="C57" s="4"/>
      <c r="D57" s="46"/>
      <c r="E57" s="4"/>
      <c r="F57" s="6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3"/>
      <c r="B58" s="39" t="s">
        <v>69</v>
      </c>
      <c r="C58" s="4"/>
      <c r="D58" s="46"/>
      <c r="E58" s="4"/>
      <c r="F58" s="6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0.5" customHeight="1" x14ac:dyDescent="0.2">
      <c r="A59" s="3"/>
      <c r="B59" s="22" t="s">
        <v>70</v>
      </c>
      <c r="C59" s="4"/>
      <c r="D59" s="40">
        <v>50625</v>
      </c>
      <c r="E59" s="23">
        <f t="shared" ref="E59:E66" si="15">D59/$D$76</f>
        <v>0.11823050101707423</v>
      </c>
      <c r="F59" s="24" t="s">
        <v>71</v>
      </c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3"/>
      <c r="B60" s="22" t="s">
        <v>72</v>
      </c>
      <c r="C60" s="4"/>
      <c r="D60" s="46">
        <v>3000</v>
      </c>
      <c r="E60" s="23">
        <f t="shared" si="15"/>
        <v>7.0062519121229178E-3</v>
      </c>
      <c r="F60" s="4" t="s">
        <v>73</v>
      </c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3"/>
      <c r="B61" s="22" t="s">
        <v>74</v>
      </c>
      <c r="C61" s="4"/>
      <c r="D61" s="40">
        <v>1000</v>
      </c>
      <c r="E61" s="23">
        <f t="shared" si="15"/>
        <v>2.3354173040409727E-3</v>
      </c>
      <c r="F61" s="24" t="s">
        <v>75</v>
      </c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3"/>
      <c r="B62" s="22" t="s">
        <v>76</v>
      </c>
      <c r="C62" s="4"/>
      <c r="D62" s="40">
        <v>3000</v>
      </c>
      <c r="E62" s="23">
        <f t="shared" si="15"/>
        <v>7.0062519121229178E-3</v>
      </c>
      <c r="F62" s="6" t="s">
        <v>77</v>
      </c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3"/>
      <c r="B63" s="22" t="s">
        <v>78</v>
      </c>
      <c r="C63" s="4"/>
      <c r="D63" s="40">
        <v>10000</v>
      </c>
      <c r="E63" s="23">
        <f t="shared" si="15"/>
        <v>2.3354173040409727E-2</v>
      </c>
      <c r="F63" s="6" t="s">
        <v>79</v>
      </c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3"/>
      <c r="B64" s="22" t="s">
        <v>80</v>
      </c>
      <c r="C64" s="4"/>
      <c r="D64" s="40">
        <v>10000</v>
      </c>
      <c r="E64" s="23">
        <f t="shared" si="15"/>
        <v>2.3354173040409727E-2</v>
      </c>
      <c r="F64" s="24" t="s">
        <v>81</v>
      </c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3"/>
      <c r="B65" s="22" t="s">
        <v>82</v>
      </c>
      <c r="C65" s="4"/>
      <c r="D65" s="40">
        <v>2000</v>
      </c>
      <c r="E65" s="23">
        <f t="shared" si="15"/>
        <v>4.6708346080819455E-3</v>
      </c>
      <c r="F65" s="24" t="s">
        <v>83</v>
      </c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0.5" customHeight="1" x14ac:dyDescent="0.2">
      <c r="A66" s="3"/>
      <c r="B66" s="22" t="s">
        <v>84</v>
      </c>
      <c r="C66" s="4"/>
      <c r="D66" s="40">
        <v>20000</v>
      </c>
      <c r="E66" s="23">
        <f t="shared" si="15"/>
        <v>4.6708346080819453E-2</v>
      </c>
      <c r="F66" s="24" t="s">
        <v>85</v>
      </c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28"/>
      <c r="B67" s="29" t="s">
        <v>86</v>
      </c>
      <c r="C67" s="5"/>
      <c r="D67" s="44">
        <f t="shared" ref="D67:E67" si="16">SUM(D59:D66)</f>
        <v>99625</v>
      </c>
      <c r="E67" s="45">
        <f t="shared" si="16"/>
        <v>0.23266594891508191</v>
      </c>
      <c r="F67" s="32"/>
      <c r="G67" s="2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"/>
      <c r="B68" s="4"/>
      <c r="C68" s="4"/>
      <c r="D68" s="46"/>
      <c r="E68" s="4"/>
      <c r="F68" s="6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3"/>
      <c r="B69" s="48" t="s">
        <v>87</v>
      </c>
      <c r="C69" s="4"/>
      <c r="D69" s="46"/>
      <c r="E69" s="4"/>
      <c r="F69" s="6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3"/>
      <c r="B70" s="22" t="s">
        <v>88</v>
      </c>
      <c r="C70" s="4"/>
      <c r="D70" s="40">
        <v>1500</v>
      </c>
      <c r="E70" s="23">
        <f t="shared" ref="E70:E73" si="17">D70/$D$76</f>
        <v>3.5031259560614589E-3</v>
      </c>
      <c r="F70" s="24" t="s">
        <v>89</v>
      </c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3"/>
      <c r="B71" s="22" t="s">
        <v>90</v>
      </c>
      <c r="C71" s="4"/>
      <c r="D71" s="40">
        <v>4200</v>
      </c>
      <c r="E71" s="23">
        <f t="shared" si="17"/>
        <v>9.8087526769720847E-3</v>
      </c>
      <c r="F71" s="6" t="s">
        <v>91</v>
      </c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3"/>
      <c r="B72" s="22" t="s">
        <v>92</v>
      </c>
      <c r="C72" s="4"/>
      <c r="D72" s="46">
        <v>0</v>
      </c>
      <c r="E72" s="23">
        <f t="shared" si="17"/>
        <v>0</v>
      </c>
      <c r="F72" s="6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3"/>
      <c r="B73" s="22" t="s">
        <v>93</v>
      </c>
      <c r="C73" s="4"/>
      <c r="D73" s="40">
        <v>5000</v>
      </c>
      <c r="E73" s="23">
        <f t="shared" si="17"/>
        <v>1.1677086520204863E-2</v>
      </c>
      <c r="F73" s="24" t="s">
        <v>94</v>
      </c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28"/>
      <c r="B74" s="29" t="s">
        <v>95</v>
      </c>
      <c r="C74" s="5"/>
      <c r="D74" s="44">
        <f t="shared" ref="D74:E74" si="18">SUM(D70:D73)</f>
        <v>10700</v>
      </c>
      <c r="E74" s="45">
        <f t="shared" si="18"/>
        <v>2.4988965153238406E-2</v>
      </c>
      <c r="F74" s="32"/>
      <c r="G74" s="2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"/>
      <c r="B75" s="22"/>
      <c r="C75" s="4"/>
      <c r="D75" s="46"/>
      <c r="E75" s="4"/>
      <c r="F75" s="6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28"/>
      <c r="B76" s="29" t="s">
        <v>96</v>
      </c>
      <c r="C76" s="5"/>
      <c r="D76" s="30">
        <f t="shared" ref="D76:E76" si="19">D35+D40+D45+D51+D56+D67+D74</f>
        <v>428189</v>
      </c>
      <c r="E76" s="37">
        <f t="shared" si="19"/>
        <v>1</v>
      </c>
      <c r="F76" s="32"/>
      <c r="G76" s="2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"/>
      <c r="B77" s="4"/>
      <c r="C77" s="4"/>
      <c r="D77" s="4"/>
      <c r="E77" s="4"/>
      <c r="F77" s="6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9"/>
      <c r="B78" s="50" t="s">
        <v>97</v>
      </c>
      <c r="C78" s="51"/>
      <c r="D78" s="52">
        <f>D27-D76</f>
        <v>100046.81000000006</v>
      </c>
      <c r="E78" s="51"/>
      <c r="F78" s="53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5.25" customHeight="1" x14ac:dyDescent="0.2">
      <c r="A79" s="54"/>
      <c r="B79" s="55"/>
      <c r="C79" s="55"/>
      <c r="D79" s="55"/>
      <c r="E79" s="55"/>
      <c r="F79" s="56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3"/>
      <c r="B80" s="4" t="s">
        <v>98</v>
      </c>
      <c r="C80" s="4"/>
      <c r="D80" s="4"/>
      <c r="E80" s="4"/>
      <c r="F80" s="6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3"/>
      <c r="B81" s="57">
        <v>1</v>
      </c>
      <c r="C81" s="58"/>
      <c r="D81" s="58"/>
      <c r="E81" s="58"/>
      <c r="F81" s="58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3"/>
      <c r="B82" s="57">
        <v>2</v>
      </c>
      <c r="C82" s="58"/>
      <c r="D82" s="58"/>
      <c r="E82" s="58"/>
      <c r="F82" s="58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3"/>
      <c r="B83" s="57">
        <v>3</v>
      </c>
      <c r="C83" s="58"/>
      <c r="D83" s="58"/>
      <c r="E83" s="58"/>
      <c r="F83" s="58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3"/>
      <c r="B84" s="57">
        <v>4</v>
      </c>
      <c r="C84" s="58"/>
      <c r="D84" s="58"/>
      <c r="E84" s="58"/>
      <c r="F84" s="58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3"/>
      <c r="B85" s="57">
        <v>5</v>
      </c>
      <c r="C85" s="58"/>
      <c r="D85" s="58"/>
      <c r="E85" s="58"/>
      <c r="F85" s="58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54"/>
      <c r="B86" s="59">
        <v>6</v>
      </c>
      <c r="C86" s="60"/>
      <c r="D86" s="60"/>
      <c r="E86" s="60"/>
      <c r="F86" s="60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0.5" customHeight="1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0.5" customHeight="1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0.5" customHeight="1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0.5" customHeight="1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0.5" customHeight="1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0.5" customHeight="1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0.5" customHeight="1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0.5" customHeight="1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0.5" customHeight="1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0.5" customHeight="1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0.5" customHeight="1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0.5" customHeigh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0.5" customHeigh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0.5" customHeight="1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0.5" customHeight="1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0.5" customHeight="1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0.5" customHeight="1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0.5" customHeight="1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0.5" customHeight="1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0.5" customHeight="1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0.5" customHeight="1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0.5" customHeight="1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0.5" customHeight="1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0.5" customHeight="1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0.5" customHeight="1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0.5" customHeight="1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0.5" customHeight="1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0.5" customHeight="1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0.5" customHeight="1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0.5" customHeight="1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0.5" customHeight="1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0.5" customHeight="1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0.5" customHeight="1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0.5" customHeight="1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0.5" customHeight="1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0.5" customHeight="1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0.5" customHeight="1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0.5" customHeight="1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0.5" customHeight="1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0.5" customHeight="1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0.5" customHeight="1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0.5" customHeight="1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0.5" customHeight="1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0.5" customHeight="1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0.5" customHeight="1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0.5" customHeight="1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0.5" customHeight="1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0.5" customHeight="1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0.5" customHeight="1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0.5" customHeight="1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0.5" customHeight="1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0.5" customHeight="1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0.5" customHeight="1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0.5" customHeight="1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0.5" customHeight="1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0.5" customHeight="1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0.5" customHeight="1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0.5" customHeight="1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0.5" customHeight="1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0.5" customHeight="1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0.5" customHeight="1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0.5" customHeight="1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0.5" customHeight="1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0.5" customHeight="1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0.5" customHeight="1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0.5" customHeight="1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0.5" customHeight="1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0.5" customHeight="1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0.5" customHeight="1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0.5" customHeight="1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0.5" customHeight="1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0.5" customHeight="1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0.5" customHeight="1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0.5" customHeight="1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0.5" customHeight="1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0.5" customHeight="1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0.5" customHeight="1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0.5" customHeight="1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0.5" customHeight="1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0.5" customHeight="1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0.5" customHeight="1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0.5" customHeight="1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0.5" customHeigh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0.5" customHeigh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0.5" customHeight="1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0.5" customHeight="1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0.5" customHeight="1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0.5" customHeight="1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0.5" customHeight="1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0.5" customHeight="1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0.5" customHeight="1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0.5" customHeight="1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0.5" customHeight="1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0.5" customHeight="1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0.5" customHeight="1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0.5" customHeight="1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0.5" customHeight="1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0.5" customHeight="1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0.5" customHeight="1" x14ac:dyDescent="0.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0.5" customHeight="1" x14ac:dyDescent="0.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0.5" customHeight="1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0.5" customHeight="1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0.5" customHeight="1" x14ac:dyDescent="0.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0.5" customHeight="1" x14ac:dyDescent="0.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0.5" customHeight="1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0.5" customHeight="1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0.5" customHeight="1" x14ac:dyDescent="0.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0.5" customHeight="1" x14ac:dyDescent="0.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0.5" customHeight="1" x14ac:dyDescent="0.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0.5" customHeight="1" x14ac:dyDescent="0.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0.5" customHeight="1" x14ac:dyDescent="0.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0.5" customHeight="1" x14ac:dyDescent="0.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0.5" customHeight="1" x14ac:dyDescent="0.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0.5" customHeight="1" x14ac:dyDescent="0.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0.5" customHeight="1" x14ac:dyDescent="0.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0.5" customHeight="1" x14ac:dyDescent="0.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0.5" customHeight="1" x14ac:dyDescent="0.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0.5" customHeight="1" x14ac:dyDescent="0.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0.5" customHeight="1" x14ac:dyDescent="0.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0.5" customHeight="1" x14ac:dyDescent="0.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0.5" customHeight="1" x14ac:dyDescent="0.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0.5" customHeight="1" x14ac:dyDescent="0.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0.5" customHeight="1" x14ac:dyDescent="0.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0.5" customHeight="1" x14ac:dyDescent="0.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0.5" customHeight="1" x14ac:dyDescent="0.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0.5" customHeight="1" x14ac:dyDescent="0.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0.5" customHeight="1" x14ac:dyDescent="0.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0.5" customHeight="1" x14ac:dyDescent="0.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0.5" customHeight="1" x14ac:dyDescent="0.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0.5" customHeight="1" x14ac:dyDescent="0.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0.5" customHeight="1" x14ac:dyDescent="0.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0.5" customHeight="1" x14ac:dyDescent="0.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0.5" customHeight="1" x14ac:dyDescent="0.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0.5" customHeight="1" x14ac:dyDescent="0.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0.5" customHeight="1" x14ac:dyDescent="0.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0.5" customHeight="1" x14ac:dyDescent="0.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0.5" customHeight="1" x14ac:dyDescent="0.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0.5" customHeight="1" x14ac:dyDescent="0.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0.5" customHeight="1" x14ac:dyDescent="0.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0.5" customHeight="1" x14ac:dyDescent="0.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0.5" customHeight="1" x14ac:dyDescent="0.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0.5" customHeight="1" x14ac:dyDescent="0.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0.5" customHeight="1" x14ac:dyDescent="0.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0.5" customHeight="1" x14ac:dyDescent="0.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0.5" customHeight="1" x14ac:dyDescent="0.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0.5" customHeight="1" x14ac:dyDescent="0.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0.5" customHeight="1" x14ac:dyDescent="0.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0.5" customHeight="1" x14ac:dyDescent="0.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0.5" customHeight="1" x14ac:dyDescent="0.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0.5" customHeight="1" x14ac:dyDescent="0.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0.5" customHeight="1" x14ac:dyDescent="0.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0.5" customHeight="1" x14ac:dyDescent="0.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0.5" customHeight="1" x14ac:dyDescent="0.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0.5" customHeight="1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0.5" customHeight="1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0.5" customHeight="1" x14ac:dyDescent="0.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0.5" customHeight="1" x14ac:dyDescent="0.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0.5" customHeight="1" x14ac:dyDescent="0.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0.5" customHeight="1" x14ac:dyDescent="0.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0.5" customHeight="1" x14ac:dyDescent="0.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0.5" customHeight="1" x14ac:dyDescent="0.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0.5" customHeight="1" x14ac:dyDescent="0.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0.5" customHeight="1" x14ac:dyDescent="0.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0.5" customHeight="1" x14ac:dyDescent="0.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0.5" customHeight="1" x14ac:dyDescent="0.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0.5" customHeight="1" x14ac:dyDescent="0.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0.5" customHeight="1" x14ac:dyDescent="0.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0.5" customHeight="1" x14ac:dyDescent="0.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0.5" customHeight="1" x14ac:dyDescent="0.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0.5" customHeight="1" x14ac:dyDescent="0.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0.5" customHeight="1" x14ac:dyDescent="0.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0.5" customHeight="1" x14ac:dyDescent="0.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0.5" customHeight="1" x14ac:dyDescent="0.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0.5" customHeight="1" x14ac:dyDescent="0.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0.5" customHeight="1" x14ac:dyDescent="0.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0.5" customHeight="1" x14ac:dyDescent="0.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0.5" customHeight="1" x14ac:dyDescent="0.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0.5" customHeight="1" x14ac:dyDescent="0.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0.5" customHeight="1" x14ac:dyDescent="0.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0.5" customHeight="1" x14ac:dyDescent="0.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0.5" customHeight="1" x14ac:dyDescent="0.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0.5" customHeight="1" x14ac:dyDescent="0.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0.5" customHeight="1" x14ac:dyDescent="0.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0.5" customHeight="1" x14ac:dyDescent="0.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0.5" customHeight="1" x14ac:dyDescent="0.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0.5" customHeight="1" x14ac:dyDescent="0.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0.5" customHeight="1" x14ac:dyDescent="0.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0.5" customHeight="1" x14ac:dyDescent="0.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0.5" customHeight="1" x14ac:dyDescent="0.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0.5" customHeight="1" x14ac:dyDescent="0.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0.5" customHeight="1" x14ac:dyDescent="0.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0.5" customHeight="1" x14ac:dyDescent="0.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0.5" customHeight="1" x14ac:dyDescent="0.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0.5" customHeight="1" x14ac:dyDescent="0.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0.5" customHeight="1" x14ac:dyDescent="0.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0.5" customHeight="1" x14ac:dyDescent="0.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0.5" customHeight="1" x14ac:dyDescent="0.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0.5" customHeight="1" x14ac:dyDescent="0.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0.5" customHeight="1" x14ac:dyDescent="0.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0.5" customHeight="1" x14ac:dyDescent="0.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0.5" customHeight="1" x14ac:dyDescent="0.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0.5" customHeight="1" x14ac:dyDescent="0.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0.5" customHeight="1" x14ac:dyDescent="0.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0.5" customHeight="1" x14ac:dyDescent="0.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0.5" customHeight="1" x14ac:dyDescent="0.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0.5" customHeight="1" x14ac:dyDescent="0.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0.5" customHeight="1" x14ac:dyDescent="0.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0.5" customHeight="1" x14ac:dyDescent="0.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0.5" customHeight="1" x14ac:dyDescent="0.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0.5" customHeight="1" x14ac:dyDescent="0.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0.5" customHeight="1" x14ac:dyDescent="0.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0.5" customHeight="1" x14ac:dyDescent="0.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0.5" customHeight="1" x14ac:dyDescent="0.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0.5" customHeight="1" x14ac:dyDescent="0.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0.5" customHeight="1" x14ac:dyDescent="0.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0.5" customHeight="1" x14ac:dyDescent="0.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0.5" customHeight="1" x14ac:dyDescent="0.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0.5" customHeight="1" x14ac:dyDescent="0.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0.5" customHeight="1" x14ac:dyDescent="0.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0.5" customHeight="1" x14ac:dyDescent="0.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0.5" customHeight="1" x14ac:dyDescent="0.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0.5" customHeight="1" x14ac:dyDescent="0.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0.5" customHeight="1" x14ac:dyDescent="0.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0.5" customHeight="1" x14ac:dyDescent="0.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0.5" customHeight="1" x14ac:dyDescent="0.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0.5" customHeight="1" x14ac:dyDescent="0.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0.5" customHeight="1" x14ac:dyDescent="0.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0.5" customHeight="1" x14ac:dyDescent="0.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0.5" customHeight="1" x14ac:dyDescent="0.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0.5" customHeight="1" x14ac:dyDescent="0.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0.5" customHeight="1" x14ac:dyDescent="0.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0.5" customHeight="1" x14ac:dyDescent="0.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0.5" customHeight="1" x14ac:dyDescent="0.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0.5" customHeight="1" x14ac:dyDescent="0.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0.5" customHeight="1" x14ac:dyDescent="0.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0.5" customHeight="1" x14ac:dyDescent="0.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0.5" customHeight="1" x14ac:dyDescent="0.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0.5" customHeight="1" x14ac:dyDescent="0.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0.5" customHeight="1" x14ac:dyDescent="0.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0.5" customHeight="1" x14ac:dyDescent="0.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0.5" customHeight="1" x14ac:dyDescent="0.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0.5" customHeight="1" x14ac:dyDescent="0.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0.5" customHeight="1" x14ac:dyDescent="0.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0.5" customHeight="1" x14ac:dyDescent="0.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0.5" customHeight="1" x14ac:dyDescent="0.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0.5" customHeight="1" x14ac:dyDescent="0.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0.5" customHeight="1" x14ac:dyDescent="0.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0.5" customHeight="1" x14ac:dyDescent="0.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0.5" customHeight="1" x14ac:dyDescent="0.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0.5" customHeight="1" x14ac:dyDescent="0.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0.5" customHeight="1" x14ac:dyDescent="0.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0.5" customHeight="1" x14ac:dyDescent="0.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0.5" customHeight="1" x14ac:dyDescent="0.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0.5" customHeight="1" x14ac:dyDescent="0.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0.5" customHeight="1" x14ac:dyDescent="0.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0.5" customHeight="1" x14ac:dyDescent="0.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0.5" customHeight="1" x14ac:dyDescent="0.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0.5" customHeight="1" x14ac:dyDescent="0.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0.5" customHeight="1" x14ac:dyDescent="0.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0.5" customHeight="1" x14ac:dyDescent="0.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0.5" customHeight="1" x14ac:dyDescent="0.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0.5" customHeight="1" x14ac:dyDescent="0.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0.5" customHeight="1" x14ac:dyDescent="0.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0.5" customHeight="1" x14ac:dyDescent="0.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0.5" customHeight="1" x14ac:dyDescent="0.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0.5" customHeight="1" x14ac:dyDescent="0.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0.5" customHeight="1" x14ac:dyDescent="0.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0.5" customHeight="1" x14ac:dyDescent="0.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0.5" customHeight="1" x14ac:dyDescent="0.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0.5" customHeight="1" x14ac:dyDescent="0.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0.5" customHeight="1" x14ac:dyDescent="0.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0.5" customHeight="1" x14ac:dyDescent="0.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0.5" customHeight="1" x14ac:dyDescent="0.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0.5" customHeight="1" x14ac:dyDescent="0.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0.5" customHeight="1" x14ac:dyDescent="0.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0.5" customHeight="1" x14ac:dyDescent="0.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0.5" customHeight="1" x14ac:dyDescent="0.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0.5" customHeight="1" x14ac:dyDescent="0.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0.5" customHeight="1" x14ac:dyDescent="0.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0.5" customHeight="1" x14ac:dyDescent="0.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0.5" customHeight="1" x14ac:dyDescent="0.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0.5" customHeight="1" x14ac:dyDescent="0.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0.5" customHeight="1" x14ac:dyDescent="0.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0.5" customHeight="1" x14ac:dyDescent="0.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0.5" customHeight="1" x14ac:dyDescent="0.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0.5" customHeight="1" x14ac:dyDescent="0.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0.5" customHeight="1" x14ac:dyDescent="0.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0.5" customHeight="1" x14ac:dyDescent="0.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0.5" customHeight="1" x14ac:dyDescent="0.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0.5" customHeight="1" x14ac:dyDescent="0.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0.5" customHeight="1" x14ac:dyDescent="0.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0.5" customHeight="1" x14ac:dyDescent="0.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0.5" customHeight="1" x14ac:dyDescent="0.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0.5" customHeight="1" x14ac:dyDescent="0.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0.5" customHeight="1" x14ac:dyDescent="0.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0.5" customHeight="1" x14ac:dyDescent="0.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0.5" customHeight="1" x14ac:dyDescent="0.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0.5" customHeight="1" x14ac:dyDescent="0.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0.5" customHeight="1" x14ac:dyDescent="0.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0.5" customHeight="1" x14ac:dyDescent="0.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0.5" customHeight="1" x14ac:dyDescent="0.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0.5" customHeight="1" x14ac:dyDescent="0.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0.5" customHeight="1" x14ac:dyDescent="0.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0.5" customHeight="1" x14ac:dyDescent="0.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0.5" customHeight="1" x14ac:dyDescent="0.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0.5" customHeight="1" x14ac:dyDescent="0.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0.5" customHeight="1" x14ac:dyDescent="0.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0.5" customHeight="1" x14ac:dyDescent="0.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0.5" customHeight="1" x14ac:dyDescent="0.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0.5" customHeight="1" x14ac:dyDescent="0.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0.5" customHeight="1" x14ac:dyDescent="0.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0.5" customHeight="1" x14ac:dyDescent="0.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0.5" customHeight="1" x14ac:dyDescent="0.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0.5" customHeight="1" x14ac:dyDescent="0.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0.5" customHeight="1" x14ac:dyDescent="0.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0.5" customHeight="1" x14ac:dyDescent="0.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0.5" customHeight="1" x14ac:dyDescent="0.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0.5" customHeight="1" x14ac:dyDescent="0.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0.5" customHeight="1" x14ac:dyDescent="0.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0.5" customHeight="1" x14ac:dyDescent="0.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0.5" customHeight="1" x14ac:dyDescent="0.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0.5" customHeight="1" x14ac:dyDescent="0.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0.5" customHeight="1" x14ac:dyDescent="0.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0.5" customHeight="1" x14ac:dyDescent="0.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0.5" customHeight="1" x14ac:dyDescent="0.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0.5" customHeight="1" x14ac:dyDescent="0.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0.5" customHeight="1" x14ac:dyDescent="0.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0.5" customHeight="1" x14ac:dyDescent="0.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0.5" customHeight="1" x14ac:dyDescent="0.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0.5" customHeight="1" x14ac:dyDescent="0.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0.5" customHeight="1" x14ac:dyDescent="0.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0.5" customHeight="1" x14ac:dyDescent="0.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0.5" customHeight="1" x14ac:dyDescent="0.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0.5" customHeight="1" x14ac:dyDescent="0.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0.5" customHeight="1" x14ac:dyDescent="0.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0.5" customHeight="1" x14ac:dyDescent="0.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0.5" customHeight="1" x14ac:dyDescent="0.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0.5" customHeight="1" x14ac:dyDescent="0.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0.5" customHeight="1" x14ac:dyDescent="0.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0.5" customHeight="1" x14ac:dyDescent="0.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0.5" customHeight="1" x14ac:dyDescent="0.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0.5" customHeight="1" x14ac:dyDescent="0.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0.5" customHeight="1" x14ac:dyDescent="0.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0.5" customHeight="1" x14ac:dyDescent="0.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0.5" customHeight="1" x14ac:dyDescent="0.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0.5" customHeight="1" x14ac:dyDescent="0.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0.5" customHeight="1" x14ac:dyDescent="0.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0.5" customHeight="1" x14ac:dyDescent="0.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0.5" customHeight="1" x14ac:dyDescent="0.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0.5" customHeight="1" x14ac:dyDescent="0.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0.5" customHeight="1" x14ac:dyDescent="0.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0.5" customHeight="1" x14ac:dyDescent="0.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0.5" customHeight="1" x14ac:dyDescent="0.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0.5" customHeight="1" x14ac:dyDescent="0.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0.5" customHeight="1" x14ac:dyDescent="0.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0.5" customHeight="1" x14ac:dyDescent="0.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0.5" customHeight="1" x14ac:dyDescent="0.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0.5" customHeight="1" x14ac:dyDescent="0.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0.5" customHeight="1" x14ac:dyDescent="0.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0.5" customHeight="1" x14ac:dyDescent="0.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0.5" customHeight="1" x14ac:dyDescent="0.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0.5" customHeight="1" x14ac:dyDescent="0.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0.5" customHeight="1" x14ac:dyDescent="0.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0.5" customHeight="1" x14ac:dyDescent="0.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0.5" customHeight="1" x14ac:dyDescent="0.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0.5" customHeight="1" x14ac:dyDescent="0.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0.5" customHeight="1" x14ac:dyDescent="0.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0.5" customHeight="1" x14ac:dyDescent="0.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0.5" customHeight="1" x14ac:dyDescent="0.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0.5" customHeight="1" x14ac:dyDescent="0.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0.5" customHeight="1" x14ac:dyDescent="0.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0.5" customHeight="1" x14ac:dyDescent="0.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0.5" customHeight="1" x14ac:dyDescent="0.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0.5" customHeight="1" x14ac:dyDescent="0.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0.5" customHeight="1" x14ac:dyDescent="0.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0.5" customHeight="1" x14ac:dyDescent="0.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0.5" customHeight="1" x14ac:dyDescent="0.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0.5" customHeight="1" x14ac:dyDescent="0.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0.5" customHeight="1" x14ac:dyDescent="0.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0.5" customHeight="1" x14ac:dyDescent="0.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0.5" customHeight="1" x14ac:dyDescent="0.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0.5" customHeight="1" x14ac:dyDescent="0.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0.5" customHeight="1" x14ac:dyDescent="0.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0.5" customHeight="1" x14ac:dyDescent="0.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0.5" customHeight="1" x14ac:dyDescent="0.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0.5" customHeight="1" x14ac:dyDescent="0.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0.5" customHeight="1" x14ac:dyDescent="0.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0.5" customHeight="1" x14ac:dyDescent="0.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0.5" customHeight="1" x14ac:dyDescent="0.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0.5" customHeight="1" x14ac:dyDescent="0.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0.5" customHeight="1" x14ac:dyDescent="0.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0.5" customHeight="1" x14ac:dyDescent="0.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0.5" customHeight="1" x14ac:dyDescent="0.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0.5" customHeight="1" x14ac:dyDescent="0.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0.5" customHeight="1" x14ac:dyDescent="0.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0.5" customHeight="1" x14ac:dyDescent="0.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0.5" customHeight="1" x14ac:dyDescent="0.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0.5" customHeight="1" x14ac:dyDescent="0.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0.5" customHeight="1" x14ac:dyDescent="0.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0.5" customHeight="1" x14ac:dyDescent="0.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0.5" customHeight="1" x14ac:dyDescent="0.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0.5" customHeight="1" x14ac:dyDescent="0.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0.5" customHeight="1" x14ac:dyDescent="0.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0.5" customHeight="1" x14ac:dyDescent="0.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0.5" customHeight="1" x14ac:dyDescent="0.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0.5" customHeight="1" x14ac:dyDescent="0.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0.5" customHeight="1" x14ac:dyDescent="0.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0.5" customHeight="1" x14ac:dyDescent="0.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0.5" customHeight="1" x14ac:dyDescent="0.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0.5" customHeight="1" x14ac:dyDescent="0.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0.5" customHeight="1" x14ac:dyDescent="0.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0.5" customHeight="1" x14ac:dyDescent="0.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0.5" customHeight="1" x14ac:dyDescent="0.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0.5" customHeight="1" x14ac:dyDescent="0.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0.5" customHeight="1" x14ac:dyDescent="0.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0.5" customHeight="1" x14ac:dyDescent="0.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0.5" customHeight="1" x14ac:dyDescent="0.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0.5" customHeight="1" x14ac:dyDescent="0.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0.5" customHeight="1" x14ac:dyDescent="0.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0.5" customHeight="1" x14ac:dyDescent="0.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0.5" customHeight="1" x14ac:dyDescent="0.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0.5" customHeight="1" x14ac:dyDescent="0.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0.5" customHeight="1" x14ac:dyDescent="0.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0.5" customHeight="1" x14ac:dyDescent="0.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0.5" customHeight="1" x14ac:dyDescent="0.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0.5" customHeight="1" x14ac:dyDescent="0.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0.5" customHeight="1" x14ac:dyDescent="0.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0.5" customHeight="1" x14ac:dyDescent="0.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0.5" customHeight="1" x14ac:dyDescent="0.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0.5" customHeight="1" x14ac:dyDescent="0.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0.5" customHeight="1" x14ac:dyDescent="0.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0.5" customHeight="1" x14ac:dyDescent="0.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0.5" customHeight="1" x14ac:dyDescent="0.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0.5" customHeight="1" x14ac:dyDescent="0.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0.5" customHeight="1" x14ac:dyDescent="0.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0.5" customHeight="1" x14ac:dyDescent="0.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0.5" customHeight="1" x14ac:dyDescent="0.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0.5" customHeight="1" x14ac:dyDescent="0.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0.5" customHeight="1" x14ac:dyDescent="0.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0.5" customHeight="1" x14ac:dyDescent="0.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0.5" customHeight="1" x14ac:dyDescent="0.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0.5" customHeight="1" x14ac:dyDescent="0.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0.5" customHeight="1" x14ac:dyDescent="0.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0.5" customHeight="1" x14ac:dyDescent="0.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0.5" customHeight="1" x14ac:dyDescent="0.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0.5" customHeight="1" x14ac:dyDescent="0.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0.5" customHeight="1" x14ac:dyDescent="0.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0.5" customHeight="1" x14ac:dyDescent="0.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0.5" customHeight="1" x14ac:dyDescent="0.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0.5" customHeight="1" x14ac:dyDescent="0.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0.5" customHeight="1" x14ac:dyDescent="0.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0.5" customHeight="1" x14ac:dyDescent="0.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0.5" customHeight="1" x14ac:dyDescent="0.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0.5" customHeight="1" x14ac:dyDescent="0.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0.5" customHeight="1" x14ac:dyDescent="0.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0.5" customHeight="1" x14ac:dyDescent="0.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0.5" customHeight="1" x14ac:dyDescent="0.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0.5" customHeight="1" x14ac:dyDescent="0.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0.5" customHeight="1" x14ac:dyDescent="0.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0.5" customHeight="1" x14ac:dyDescent="0.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0.5" customHeight="1" x14ac:dyDescent="0.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0.5" customHeight="1" x14ac:dyDescent="0.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0.5" customHeight="1" x14ac:dyDescent="0.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0.5" customHeight="1" x14ac:dyDescent="0.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0.5" customHeight="1" x14ac:dyDescent="0.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0.5" customHeight="1" x14ac:dyDescent="0.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0.5" customHeight="1" x14ac:dyDescent="0.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0.5" customHeight="1" x14ac:dyDescent="0.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0.5" customHeight="1" x14ac:dyDescent="0.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0.5" customHeight="1" x14ac:dyDescent="0.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0.5" customHeight="1" x14ac:dyDescent="0.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0.5" customHeight="1" x14ac:dyDescent="0.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0.5" customHeight="1" x14ac:dyDescent="0.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0.5" customHeight="1" x14ac:dyDescent="0.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0.5" customHeight="1" x14ac:dyDescent="0.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0.5" customHeight="1" x14ac:dyDescent="0.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0.5" customHeight="1" x14ac:dyDescent="0.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0.5" customHeight="1" x14ac:dyDescent="0.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0.5" customHeight="1" x14ac:dyDescent="0.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0.5" customHeight="1" x14ac:dyDescent="0.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0.5" customHeight="1" x14ac:dyDescent="0.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0.5" customHeight="1" x14ac:dyDescent="0.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0.5" customHeight="1" x14ac:dyDescent="0.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0.5" customHeight="1" x14ac:dyDescent="0.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0.5" customHeight="1" x14ac:dyDescent="0.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0.5" customHeight="1" x14ac:dyDescent="0.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0.5" customHeight="1" x14ac:dyDescent="0.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0.5" customHeight="1" x14ac:dyDescent="0.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0.5" customHeight="1" x14ac:dyDescent="0.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0.5" customHeight="1" x14ac:dyDescent="0.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0.5" customHeight="1" x14ac:dyDescent="0.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0.5" customHeight="1" x14ac:dyDescent="0.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0.5" customHeight="1" x14ac:dyDescent="0.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0.5" customHeight="1" x14ac:dyDescent="0.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0.5" customHeight="1" x14ac:dyDescent="0.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0.5" customHeight="1" x14ac:dyDescent="0.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0.5" customHeight="1" x14ac:dyDescent="0.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0.5" customHeight="1" x14ac:dyDescent="0.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0.5" customHeight="1" x14ac:dyDescent="0.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0.5" customHeight="1" x14ac:dyDescent="0.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0.5" customHeight="1" x14ac:dyDescent="0.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0.5" customHeight="1" x14ac:dyDescent="0.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0.5" customHeight="1" x14ac:dyDescent="0.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0.5" customHeight="1" x14ac:dyDescent="0.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0.5" customHeight="1" x14ac:dyDescent="0.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0.5" customHeight="1" x14ac:dyDescent="0.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0.5" customHeight="1" x14ac:dyDescent="0.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0.5" customHeight="1" x14ac:dyDescent="0.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0.5" customHeight="1" x14ac:dyDescent="0.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0.5" customHeight="1" x14ac:dyDescent="0.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0.5" customHeight="1" x14ac:dyDescent="0.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0.5" customHeight="1" x14ac:dyDescent="0.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0.5" customHeight="1" x14ac:dyDescent="0.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0.5" customHeight="1" x14ac:dyDescent="0.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0.5" customHeight="1" x14ac:dyDescent="0.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0.5" customHeight="1" x14ac:dyDescent="0.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0.5" customHeight="1" x14ac:dyDescent="0.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0.5" customHeight="1" x14ac:dyDescent="0.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0.5" customHeight="1" x14ac:dyDescent="0.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0.5" customHeight="1" x14ac:dyDescent="0.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0.5" customHeight="1" x14ac:dyDescent="0.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0.5" customHeight="1" x14ac:dyDescent="0.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0.5" customHeight="1" x14ac:dyDescent="0.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0.5" customHeight="1" x14ac:dyDescent="0.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0.5" customHeight="1" x14ac:dyDescent="0.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0.5" customHeight="1" x14ac:dyDescent="0.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0.5" customHeight="1" x14ac:dyDescent="0.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0.5" customHeight="1" x14ac:dyDescent="0.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0.5" customHeight="1" x14ac:dyDescent="0.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0.5" customHeight="1" x14ac:dyDescent="0.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0.5" customHeight="1" x14ac:dyDescent="0.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0.5" customHeight="1" x14ac:dyDescent="0.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0.5" customHeight="1" x14ac:dyDescent="0.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0.5" customHeight="1" x14ac:dyDescent="0.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0.5" customHeight="1" x14ac:dyDescent="0.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0.5" customHeight="1" x14ac:dyDescent="0.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0.5" customHeight="1" x14ac:dyDescent="0.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0.5" customHeight="1" x14ac:dyDescent="0.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0.5" customHeight="1" x14ac:dyDescent="0.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0.5" customHeight="1" x14ac:dyDescent="0.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0.5" customHeight="1" x14ac:dyDescent="0.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0.5" customHeight="1" x14ac:dyDescent="0.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0.5" customHeight="1" x14ac:dyDescent="0.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0.5" customHeight="1" x14ac:dyDescent="0.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0.5" customHeight="1" x14ac:dyDescent="0.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0.5" customHeight="1" x14ac:dyDescent="0.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0.5" customHeight="1" x14ac:dyDescent="0.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0.5" customHeight="1" x14ac:dyDescent="0.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0.5" customHeight="1" x14ac:dyDescent="0.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0.5" customHeight="1" x14ac:dyDescent="0.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0.5" customHeight="1" x14ac:dyDescent="0.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0.5" customHeight="1" x14ac:dyDescent="0.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0.5" customHeight="1" x14ac:dyDescent="0.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0.5" customHeight="1" x14ac:dyDescent="0.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0.5" customHeight="1" x14ac:dyDescent="0.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0.5" customHeight="1" x14ac:dyDescent="0.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0.5" customHeight="1" x14ac:dyDescent="0.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0.5" customHeight="1" x14ac:dyDescent="0.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0.5" customHeight="1" x14ac:dyDescent="0.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0.5" customHeight="1" x14ac:dyDescent="0.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0.5" customHeight="1" x14ac:dyDescent="0.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0.5" customHeight="1" x14ac:dyDescent="0.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0.5" customHeight="1" x14ac:dyDescent="0.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0.5" customHeight="1" x14ac:dyDescent="0.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0.5" customHeight="1" x14ac:dyDescent="0.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0.5" customHeight="1" x14ac:dyDescent="0.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0.5" customHeight="1" x14ac:dyDescent="0.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0.5" customHeight="1" x14ac:dyDescent="0.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0.5" customHeight="1" x14ac:dyDescent="0.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0.5" customHeight="1" x14ac:dyDescent="0.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0.5" customHeight="1" x14ac:dyDescent="0.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0.5" customHeight="1" x14ac:dyDescent="0.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0.5" customHeight="1" x14ac:dyDescent="0.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0.5" customHeight="1" x14ac:dyDescent="0.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0.5" customHeight="1" x14ac:dyDescent="0.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0.5" customHeight="1" x14ac:dyDescent="0.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0.5" customHeight="1" x14ac:dyDescent="0.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0.5" customHeight="1" x14ac:dyDescent="0.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0.5" customHeight="1" x14ac:dyDescent="0.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0.5" customHeight="1" x14ac:dyDescent="0.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0.5" customHeight="1" x14ac:dyDescent="0.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0.5" customHeight="1" x14ac:dyDescent="0.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0.5" customHeight="1" x14ac:dyDescent="0.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0.5" customHeight="1" x14ac:dyDescent="0.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0.5" customHeight="1" x14ac:dyDescent="0.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0.5" customHeight="1" x14ac:dyDescent="0.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0.5" customHeight="1" x14ac:dyDescent="0.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0.5" customHeight="1" x14ac:dyDescent="0.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0.5" customHeight="1" x14ac:dyDescent="0.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0.5" customHeight="1" x14ac:dyDescent="0.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0.5" customHeight="1" x14ac:dyDescent="0.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0.5" customHeight="1" x14ac:dyDescent="0.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0.5" customHeight="1" x14ac:dyDescent="0.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0.5" customHeight="1" x14ac:dyDescent="0.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0.5" customHeight="1" x14ac:dyDescent="0.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0.5" customHeight="1" x14ac:dyDescent="0.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0.5" customHeight="1" x14ac:dyDescent="0.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0.5" customHeight="1" x14ac:dyDescent="0.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0.5" customHeight="1" x14ac:dyDescent="0.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0.5" customHeight="1" x14ac:dyDescent="0.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0.5" customHeight="1" x14ac:dyDescent="0.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0.5" customHeight="1" x14ac:dyDescent="0.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0.5" customHeight="1" x14ac:dyDescent="0.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0.5" customHeight="1" x14ac:dyDescent="0.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0.5" customHeight="1" x14ac:dyDescent="0.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0.5" customHeight="1" x14ac:dyDescent="0.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0.5" customHeight="1" x14ac:dyDescent="0.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0.5" customHeight="1" x14ac:dyDescent="0.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0.5" customHeight="1" x14ac:dyDescent="0.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0.5" customHeight="1" x14ac:dyDescent="0.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0.5" customHeight="1" x14ac:dyDescent="0.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0.5" customHeight="1" x14ac:dyDescent="0.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0.5" customHeight="1" x14ac:dyDescent="0.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0.5" customHeight="1" x14ac:dyDescent="0.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0.5" customHeight="1" x14ac:dyDescent="0.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0.5" customHeight="1" x14ac:dyDescent="0.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0.5" customHeight="1" x14ac:dyDescent="0.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0.5" customHeight="1" x14ac:dyDescent="0.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0.5" customHeight="1" x14ac:dyDescent="0.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0.5" customHeight="1" x14ac:dyDescent="0.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0.5" customHeight="1" x14ac:dyDescent="0.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0.5" customHeight="1" x14ac:dyDescent="0.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0.5" customHeight="1" x14ac:dyDescent="0.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0.5" customHeight="1" x14ac:dyDescent="0.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0.5" customHeight="1" x14ac:dyDescent="0.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0.5" customHeight="1" x14ac:dyDescent="0.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0.5" customHeight="1" x14ac:dyDescent="0.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0.5" customHeight="1" x14ac:dyDescent="0.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0.5" customHeight="1" x14ac:dyDescent="0.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0.5" customHeight="1" x14ac:dyDescent="0.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0.5" customHeight="1" x14ac:dyDescent="0.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0.5" customHeight="1" x14ac:dyDescent="0.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0.5" customHeight="1" x14ac:dyDescent="0.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0.5" customHeight="1" x14ac:dyDescent="0.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0.5" customHeight="1" x14ac:dyDescent="0.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0.5" customHeight="1" x14ac:dyDescent="0.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0.5" customHeight="1" x14ac:dyDescent="0.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0.5" customHeight="1" x14ac:dyDescent="0.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0.5" customHeight="1" x14ac:dyDescent="0.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0.5" customHeight="1" x14ac:dyDescent="0.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0.5" customHeight="1" x14ac:dyDescent="0.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0.5" customHeight="1" x14ac:dyDescent="0.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0.5" customHeight="1" x14ac:dyDescent="0.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0.5" customHeight="1" x14ac:dyDescent="0.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0.5" customHeight="1" x14ac:dyDescent="0.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0.5" customHeight="1" x14ac:dyDescent="0.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0.5" customHeight="1" x14ac:dyDescent="0.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0.5" customHeight="1" x14ac:dyDescent="0.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0.5" customHeight="1" x14ac:dyDescent="0.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0.5" customHeight="1" x14ac:dyDescent="0.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0.5" customHeight="1" x14ac:dyDescent="0.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0.5" customHeight="1" x14ac:dyDescent="0.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0.5" customHeight="1" x14ac:dyDescent="0.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0.5" customHeight="1" x14ac:dyDescent="0.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0.5" customHeight="1" x14ac:dyDescent="0.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0.5" customHeight="1" x14ac:dyDescent="0.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0.5" customHeight="1" x14ac:dyDescent="0.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0.5" customHeight="1" x14ac:dyDescent="0.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0.5" customHeight="1" x14ac:dyDescent="0.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0.5" customHeight="1" x14ac:dyDescent="0.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0.5" customHeight="1" x14ac:dyDescent="0.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0.5" customHeight="1" x14ac:dyDescent="0.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0.5" customHeight="1" x14ac:dyDescent="0.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0.5" customHeight="1" x14ac:dyDescent="0.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0.5" customHeight="1" x14ac:dyDescent="0.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0.5" customHeight="1" x14ac:dyDescent="0.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0.5" customHeight="1" x14ac:dyDescent="0.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0.5" customHeight="1" x14ac:dyDescent="0.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0.5" customHeight="1" x14ac:dyDescent="0.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0.5" customHeight="1" x14ac:dyDescent="0.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0.5" customHeight="1" x14ac:dyDescent="0.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0.5" customHeight="1" x14ac:dyDescent="0.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0.5" customHeight="1" x14ac:dyDescent="0.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0.5" customHeight="1" x14ac:dyDescent="0.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0.5" customHeight="1" x14ac:dyDescent="0.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0.5" customHeight="1" x14ac:dyDescent="0.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0.5" customHeight="1" x14ac:dyDescent="0.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0.5" customHeight="1" x14ac:dyDescent="0.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0.5" customHeight="1" x14ac:dyDescent="0.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0.5" customHeight="1" x14ac:dyDescent="0.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0.5" customHeight="1" x14ac:dyDescent="0.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0.5" customHeight="1" x14ac:dyDescent="0.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0.5" customHeight="1" x14ac:dyDescent="0.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0.5" customHeight="1" x14ac:dyDescent="0.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0.5" customHeight="1" x14ac:dyDescent="0.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0.5" customHeight="1" x14ac:dyDescent="0.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0.5" customHeight="1" x14ac:dyDescent="0.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0.5" customHeight="1" x14ac:dyDescent="0.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0.5" customHeight="1" x14ac:dyDescent="0.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0.5" customHeight="1" x14ac:dyDescent="0.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0.5" customHeight="1" x14ac:dyDescent="0.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0.5" customHeight="1" x14ac:dyDescent="0.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0.5" customHeight="1" x14ac:dyDescent="0.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0.5" customHeight="1" x14ac:dyDescent="0.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0.5" customHeight="1" x14ac:dyDescent="0.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0.5" customHeight="1" x14ac:dyDescent="0.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0.5" customHeight="1" x14ac:dyDescent="0.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0.5" customHeight="1" x14ac:dyDescent="0.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0.5" customHeight="1" x14ac:dyDescent="0.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0.5" customHeight="1" x14ac:dyDescent="0.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0.5" customHeight="1" x14ac:dyDescent="0.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0.5" customHeight="1" x14ac:dyDescent="0.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0.5" customHeight="1" x14ac:dyDescent="0.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0.5" customHeight="1" x14ac:dyDescent="0.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0.5" customHeight="1" x14ac:dyDescent="0.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0.5" customHeight="1" x14ac:dyDescent="0.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0.5" customHeight="1" x14ac:dyDescent="0.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0.5" customHeight="1" x14ac:dyDescent="0.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0.5" customHeight="1" x14ac:dyDescent="0.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0.5" customHeight="1" x14ac:dyDescent="0.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0.5" customHeight="1" x14ac:dyDescent="0.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0.5" customHeight="1" x14ac:dyDescent="0.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0.5" customHeight="1" x14ac:dyDescent="0.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0.5" customHeight="1" x14ac:dyDescent="0.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6">
    <mergeCell ref="B86:F86"/>
    <mergeCell ref="B81:F81"/>
    <mergeCell ref="B82:F82"/>
    <mergeCell ref="B83:F83"/>
    <mergeCell ref="B84:F84"/>
    <mergeCell ref="B85:F85"/>
  </mergeCells>
  <pageMargins left="0.7" right="0.7" top="0.75" bottom="0.75" header="0" footer="0"/>
  <pageSetup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7528-E2C5-C64B-B949-F7CF0501B6D3}">
  <sheetPr>
    <pageSetUpPr fitToPage="1"/>
  </sheetPr>
  <dimension ref="A1:Z963"/>
  <sheetViews>
    <sheetView tabSelected="1" zoomScale="80" zoomScaleNormal="80" workbookViewId="0">
      <selection activeCell="F31" sqref="F31"/>
    </sheetView>
  </sheetViews>
  <sheetFormatPr baseColWidth="10" defaultColWidth="16.75" defaultRowHeight="15" customHeight="1" x14ac:dyDescent="0.15"/>
  <cols>
    <col min="1" max="1" width="5.75" customWidth="1"/>
    <col min="2" max="2" width="56.25" customWidth="1"/>
    <col min="3" max="3" width="4.75" customWidth="1"/>
    <col min="4" max="4" width="29.25" customWidth="1"/>
    <col min="5" max="5" width="21.25" customWidth="1"/>
    <col min="6" max="6" width="116.5" customWidth="1"/>
    <col min="7" max="26" width="16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.5" customHeight="1" x14ac:dyDescent="0.2">
      <c r="A2" s="3"/>
      <c r="B2" s="5"/>
      <c r="C2" s="4"/>
      <c r="D2" s="4"/>
      <c r="E2" s="4"/>
      <c r="F2" s="2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7" t="s">
        <v>1</v>
      </c>
      <c r="C3" s="8"/>
      <c r="D3" s="9" t="s">
        <v>2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10" t="s">
        <v>3</v>
      </c>
      <c r="C4" s="8"/>
      <c r="D4" s="11" t="s">
        <v>4</v>
      </c>
      <c r="E4" s="8"/>
      <c r="F4" s="8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9.75" customHeight="1" x14ac:dyDescent="0.2">
      <c r="A5" s="12"/>
      <c r="B5" s="13"/>
      <c r="C5" s="14"/>
      <c r="D5" s="13"/>
      <c r="E5" s="13"/>
      <c r="F5" s="15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 x14ac:dyDescent="0.2">
      <c r="A6" s="12"/>
      <c r="B6" s="16" t="s">
        <v>5</v>
      </c>
      <c r="C6" s="8"/>
      <c r="D6" s="8"/>
      <c r="E6" s="8"/>
      <c r="F6" s="17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.5" customHeight="1" x14ac:dyDescent="0.2">
      <c r="A7" s="3"/>
      <c r="B7" s="4"/>
      <c r="C7" s="4"/>
      <c r="D7" s="4"/>
      <c r="E7" s="4"/>
      <c r="F7" s="2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8.5" customHeight="1" x14ac:dyDescent="0.2">
      <c r="A8" s="18"/>
      <c r="B8" s="19" t="s">
        <v>6</v>
      </c>
      <c r="C8" s="20"/>
      <c r="D8" s="21" t="s">
        <v>7</v>
      </c>
      <c r="E8" s="21" t="s">
        <v>8</v>
      </c>
      <c r="F8" s="21" t="s">
        <v>9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3"/>
      <c r="B9" s="41" t="s">
        <v>10</v>
      </c>
      <c r="C9" s="4"/>
      <c r="D9" s="61">
        <v>285000</v>
      </c>
      <c r="E9" s="23">
        <f>D9/$D$20</f>
        <v>0.53953176707198247</v>
      </c>
      <c r="F9" s="63" t="s">
        <v>99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3"/>
      <c r="B10" s="41" t="s">
        <v>12</v>
      </c>
      <c r="C10" s="4"/>
      <c r="D10" s="33">
        <v>103985.81</v>
      </c>
      <c r="E10" s="23">
        <f>D10/$D$20</f>
        <v>0.19685490463056637</v>
      </c>
      <c r="F10" s="2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3"/>
      <c r="B11" s="41" t="s">
        <v>13</v>
      </c>
      <c r="C11" s="4"/>
      <c r="D11" s="26">
        <v>0</v>
      </c>
      <c r="E11" s="23">
        <f>D11/$D$20</f>
        <v>0</v>
      </c>
      <c r="F11" s="2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4.5" customHeight="1" x14ac:dyDescent="0.2">
      <c r="A12" s="3"/>
      <c r="B12" s="41" t="s">
        <v>14</v>
      </c>
      <c r="C12" s="4"/>
      <c r="D12" s="27">
        <v>41000</v>
      </c>
      <c r="E12" s="23">
        <f>D12/$D$20</f>
        <v>7.7616850701583431E-2</v>
      </c>
      <c r="F12" s="24" t="s">
        <v>15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3"/>
      <c r="B13" s="41" t="s">
        <v>16</v>
      </c>
      <c r="C13" s="4"/>
      <c r="D13" s="33">
        <v>0</v>
      </c>
      <c r="E13" s="23">
        <f>D13/$D$20</f>
        <v>0</v>
      </c>
      <c r="F13" s="2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"/>
      <c r="B14" s="41" t="s">
        <v>17</v>
      </c>
      <c r="C14" s="4"/>
      <c r="D14" s="33">
        <v>500</v>
      </c>
      <c r="E14" s="23">
        <f>D14/$D$20</f>
        <v>9.4654695977540774E-4</v>
      </c>
      <c r="F14" s="24" t="s">
        <v>18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" x14ac:dyDescent="0.2">
      <c r="A15" s="3"/>
      <c r="B15" s="41" t="s">
        <v>19</v>
      </c>
      <c r="C15" s="4"/>
      <c r="D15" s="33">
        <v>1750</v>
      </c>
      <c r="E15" s="23">
        <f>D15/$D$20</f>
        <v>3.3129143592139274E-3</v>
      </c>
      <c r="F15" s="24" t="s">
        <v>20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 x14ac:dyDescent="0.2">
      <c r="A16" s="3"/>
      <c r="B16" s="41" t="s">
        <v>21</v>
      </c>
      <c r="C16" s="4"/>
      <c r="D16" s="33">
        <v>96000</v>
      </c>
      <c r="E16" s="23">
        <f>D16/$D$20</f>
        <v>0.1817370162768783</v>
      </c>
      <c r="F16" s="24" t="s">
        <v>22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">
      <c r="A17" s="3"/>
      <c r="B17" s="41"/>
      <c r="C17" s="4"/>
      <c r="D17" s="23"/>
      <c r="E17" s="23"/>
      <c r="F17" s="2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28"/>
      <c r="B18" s="29" t="s">
        <v>23</v>
      </c>
      <c r="C18" s="5"/>
      <c r="D18" s="30">
        <f t="shared" ref="D18:E18" si="0">SUM(D9:D16)</f>
        <v>528235.81000000006</v>
      </c>
      <c r="E18" s="31">
        <f t="shared" si="0"/>
        <v>0.99999999999999989</v>
      </c>
      <c r="F18" s="32"/>
      <c r="G18" s="2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"/>
      <c r="B19" s="41"/>
      <c r="C19" s="4"/>
      <c r="D19" s="4"/>
      <c r="E19" s="4"/>
      <c r="F19" s="24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"/>
      <c r="B20" s="5" t="s">
        <v>30</v>
      </c>
      <c r="C20" s="4"/>
      <c r="D20" s="36">
        <f>D18</f>
        <v>528235.81000000006</v>
      </c>
      <c r="E20" s="31">
        <f>E18</f>
        <v>0.99999999999999989</v>
      </c>
      <c r="F20" s="24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"/>
      <c r="B21" s="4"/>
      <c r="C21" s="4"/>
      <c r="D21" s="4"/>
      <c r="E21" s="4"/>
      <c r="F21" s="24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18"/>
      <c r="B22" s="38" t="s">
        <v>31</v>
      </c>
      <c r="C22" s="20"/>
      <c r="D22" s="62" t="s">
        <v>7</v>
      </c>
      <c r="E22" s="21" t="s">
        <v>33</v>
      </c>
      <c r="F22" s="21" t="s">
        <v>9</v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"/>
      <c r="B23" s="4"/>
      <c r="C23" s="4"/>
      <c r="D23" s="4"/>
      <c r="E23" s="4"/>
      <c r="F23" s="24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"/>
      <c r="B24" s="47" t="s">
        <v>34</v>
      </c>
      <c r="C24" s="4"/>
      <c r="D24" s="4"/>
      <c r="E24" s="4"/>
      <c r="F24" s="24" t="s">
        <v>35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"/>
      <c r="B25" s="29" t="s">
        <v>42</v>
      </c>
      <c r="C25" s="4"/>
      <c r="D25" s="44">
        <v>238305</v>
      </c>
      <c r="E25" s="45">
        <f>D25/$D$39</f>
        <v>0.56107409413038867</v>
      </c>
      <c r="F25" s="63" t="s">
        <v>100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3"/>
      <c r="B26" s="47" t="s">
        <v>43</v>
      </c>
      <c r="C26" s="4"/>
      <c r="D26" s="46"/>
      <c r="E26" s="4"/>
      <c r="F26" s="24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3"/>
      <c r="B27" s="29" t="s">
        <v>48</v>
      </c>
      <c r="C27" s="4"/>
      <c r="D27" s="44">
        <v>1200</v>
      </c>
      <c r="E27" s="45">
        <f>D27/$D$39</f>
        <v>2.8253243236879902E-3</v>
      </c>
      <c r="F27" s="63" t="s">
        <v>106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"/>
      <c r="B28" s="47" t="s">
        <v>49</v>
      </c>
      <c r="C28" s="4"/>
      <c r="D28" s="46"/>
      <c r="E28" s="4"/>
      <c r="F28" s="24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28"/>
      <c r="B29" s="29" t="s">
        <v>54</v>
      </c>
      <c r="C29" s="5"/>
      <c r="D29" s="44">
        <v>10000</v>
      </c>
      <c r="E29" s="45">
        <f>D29/$D$39</f>
        <v>2.3544369364066585E-2</v>
      </c>
      <c r="F29" s="63" t="s">
        <v>101</v>
      </c>
      <c r="G29" s="2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"/>
      <c r="B30" s="47" t="s">
        <v>55</v>
      </c>
      <c r="C30" s="4"/>
      <c r="D30" s="46"/>
      <c r="E30" s="4"/>
      <c r="F30" s="24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28"/>
      <c r="B31" s="29" t="s">
        <v>62</v>
      </c>
      <c r="C31" s="5"/>
      <c r="D31" s="44">
        <v>53900</v>
      </c>
      <c r="E31" s="45">
        <f>D31/$D$39</f>
        <v>0.12690415087231888</v>
      </c>
      <c r="F31" s="63" t="s">
        <v>103</v>
      </c>
      <c r="G31" s="2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"/>
      <c r="B32" s="47" t="s">
        <v>63</v>
      </c>
      <c r="C32" s="4"/>
      <c r="D32" s="46"/>
      <c r="E32" s="4"/>
      <c r="F32" s="2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28"/>
      <c r="B33" s="29" t="s">
        <v>68</v>
      </c>
      <c r="C33" s="5"/>
      <c r="D33" s="44">
        <v>11000</v>
      </c>
      <c r="E33" s="45">
        <f>D33/$D$39</f>
        <v>2.5898806300473243E-2</v>
      </c>
      <c r="F33" s="63" t="s">
        <v>102</v>
      </c>
      <c r="G33" s="2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"/>
      <c r="B34" s="47" t="s">
        <v>69</v>
      </c>
      <c r="C34" s="4"/>
      <c r="D34" s="46"/>
      <c r="E34" s="4"/>
      <c r="F34" s="24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28"/>
      <c r="B35" s="29" t="s">
        <v>86</v>
      </c>
      <c r="C35" s="5"/>
      <c r="D35" s="44">
        <v>99625</v>
      </c>
      <c r="E35" s="45">
        <f>D35/$D$39</f>
        <v>0.23456077978951334</v>
      </c>
      <c r="F35" s="63" t="s">
        <v>104</v>
      </c>
      <c r="G35" s="2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"/>
      <c r="B36" s="64" t="s">
        <v>87</v>
      </c>
      <c r="C36" s="4"/>
      <c r="D36" s="46"/>
      <c r="E36" s="4"/>
      <c r="F36" s="2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28"/>
      <c r="B37" s="29" t="s">
        <v>95</v>
      </c>
      <c r="C37" s="5"/>
      <c r="D37" s="44">
        <v>10700</v>
      </c>
      <c r="E37" s="45">
        <f>D37/$D$39</f>
        <v>2.5192475219551244E-2</v>
      </c>
      <c r="F37" s="63" t="s">
        <v>105</v>
      </c>
      <c r="G37" s="2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"/>
      <c r="B38" s="41"/>
      <c r="C38" s="4"/>
      <c r="D38" s="46"/>
      <c r="E38" s="4"/>
      <c r="F38" s="2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28"/>
      <c r="B39" s="29" t="s">
        <v>96</v>
      </c>
      <c r="C39" s="5"/>
      <c r="D39" s="30">
        <f>D25+D27+D29+D31+D33+D35+D37</f>
        <v>424730</v>
      </c>
      <c r="E39" s="37">
        <f>E25+E27+E29+E31+E33+E35+E37</f>
        <v>0.99999999999999989</v>
      </c>
      <c r="F39" s="32"/>
      <c r="G39" s="2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"/>
      <c r="B40" s="4"/>
      <c r="C40" s="4"/>
      <c r="D40" s="4"/>
      <c r="E40" s="4"/>
      <c r="F40" s="24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9"/>
      <c r="B41" s="50" t="s">
        <v>97</v>
      </c>
      <c r="C41" s="51"/>
      <c r="D41" s="52">
        <f>D20-D39</f>
        <v>103505.81000000006</v>
      </c>
      <c r="E41" s="51"/>
      <c r="F41" s="5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5.25" customHeight="1" thickBot="1" x14ac:dyDescent="0.25">
      <c r="A42" s="54"/>
      <c r="B42" s="55"/>
      <c r="C42" s="55"/>
      <c r="D42" s="55"/>
      <c r="E42" s="55"/>
      <c r="F42" s="56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Top="1" x14ac:dyDescent="0.2">
      <c r="A43" s="3"/>
      <c r="B43" s="4" t="s">
        <v>98</v>
      </c>
      <c r="C43" s="4"/>
      <c r="D43" s="4"/>
      <c r="E43" s="4"/>
      <c r="F43" s="24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3"/>
      <c r="B44" s="57">
        <v>1</v>
      </c>
      <c r="C44" s="58"/>
      <c r="D44" s="58"/>
      <c r="E44" s="58"/>
      <c r="F44" s="5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3"/>
      <c r="B45" s="57">
        <v>2</v>
      </c>
      <c r="C45" s="58"/>
      <c r="D45" s="58"/>
      <c r="E45" s="58"/>
      <c r="F45" s="58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3"/>
      <c r="B46" s="57">
        <v>3</v>
      </c>
      <c r="C46" s="58"/>
      <c r="D46" s="58"/>
      <c r="E46" s="58"/>
      <c r="F46" s="58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3"/>
      <c r="B47" s="57">
        <v>4</v>
      </c>
      <c r="C47" s="58"/>
      <c r="D47" s="58"/>
      <c r="E47" s="58"/>
      <c r="F47" s="58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3"/>
      <c r="B48" s="57">
        <v>5</v>
      </c>
      <c r="C48" s="58"/>
      <c r="D48" s="58"/>
      <c r="E48" s="58"/>
      <c r="F48" s="58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 x14ac:dyDescent="0.25">
      <c r="A49" s="54"/>
      <c r="B49" s="59">
        <v>6</v>
      </c>
      <c r="C49" s="60"/>
      <c r="D49" s="60"/>
      <c r="E49" s="60"/>
      <c r="F49" s="60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Top="1" x14ac:dyDescent="0.2">
      <c r="A50" s="4"/>
      <c r="B50" s="4"/>
      <c r="C50" s="4"/>
      <c r="D50" s="4"/>
      <c r="E50" s="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2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2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2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2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2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2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2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2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2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2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2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2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2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2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2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2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2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2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2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2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2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2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2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2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2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2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2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2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2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2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2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2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2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2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2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2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2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2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2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2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2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2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2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2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2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2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2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2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2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2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2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2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2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2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2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2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2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2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2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2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2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2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2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2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2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2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2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2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2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2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2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2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2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2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2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2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2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2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2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2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2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2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2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2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2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2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2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2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2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2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2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2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2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2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2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2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2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2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2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2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2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2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2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2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2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2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2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2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2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2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2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2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2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2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2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2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2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2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2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2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2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2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2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2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2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2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2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2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2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2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2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2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2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2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2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2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2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2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2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2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2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2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2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2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2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2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2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2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2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2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2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2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2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2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2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2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2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2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2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2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2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2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2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2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2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2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0.5" customHeight="1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0.5" customHeight="1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0.5" customHeight="1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0.5" customHeight="1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0.5" customHeight="1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0.5" customHeight="1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0.5" customHeight="1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0.5" customHeight="1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0.5" customHeight="1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0.5" customHeight="1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0.5" customHeight="1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0.5" customHeight="1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0.5" customHeight="1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0.5" customHeight="1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0.5" customHeight="1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0.5" customHeight="1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0.5" customHeight="1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0.5" customHeight="1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0.5" customHeight="1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0.5" customHeight="1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0.5" customHeight="1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0.5" customHeight="1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0.5" customHeight="1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0.5" customHeight="1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0.5" customHeight="1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0.5" customHeight="1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0.5" customHeight="1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0.5" customHeight="1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0.5" customHeight="1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0.5" customHeight="1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0.5" customHeight="1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0.5" customHeight="1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0.5" customHeight="1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0.5" customHeight="1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0.5" customHeight="1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0.5" customHeight="1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0.5" customHeight="1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0.5" customHeight="1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0.5" customHeight="1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0.5" customHeight="1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0.5" customHeight="1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0.5" customHeight="1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0.5" customHeight="1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0.5" customHeight="1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0.5" customHeight="1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0.5" customHeight="1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0.5" customHeight="1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0.5" customHeight="1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0.5" customHeigh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0.5" customHeigh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0.5" customHeight="1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0.5" customHeight="1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0.5" customHeight="1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0.5" customHeight="1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0.5" customHeight="1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0.5" customHeight="1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0.5" customHeight="1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0.5" customHeight="1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0.5" customHeight="1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0.5" customHeight="1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0.5" customHeight="1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0.5" customHeight="1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0.5" customHeight="1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0.5" customHeight="1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0.5" customHeight="1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0.5" customHeight="1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0.5" customHeight="1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0.5" customHeight="1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0.5" customHeight="1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0.5" customHeight="1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0.5" customHeight="1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0.5" customHeight="1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0.5" customHeight="1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0.5" customHeight="1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0.5" customHeight="1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0.5" customHeight="1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0.5" customHeight="1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0.5" customHeight="1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0.5" customHeight="1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0.5" customHeight="1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0.5" customHeight="1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0.5" customHeight="1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0.5" customHeight="1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0.5" customHeight="1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0.5" customHeight="1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0.5" customHeight="1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0.5" customHeight="1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0.5" customHeight="1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0.5" customHeight="1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0.5" customHeight="1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0.5" customHeight="1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0.5" customHeight="1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0.5" customHeight="1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0.5" customHeight="1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0.5" customHeight="1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0.5" customHeight="1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0.5" customHeight="1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0.5" customHeight="1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0.5" customHeight="1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0.5" customHeight="1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0.5" customHeight="1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0.5" customHeight="1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0.5" customHeight="1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0.5" customHeight="1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0.5" customHeight="1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0.5" customHeight="1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0.5" customHeight="1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0.5" customHeight="1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0.5" customHeight="1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0.5" customHeight="1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0.5" customHeight="1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0.5" customHeight="1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0.5" customHeight="1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0.5" customHeight="1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0.5" customHeight="1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0.5" customHeight="1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0.5" customHeight="1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0.5" customHeight="1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0.5" customHeight="1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0.5" customHeigh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0.5" customHeigh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0.5" customHeight="1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0.5" customHeight="1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0.5" customHeight="1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0.5" customHeight="1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0.5" customHeight="1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0.5" customHeight="1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0.5" customHeight="1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0.5" customHeight="1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0.5" customHeight="1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0.5" customHeight="1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0.5" customHeight="1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0.5" customHeight="1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0.5" customHeight="1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0.5" customHeight="1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0.5" customHeight="1" x14ac:dyDescent="0.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0.5" customHeight="1" x14ac:dyDescent="0.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0.5" customHeight="1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0.5" customHeight="1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0.5" customHeight="1" x14ac:dyDescent="0.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0.5" customHeight="1" x14ac:dyDescent="0.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0.5" customHeight="1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0.5" customHeight="1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0.5" customHeight="1" x14ac:dyDescent="0.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0.5" customHeight="1" x14ac:dyDescent="0.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0.5" customHeight="1" x14ac:dyDescent="0.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0.5" customHeight="1" x14ac:dyDescent="0.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0.5" customHeight="1" x14ac:dyDescent="0.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0.5" customHeight="1" x14ac:dyDescent="0.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0.5" customHeight="1" x14ac:dyDescent="0.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0.5" customHeight="1" x14ac:dyDescent="0.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0.5" customHeight="1" x14ac:dyDescent="0.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0.5" customHeight="1" x14ac:dyDescent="0.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0.5" customHeight="1" x14ac:dyDescent="0.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0.5" customHeight="1" x14ac:dyDescent="0.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0.5" customHeight="1" x14ac:dyDescent="0.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0.5" customHeight="1" x14ac:dyDescent="0.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0.5" customHeight="1" x14ac:dyDescent="0.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0.5" customHeight="1" x14ac:dyDescent="0.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0.5" customHeight="1" x14ac:dyDescent="0.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0.5" customHeight="1" x14ac:dyDescent="0.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0.5" customHeight="1" x14ac:dyDescent="0.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0.5" customHeight="1" x14ac:dyDescent="0.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0.5" customHeight="1" x14ac:dyDescent="0.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0.5" customHeight="1" x14ac:dyDescent="0.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0.5" customHeight="1" x14ac:dyDescent="0.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0.5" customHeight="1" x14ac:dyDescent="0.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0.5" customHeight="1" x14ac:dyDescent="0.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0.5" customHeight="1" x14ac:dyDescent="0.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0.5" customHeight="1" x14ac:dyDescent="0.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0.5" customHeight="1" x14ac:dyDescent="0.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0.5" customHeight="1" x14ac:dyDescent="0.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0.5" customHeight="1" x14ac:dyDescent="0.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0.5" customHeight="1" x14ac:dyDescent="0.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0.5" customHeight="1" x14ac:dyDescent="0.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0.5" customHeight="1" x14ac:dyDescent="0.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0.5" customHeight="1" x14ac:dyDescent="0.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0.5" customHeight="1" x14ac:dyDescent="0.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0.5" customHeight="1" x14ac:dyDescent="0.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0.5" customHeight="1" x14ac:dyDescent="0.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0.5" customHeight="1" x14ac:dyDescent="0.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0.5" customHeight="1" x14ac:dyDescent="0.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0.5" customHeight="1" x14ac:dyDescent="0.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0.5" customHeight="1" x14ac:dyDescent="0.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0.5" customHeight="1" x14ac:dyDescent="0.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0.5" customHeight="1" x14ac:dyDescent="0.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0.5" customHeight="1" x14ac:dyDescent="0.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0.5" customHeight="1" x14ac:dyDescent="0.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0.5" customHeight="1" x14ac:dyDescent="0.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0.5" customHeight="1" x14ac:dyDescent="0.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0.5" customHeight="1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0.5" customHeight="1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0.5" customHeight="1" x14ac:dyDescent="0.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0.5" customHeight="1" x14ac:dyDescent="0.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0.5" customHeight="1" x14ac:dyDescent="0.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0.5" customHeight="1" x14ac:dyDescent="0.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0.5" customHeight="1" x14ac:dyDescent="0.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0.5" customHeight="1" x14ac:dyDescent="0.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0.5" customHeight="1" x14ac:dyDescent="0.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0.5" customHeight="1" x14ac:dyDescent="0.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0.5" customHeight="1" x14ac:dyDescent="0.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0.5" customHeight="1" x14ac:dyDescent="0.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0.5" customHeight="1" x14ac:dyDescent="0.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0.5" customHeight="1" x14ac:dyDescent="0.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0.5" customHeight="1" x14ac:dyDescent="0.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0.5" customHeight="1" x14ac:dyDescent="0.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0.5" customHeight="1" x14ac:dyDescent="0.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0.5" customHeight="1" x14ac:dyDescent="0.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0.5" customHeight="1" x14ac:dyDescent="0.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0.5" customHeight="1" x14ac:dyDescent="0.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0.5" customHeight="1" x14ac:dyDescent="0.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0.5" customHeight="1" x14ac:dyDescent="0.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0.5" customHeight="1" x14ac:dyDescent="0.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0.5" customHeight="1" x14ac:dyDescent="0.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0.5" customHeight="1" x14ac:dyDescent="0.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0.5" customHeight="1" x14ac:dyDescent="0.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0.5" customHeight="1" x14ac:dyDescent="0.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0.5" customHeight="1" x14ac:dyDescent="0.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0.5" customHeight="1" x14ac:dyDescent="0.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0.5" customHeight="1" x14ac:dyDescent="0.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0.5" customHeight="1" x14ac:dyDescent="0.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0.5" customHeight="1" x14ac:dyDescent="0.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0.5" customHeight="1" x14ac:dyDescent="0.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0.5" customHeight="1" x14ac:dyDescent="0.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0.5" customHeight="1" x14ac:dyDescent="0.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0.5" customHeight="1" x14ac:dyDescent="0.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0.5" customHeight="1" x14ac:dyDescent="0.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0.5" customHeight="1" x14ac:dyDescent="0.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0.5" customHeight="1" x14ac:dyDescent="0.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0.5" customHeight="1" x14ac:dyDescent="0.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0.5" customHeight="1" x14ac:dyDescent="0.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0.5" customHeight="1" x14ac:dyDescent="0.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0.5" customHeight="1" x14ac:dyDescent="0.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0.5" customHeight="1" x14ac:dyDescent="0.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0.5" customHeight="1" x14ac:dyDescent="0.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0.5" customHeight="1" x14ac:dyDescent="0.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0.5" customHeight="1" x14ac:dyDescent="0.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0.5" customHeight="1" x14ac:dyDescent="0.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0.5" customHeight="1" x14ac:dyDescent="0.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0.5" customHeight="1" x14ac:dyDescent="0.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0.5" customHeight="1" x14ac:dyDescent="0.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0.5" customHeight="1" x14ac:dyDescent="0.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0.5" customHeight="1" x14ac:dyDescent="0.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0.5" customHeight="1" x14ac:dyDescent="0.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0.5" customHeight="1" x14ac:dyDescent="0.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0.5" customHeight="1" x14ac:dyDescent="0.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0.5" customHeight="1" x14ac:dyDescent="0.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0.5" customHeight="1" x14ac:dyDescent="0.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0.5" customHeight="1" x14ac:dyDescent="0.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0.5" customHeight="1" x14ac:dyDescent="0.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0.5" customHeight="1" x14ac:dyDescent="0.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0.5" customHeight="1" x14ac:dyDescent="0.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0.5" customHeight="1" x14ac:dyDescent="0.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0.5" customHeight="1" x14ac:dyDescent="0.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0.5" customHeight="1" x14ac:dyDescent="0.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0.5" customHeight="1" x14ac:dyDescent="0.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0.5" customHeight="1" x14ac:dyDescent="0.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0.5" customHeight="1" x14ac:dyDescent="0.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0.5" customHeight="1" x14ac:dyDescent="0.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0.5" customHeight="1" x14ac:dyDescent="0.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0.5" customHeight="1" x14ac:dyDescent="0.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0.5" customHeight="1" x14ac:dyDescent="0.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0.5" customHeight="1" x14ac:dyDescent="0.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0.5" customHeight="1" x14ac:dyDescent="0.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0.5" customHeight="1" x14ac:dyDescent="0.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0.5" customHeight="1" x14ac:dyDescent="0.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0.5" customHeight="1" x14ac:dyDescent="0.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0.5" customHeight="1" x14ac:dyDescent="0.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0.5" customHeight="1" x14ac:dyDescent="0.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0.5" customHeight="1" x14ac:dyDescent="0.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0.5" customHeight="1" x14ac:dyDescent="0.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0.5" customHeight="1" x14ac:dyDescent="0.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0.5" customHeight="1" x14ac:dyDescent="0.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0.5" customHeight="1" x14ac:dyDescent="0.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0.5" customHeight="1" x14ac:dyDescent="0.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0.5" customHeight="1" x14ac:dyDescent="0.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0.5" customHeight="1" x14ac:dyDescent="0.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0.5" customHeight="1" x14ac:dyDescent="0.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0.5" customHeight="1" x14ac:dyDescent="0.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0.5" customHeight="1" x14ac:dyDescent="0.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0.5" customHeight="1" x14ac:dyDescent="0.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0.5" customHeight="1" x14ac:dyDescent="0.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0.5" customHeight="1" x14ac:dyDescent="0.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0.5" customHeight="1" x14ac:dyDescent="0.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0.5" customHeight="1" x14ac:dyDescent="0.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0.5" customHeight="1" x14ac:dyDescent="0.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0.5" customHeight="1" x14ac:dyDescent="0.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0.5" customHeight="1" x14ac:dyDescent="0.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0.5" customHeight="1" x14ac:dyDescent="0.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0.5" customHeight="1" x14ac:dyDescent="0.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0.5" customHeight="1" x14ac:dyDescent="0.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0.5" customHeight="1" x14ac:dyDescent="0.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0.5" customHeight="1" x14ac:dyDescent="0.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0.5" customHeight="1" x14ac:dyDescent="0.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0.5" customHeight="1" x14ac:dyDescent="0.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0.5" customHeight="1" x14ac:dyDescent="0.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0.5" customHeight="1" x14ac:dyDescent="0.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0.5" customHeight="1" x14ac:dyDescent="0.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0.5" customHeight="1" x14ac:dyDescent="0.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0.5" customHeight="1" x14ac:dyDescent="0.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0.5" customHeight="1" x14ac:dyDescent="0.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0.5" customHeight="1" x14ac:dyDescent="0.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0.5" customHeight="1" x14ac:dyDescent="0.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0.5" customHeight="1" x14ac:dyDescent="0.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0.5" customHeight="1" x14ac:dyDescent="0.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0.5" customHeight="1" x14ac:dyDescent="0.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0.5" customHeight="1" x14ac:dyDescent="0.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0.5" customHeight="1" x14ac:dyDescent="0.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0.5" customHeight="1" x14ac:dyDescent="0.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0.5" customHeight="1" x14ac:dyDescent="0.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0.5" customHeight="1" x14ac:dyDescent="0.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0.5" customHeight="1" x14ac:dyDescent="0.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0.5" customHeight="1" x14ac:dyDescent="0.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0.5" customHeight="1" x14ac:dyDescent="0.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0.5" customHeight="1" x14ac:dyDescent="0.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0.5" customHeight="1" x14ac:dyDescent="0.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0.5" customHeight="1" x14ac:dyDescent="0.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0.5" customHeight="1" x14ac:dyDescent="0.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0.5" customHeight="1" x14ac:dyDescent="0.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0.5" customHeight="1" x14ac:dyDescent="0.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0.5" customHeight="1" x14ac:dyDescent="0.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0.5" customHeight="1" x14ac:dyDescent="0.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0.5" customHeight="1" x14ac:dyDescent="0.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0.5" customHeight="1" x14ac:dyDescent="0.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0.5" customHeight="1" x14ac:dyDescent="0.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0.5" customHeight="1" x14ac:dyDescent="0.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0.5" customHeight="1" x14ac:dyDescent="0.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0.5" customHeight="1" x14ac:dyDescent="0.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0.5" customHeight="1" x14ac:dyDescent="0.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0.5" customHeight="1" x14ac:dyDescent="0.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0.5" customHeight="1" x14ac:dyDescent="0.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0.5" customHeight="1" x14ac:dyDescent="0.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0.5" customHeight="1" x14ac:dyDescent="0.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0.5" customHeight="1" x14ac:dyDescent="0.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0.5" customHeight="1" x14ac:dyDescent="0.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0.5" customHeight="1" x14ac:dyDescent="0.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0.5" customHeight="1" x14ac:dyDescent="0.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0.5" customHeight="1" x14ac:dyDescent="0.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0.5" customHeight="1" x14ac:dyDescent="0.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0.5" customHeight="1" x14ac:dyDescent="0.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0.5" customHeight="1" x14ac:dyDescent="0.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0.5" customHeight="1" x14ac:dyDescent="0.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0.5" customHeight="1" x14ac:dyDescent="0.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0.5" customHeight="1" x14ac:dyDescent="0.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0.5" customHeight="1" x14ac:dyDescent="0.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0.5" customHeight="1" x14ac:dyDescent="0.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0.5" customHeight="1" x14ac:dyDescent="0.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0.5" customHeight="1" x14ac:dyDescent="0.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0.5" customHeight="1" x14ac:dyDescent="0.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0.5" customHeight="1" x14ac:dyDescent="0.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0.5" customHeight="1" x14ac:dyDescent="0.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0.5" customHeight="1" x14ac:dyDescent="0.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0.5" customHeight="1" x14ac:dyDescent="0.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0.5" customHeight="1" x14ac:dyDescent="0.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0.5" customHeight="1" x14ac:dyDescent="0.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0.5" customHeight="1" x14ac:dyDescent="0.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0.5" customHeight="1" x14ac:dyDescent="0.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0.5" customHeight="1" x14ac:dyDescent="0.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0.5" customHeight="1" x14ac:dyDescent="0.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0.5" customHeight="1" x14ac:dyDescent="0.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0.5" customHeight="1" x14ac:dyDescent="0.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0.5" customHeight="1" x14ac:dyDescent="0.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0.5" customHeight="1" x14ac:dyDescent="0.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0.5" customHeight="1" x14ac:dyDescent="0.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0.5" customHeight="1" x14ac:dyDescent="0.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0.5" customHeight="1" x14ac:dyDescent="0.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0.5" customHeight="1" x14ac:dyDescent="0.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0.5" customHeight="1" x14ac:dyDescent="0.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0.5" customHeight="1" x14ac:dyDescent="0.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0.5" customHeight="1" x14ac:dyDescent="0.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0.5" customHeight="1" x14ac:dyDescent="0.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0.5" customHeight="1" x14ac:dyDescent="0.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0.5" customHeight="1" x14ac:dyDescent="0.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0.5" customHeight="1" x14ac:dyDescent="0.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0.5" customHeight="1" x14ac:dyDescent="0.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0.5" customHeight="1" x14ac:dyDescent="0.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0.5" customHeight="1" x14ac:dyDescent="0.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0.5" customHeight="1" x14ac:dyDescent="0.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0.5" customHeight="1" x14ac:dyDescent="0.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0.5" customHeight="1" x14ac:dyDescent="0.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0.5" customHeight="1" x14ac:dyDescent="0.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0.5" customHeight="1" x14ac:dyDescent="0.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0.5" customHeight="1" x14ac:dyDescent="0.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0.5" customHeight="1" x14ac:dyDescent="0.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0.5" customHeight="1" x14ac:dyDescent="0.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0.5" customHeight="1" x14ac:dyDescent="0.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0.5" customHeight="1" x14ac:dyDescent="0.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0.5" customHeight="1" x14ac:dyDescent="0.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0.5" customHeight="1" x14ac:dyDescent="0.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0.5" customHeight="1" x14ac:dyDescent="0.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0.5" customHeight="1" x14ac:dyDescent="0.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0.5" customHeight="1" x14ac:dyDescent="0.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0.5" customHeight="1" x14ac:dyDescent="0.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0.5" customHeight="1" x14ac:dyDescent="0.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0.5" customHeight="1" x14ac:dyDescent="0.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0.5" customHeight="1" x14ac:dyDescent="0.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0.5" customHeight="1" x14ac:dyDescent="0.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0.5" customHeight="1" x14ac:dyDescent="0.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0.5" customHeight="1" x14ac:dyDescent="0.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0.5" customHeight="1" x14ac:dyDescent="0.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0.5" customHeight="1" x14ac:dyDescent="0.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0.5" customHeight="1" x14ac:dyDescent="0.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0.5" customHeight="1" x14ac:dyDescent="0.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0.5" customHeight="1" x14ac:dyDescent="0.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0.5" customHeight="1" x14ac:dyDescent="0.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0.5" customHeight="1" x14ac:dyDescent="0.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0.5" customHeight="1" x14ac:dyDescent="0.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0.5" customHeight="1" x14ac:dyDescent="0.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0.5" customHeight="1" x14ac:dyDescent="0.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0.5" customHeight="1" x14ac:dyDescent="0.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0.5" customHeight="1" x14ac:dyDescent="0.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0.5" customHeight="1" x14ac:dyDescent="0.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0.5" customHeight="1" x14ac:dyDescent="0.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0.5" customHeight="1" x14ac:dyDescent="0.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0.5" customHeight="1" x14ac:dyDescent="0.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0.5" customHeight="1" x14ac:dyDescent="0.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0.5" customHeight="1" x14ac:dyDescent="0.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0.5" customHeight="1" x14ac:dyDescent="0.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0.5" customHeight="1" x14ac:dyDescent="0.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0.5" customHeight="1" x14ac:dyDescent="0.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0.5" customHeight="1" x14ac:dyDescent="0.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0.5" customHeight="1" x14ac:dyDescent="0.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0.5" customHeight="1" x14ac:dyDescent="0.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0.5" customHeight="1" x14ac:dyDescent="0.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0.5" customHeight="1" x14ac:dyDescent="0.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0.5" customHeight="1" x14ac:dyDescent="0.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0.5" customHeight="1" x14ac:dyDescent="0.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0.5" customHeight="1" x14ac:dyDescent="0.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0.5" customHeight="1" x14ac:dyDescent="0.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0.5" customHeight="1" x14ac:dyDescent="0.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0.5" customHeight="1" x14ac:dyDescent="0.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0.5" customHeight="1" x14ac:dyDescent="0.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0.5" customHeight="1" x14ac:dyDescent="0.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0.5" customHeight="1" x14ac:dyDescent="0.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0.5" customHeight="1" x14ac:dyDescent="0.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0.5" customHeight="1" x14ac:dyDescent="0.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0.5" customHeight="1" x14ac:dyDescent="0.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0.5" customHeight="1" x14ac:dyDescent="0.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0.5" customHeight="1" x14ac:dyDescent="0.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0.5" customHeight="1" x14ac:dyDescent="0.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0.5" customHeight="1" x14ac:dyDescent="0.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0.5" customHeight="1" x14ac:dyDescent="0.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0.5" customHeight="1" x14ac:dyDescent="0.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0.5" customHeight="1" x14ac:dyDescent="0.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0.5" customHeight="1" x14ac:dyDescent="0.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0.5" customHeight="1" x14ac:dyDescent="0.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0.5" customHeight="1" x14ac:dyDescent="0.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0.5" customHeight="1" x14ac:dyDescent="0.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0.5" customHeight="1" x14ac:dyDescent="0.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0.5" customHeight="1" x14ac:dyDescent="0.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0.5" customHeight="1" x14ac:dyDescent="0.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0.5" customHeight="1" x14ac:dyDescent="0.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0.5" customHeight="1" x14ac:dyDescent="0.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0.5" customHeight="1" x14ac:dyDescent="0.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0.5" customHeight="1" x14ac:dyDescent="0.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0.5" customHeight="1" x14ac:dyDescent="0.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0.5" customHeight="1" x14ac:dyDescent="0.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0.5" customHeight="1" x14ac:dyDescent="0.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0.5" customHeight="1" x14ac:dyDescent="0.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0.5" customHeight="1" x14ac:dyDescent="0.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0.5" customHeight="1" x14ac:dyDescent="0.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0.5" customHeight="1" x14ac:dyDescent="0.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0.5" customHeight="1" x14ac:dyDescent="0.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0.5" customHeight="1" x14ac:dyDescent="0.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0.5" customHeight="1" x14ac:dyDescent="0.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0.5" customHeight="1" x14ac:dyDescent="0.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0.5" customHeight="1" x14ac:dyDescent="0.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0.5" customHeight="1" x14ac:dyDescent="0.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0.5" customHeight="1" x14ac:dyDescent="0.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0.5" customHeight="1" x14ac:dyDescent="0.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0.5" customHeight="1" x14ac:dyDescent="0.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0.5" customHeight="1" x14ac:dyDescent="0.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0.5" customHeight="1" x14ac:dyDescent="0.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0.5" customHeight="1" x14ac:dyDescent="0.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0.5" customHeight="1" x14ac:dyDescent="0.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0.5" customHeight="1" x14ac:dyDescent="0.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0.5" customHeight="1" x14ac:dyDescent="0.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0.5" customHeight="1" x14ac:dyDescent="0.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0.5" customHeight="1" x14ac:dyDescent="0.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0.5" customHeight="1" x14ac:dyDescent="0.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0.5" customHeight="1" x14ac:dyDescent="0.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0.5" customHeight="1" x14ac:dyDescent="0.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0.5" customHeight="1" x14ac:dyDescent="0.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0.5" customHeight="1" x14ac:dyDescent="0.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0.5" customHeight="1" x14ac:dyDescent="0.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0.5" customHeight="1" x14ac:dyDescent="0.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0.5" customHeight="1" x14ac:dyDescent="0.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0.5" customHeight="1" x14ac:dyDescent="0.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0.5" customHeight="1" x14ac:dyDescent="0.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0.5" customHeight="1" x14ac:dyDescent="0.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0.5" customHeight="1" x14ac:dyDescent="0.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0.5" customHeight="1" x14ac:dyDescent="0.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0.5" customHeight="1" x14ac:dyDescent="0.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0.5" customHeight="1" x14ac:dyDescent="0.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0.5" customHeight="1" x14ac:dyDescent="0.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0.5" customHeight="1" x14ac:dyDescent="0.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0.5" customHeight="1" x14ac:dyDescent="0.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0.5" customHeight="1" x14ac:dyDescent="0.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0.5" customHeight="1" x14ac:dyDescent="0.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0.5" customHeight="1" x14ac:dyDescent="0.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0.5" customHeight="1" x14ac:dyDescent="0.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0.5" customHeight="1" x14ac:dyDescent="0.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0.5" customHeight="1" x14ac:dyDescent="0.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0.5" customHeight="1" x14ac:dyDescent="0.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0.5" customHeight="1" x14ac:dyDescent="0.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0.5" customHeight="1" x14ac:dyDescent="0.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0.5" customHeight="1" x14ac:dyDescent="0.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0.5" customHeight="1" x14ac:dyDescent="0.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0.5" customHeight="1" x14ac:dyDescent="0.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0.5" customHeight="1" x14ac:dyDescent="0.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0.5" customHeight="1" x14ac:dyDescent="0.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0.5" customHeight="1" x14ac:dyDescent="0.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0.5" customHeight="1" x14ac:dyDescent="0.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0.5" customHeight="1" x14ac:dyDescent="0.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0.5" customHeight="1" x14ac:dyDescent="0.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0.5" customHeight="1" x14ac:dyDescent="0.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0.5" customHeight="1" x14ac:dyDescent="0.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0.5" customHeight="1" x14ac:dyDescent="0.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0.5" customHeight="1" x14ac:dyDescent="0.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0.5" customHeight="1" x14ac:dyDescent="0.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0.5" customHeight="1" x14ac:dyDescent="0.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0.5" customHeight="1" x14ac:dyDescent="0.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0.5" customHeight="1" x14ac:dyDescent="0.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0.5" customHeight="1" x14ac:dyDescent="0.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0.5" customHeight="1" x14ac:dyDescent="0.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0.5" customHeight="1" x14ac:dyDescent="0.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0.5" customHeight="1" x14ac:dyDescent="0.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0.5" customHeight="1" x14ac:dyDescent="0.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0.5" customHeight="1" x14ac:dyDescent="0.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0.5" customHeight="1" x14ac:dyDescent="0.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0.5" customHeight="1" x14ac:dyDescent="0.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0.5" customHeight="1" x14ac:dyDescent="0.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0.5" customHeight="1" x14ac:dyDescent="0.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0.5" customHeight="1" x14ac:dyDescent="0.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0.5" customHeight="1" x14ac:dyDescent="0.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0.5" customHeight="1" x14ac:dyDescent="0.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0.5" customHeight="1" x14ac:dyDescent="0.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0.5" customHeight="1" x14ac:dyDescent="0.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0.5" customHeight="1" x14ac:dyDescent="0.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0.5" customHeight="1" x14ac:dyDescent="0.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0.5" customHeight="1" x14ac:dyDescent="0.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0.5" customHeight="1" x14ac:dyDescent="0.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0.5" customHeight="1" x14ac:dyDescent="0.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0.5" customHeight="1" x14ac:dyDescent="0.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0.5" customHeight="1" x14ac:dyDescent="0.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0.5" customHeight="1" x14ac:dyDescent="0.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0.5" customHeight="1" x14ac:dyDescent="0.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0.5" customHeight="1" x14ac:dyDescent="0.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0.5" customHeight="1" x14ac:dyDescent="0.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0.5" customHeight="1" x14ac:dyDescent="0.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0.5" customHeight="1" x14ac:dyDescent="0.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0.5" customHeight="1" x14ac:dyDescent="0.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0.5" customHeight="1" x14ac:dyDescent="0.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0.5" customHeight="1" x14ac:dyDescent="0.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0.5" customHeight="1" x14ac:dyDescent="0.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0.5" customHeight="1" x14ac:dyDescent="0.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0.5" customHeight="1" x14ac:dyDescent="0.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0.5" customHeight="1" x14ac:dyDescent="0.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0.5" customHeight="1" x14ac:dyDescent="0.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0.5" customHeight="1" x14ac:dyDescent="0.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0.5" customHeight="1" x14ac:dyDescent="0.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0.5" customHeight="1" x14ac:dyDescent="0.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0.5" customHeight="1" x14ac:dyDescent="0.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0.5" customHeight="1" x14ac:dyDescent="0.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0.5" customHeight="1" x14ac:dyDescent="0.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0.5" customHeight="1" x14ac:dyDescent="0.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0.5" customHeight="1" x14ac:dyDescent="0.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0.5" customHeight="1" x14ac:dyDescent="0.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0.5" customHeight="1" x14ac:dyDescent="0.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0.5" customHeight="1" x14ac:dyDescent="0.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0.5" customHeight="1" x14ac:dyDescent="0.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0.5" customHeight="1" x14ac:dyDescent="0.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0.5" customHeight="1" x14ac:dyDescent="0.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0.5" customHeight="1" x14ac:dyDescent="0.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0.5" customHeight="1" x14ac:dyDescent="0.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0.5" customHeight="1" x14ac:dyDescent="0.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0.5" customHeight="1" x14ac:dyDescent="0.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0.5" customHeight="1" x14ac:dyDescent="0.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0.5" customHeight="1" x14ac:dyDescent="0.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0.5" customHeight="1" x14ac:dyDescent="0.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0.5" customHeight="1" x14ac:dyDescent="0.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0.5" customHeight="1" x14ac:dyDescent="0.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0.5" customHeight="1" x14ac:dyDescent="0.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0.5" customHeight="1" x14ac:dyDescent="0.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0.5" customHeight="1" x14ac:dyDescent="0.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0.5" customHeight="1" x14ac:dyDescent="0.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0.5" customHeight="1" x14ac:dyDescent="0.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0.5" customHeight="1" x14ac:dyDescent="0.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0.5" customHeight="1" x14ac:dyDescent="0.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0.5" customHeight="1" x14ac:dyDescent="0.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0.5" customHeight="1" x14ac:dyDescent="0.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0.5" customHeight="1" x14ac:dyDescent="0.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0.5" customHeight="1" x14ac:dyDescent="0.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0.5" customHeight="1" x14ac:dyDescent="0.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0.5" customHeight="1" x14ac:dyDescent="0.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0.5" customHeight="1" x14ac:dyDescent="0.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0.5" customHeight="1" x14ac:dyDescent="0.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0.5" customHeight="1" x14ac:dyDescent="0.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0.5" customHeight="1" x14ac:dyDescent="0.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0.5" customHeight="1" x14ac:dyDescent="0.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0.5" customHeight="1" x14ac:dyDescent="0.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0.5" customHeight="1" x14ac:dyDescent="0.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0.5" customHeight="1" x14ac:dyDescent="0.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0.5" customHeight="1" x14ac:dyDescent="0.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0.5" customHeight="1" x14ac:dyDescent="0.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0.5" customHeight="1" x14ac:dyDescent="0.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0.5" customHeight="1" x14ac:dyDescent="0.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0.5" customHeight="1" x14ac:dyDescent="0.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0.5" customHeight="1" x14ac:dyDescent="0.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0.5" customHeight="1" x14ac:dyDescent="0.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0.5" customHeight="1" x14ac:dyDescent="0.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0.5" customHeight="1" x14ac:dyDescent="0.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0.5" customHeight="1" x14ac:dyDescent="0.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0.5" customHeight="1" x14ac:dyDescent="0.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0.5" customHeight="1" x14ac:dyDescent="0.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0.5" customHeight="1" x14ac:dyDescent="0.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0.5" customHeight="1" x14ac:dyDescent="0.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0.5" customHeight="1" x14ac:dyDescent="0.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0.5" customHeight="1" x14ac:dyDescent="0.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0.5" customHeight="1" x14ac:dyDescent="0.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0.5" customHeight="1" x14ac:dyDescent="0.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0.5" customHeight="1" x14ac:dyDescent="0.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0.5" customHeight="1" x14ac:dyDescent="0.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0.5" customHeight="1" x14ac:dyDescent="0.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0.5" customHeight="1" x14ac:dyDescent="0.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0.5" customHeight="1" x14ac:dyDescent="0.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0.5" customHeight="1" x14ac:dyDescent="0.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0.5" customHeight="1" x14ac:dyDescent="0.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0.5" customHeight="1" x14ac:dyDescent="0.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0.5" customHeight="1" x14ac:dyDescent="0.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0.5" customHeight="1" x14ac:dyDescent="0.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0.5" customHeight="1" x14ac:dyDescent="0.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0.5" customHeight="1" x14ac:dyDescent="0.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0.5" customHeight="1" x14ac:dyDescent="0.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0.5" customHeight="1" x14ac:dyDescent="0.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0.5" customHeight="1" x14ac:dyDescent="0.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0.5" customHeight="1" x14ac:dyDescent="0.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0.5" customHeight="1" x14ac:dyDescent="0.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0.5" customHeight="1" x14ac:dyDescent="0.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0.5" customHeight="1" x14ac:dyDescent="0.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0.5" customHeight="1" x14ac:dyDescent="0.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0.5" customHeight="1" x14ac:dyDescent="0.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0.5" customHeight="1" x14ac:dyDescent="0.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0.5" customHeight="1" x14ac:dyDescent="0.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0.5" customHeight="1" x14ac:dyDescent="0.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0.5" customHeight="1" x14ac:dyDescent="0.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0.5" customHeight="1" x14ac:dyDescent="0.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0.5" customHeight="1" x14ac:dyDescent="0.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0.5" customHeight="1" x14ac:dyDescent="0.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0.5" customHeight="1" x14ac:dyDescent="0.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0.5" customHeight="1" x14ac:dyDescent="0.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0.5" customHeight="1" x14ac:dyDescent="0.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0.5" customHeight="1" x14ac:dyDescent="0.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0.5" customHeight="1" x14ac:dyDescent="0.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0.5" customHeight="1" x14ac:dyDescent="0.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0.5" customHeight="1" x14ac:dyDescent="0.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0.5" customHeight="1" x14ac:dyDescent="0.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0.5" customHeight="1" x14ac:dyDescent="0.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0.5" customHeight="1" x14ac:dyDescent="0.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0.5" customHeight="1" x14ac:dyDescent="0.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0.5" customHeight="1" x14ac:dyDescent="0.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0.5" customHeight="1" x14ac:dyDescent="0.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0.5" customHeight="1" x14ac:dyDescent="0.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0.5" customHeight="1" x14ac:dyDescent="0.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0.5" customHeight="1" x14ac:dyDescent="0.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0.5" customHeight="1" x14ac:dyDescent="0.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0.5" customHeight="1" x14ac:dyDescent="0.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0.5" customHeight="1" x14ac:dyDescent="0.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0.5" customHeight="1" x14ac:dyDescent="0.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0.5" customHeight="1" x14ac:dyDescent="0.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0.5" customHeight="1" x14ac:dyDescent="0.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0.5" customHeight="1" x14ac:dyDescent="0.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0.5" customHeight="1" x14ac:dyDescent="0.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0.5" customHeight="1" x14ac:dyDescent="0.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0.5" customHeight="1" x14ac:dyDescent="0.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0.5" customHeight="1" x14ac:dyDescent="0.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0.5" customHeight="1" x14ac:dyDescent="0.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0.5" customHeight="1" x14ac:dyDescent="0.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0.5" customHeight="1" x14ac:dyDescent="0.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0.5" customHeight="1" x14ac:dyDescent="0.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0.5" customHeight="1" x14ac:dyDescent="0.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0.5" customHeight="1" x14ac:dyDescent="0.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0.5" customHeight="1" x14ac:dyDescent="0.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0.5" customHeight="1" x14ac:dyDescent="0.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0.5" customHeight="1" x14ac:dyDescent="0.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0.5" customHeight="1" x14ac:dyDescent="0.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0.5" customHeight="1" x14ac:dyDescent="0.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0.5" customHeight="1" x14ac:dyDescent="0.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0.5" customHeight="1" x14ac:dyDescent="0.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0.5" customHeight="1" x14ac:dyDescent="0.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0.5" customHeight="1" x14ac:dyDescent="0.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0.5" customHeight="1" x14ac:dyDescent="0.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0.5" customHeight="1" x14ac:dyDescent="0.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0.5" customHeight="1" x14ac:dyDescent="0.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0.5" customHeight="1" x14ac:dyDescent="0.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0.5" customHeight="1" x14ac:dyDescent="0.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0.5" customHeight="1" x14ac:dyDescent="0.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0.5" customHeight="1" x14ac:dyDescent="0.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0.5" customHeight="1" x14ac:dyDescent="0.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0.5" customHeight="1" x14ac:dyDescent="0.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0.5" customHeight="1" x14ac:dyDescent="0.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0.5" customHeight="1" x14ac:dyDescent="0.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0.5" customHeight="1" x14ac:dyDescent="0.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0.5" customHeight="1" x14ac:dyDescent="0.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0.5" customHeight="1" x14ac:dyDescent="0.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0.5" customHeight="1" x14ac:dyDescent="0.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0.5" customHeight="1" x14ac:dyDescent="0.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0.5" customHeight="1" x14ac:dyDescent="0.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0.5" customHeight="1" x14ac:dyDescent="0.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0.5" customHeight="1" x14ac:dyDescent="0.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0.5" customHeight="1" x14ac:dyDescent="0.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0.5" customHeight="1" x14ac:dyDescent="0.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0.5" customHeight="1" x14ac:dyDescent="0.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0.5" customHeight="1" x14ac:dyDescent="0.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</sheetData>
  <mergeCells count="6">
    <mergeCell ref="B44:F44"/>
    <mergeCell ref="B45:F45"/>
    <mergeCell ref="B46:F46"/>
    <mergeCell ref="B47:F47"/>
    <mergeCell ref="B48:F48"/>
    <mergeCell ref="B49:F49"/>
  </mergeCells>
  <pageMargins left="0.7" right="0.7" top="0.75" bottom="0.75" header="0" footer="0"/>
  <pageSetup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Budget</vt:lpstr>
      <vt:lpstr>2021 Abbreviated Budget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diarese@nashvilleteacherresidency.org</cp:lastModifiedBy>
  <dcterms:created xsi:type="dcterms:W3CDTF">2019-07-07T23:32:22Z</dcterms:created>
  <dcterms:modified xsi:type="dcterms:W3CDTF">2021-06-16T05:57:33Z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