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Budget" sheetId="1" r:id="rId4"/>
    <sheet state="visible" name="2019 Budget" sheetId="2" r:id="rId5"/>
  </sheets>
  <definedNames/>
  <calcPr/>
</workbook>
</file>

<file path=xl/sharedStrings.xml><?xml version="1.0" encoding="utf-8"?>
<sst xmlns="http://schemas.openxmlformats.org/spreadsheetml/2006/main" count="289" uniqueCount="173">
  <si>
    <t>Income/Expense</t>
  </si>
  <si>
    <t>2019 Budget</t>
  </si>
  <si>
    <t>2019 Actual</t>
  </si>
  <si>
    <t xml:space="preserve">2020 Budget </t>
  </si>
  <si>
    <t>2020 Actual Year to Date</t>
  </si>
  <si>
    <t>Operating Income</t>
  </si>
  <si>
    <t>Donations - Total</t>
  </si>
  <si>
    <t xml:space="preserve">             Corporate</t>
  </si>
  <si>
    <t xml:space="preserve">             Personal</t>
  </si>
  <si>
    <t xml:space="preserve">                      Annual Campaign</t>
  </si>
  <si>
    <t xml:space="preserve">             Board Donations</t>
  </si>
  <si>
    <t xml:space="preserve">            Annual Board-Sponsored Event</t>
  </si>
  <si>
    <t>Fundraising Events</t>
  </si>
  <si>
    <t>FB Fundraiser</t>
  </si>
  <si>
    <t>Grants/Foundations</t>
  </si>
  <si>
    <t>Interest</t>
  </si>
  <si>
    <t>Total Non-Programming Support</t>
  </si>
  <si>
    <t>Programming Income</t>
  </si>
  <si>
    <t>Arts and Activism Workshop</t>
  </si>
  <si>
    <t>Rock Block - N Registration</t>
  </si>
  <si>
    <t>Rock Block - N Refund</t>
  </si>
  <si>
    <t>Rock Block - N Showcase</t>
  </si>
  <si>
    <t>SGRRC - M Registration</t>
  </si>
  <si>
    <t>SGRRC - M Showcase</t>
  </si>
  <si>
    <t>SGRRC - M Refund</t>
  </si>
  <si>
    <t>SGRRC - N Registration</t>
  </si>
  <si>
    <t>added 10 additional kids</t>
  </si>
  <si>
    <t>SGRRC-N Refund</t>
  </si>
  <si>
    <t>SGRRC - N Showcase</t>
  </si>
  <si>
    <t>TNTRC - N Registration</t>
  </si>
  <si>
    <t xml:space="preserve">added 10 additional kids </t>
  </si>
  <si>
    <t>TNTRC - N Showcase</t>
  </si>
  <si>
    <t>LRC - Spring Registration</t>
  </si>
  <si>
    <t>LRC - Spring Showcase</t>
  </si>
  <si>
    <t>LRC - Fall Registration</t>
  </si>
  <si>
    <t>LRC - Fall Showcase</t>
  </si>
  <si>
    <t>RTR (Murfreesboro) Registration</t>
  </si>
  <si>
    <t>RTR (Murfreesboro) Refund</t>
  </si>
  <si>
    <t>RTR (Nashville Week 1) Registration</t>
  </si>
  <si>
    <t>RTR Refund</t>
  </si>
  <si>
    <t>RTR (Nashville Week 2) Registration</t>
  </si>
  <si>
    <t>Programming Income - Supplies</t>
  </si>
  <si>
    <t>Total Program Income</t>
  </si>
  <si>
    <t>TOTAL INCOME</t>
  </si>
  <si>
    <t>Operating Expenses</t>
  </si>
  <si>
    <t>Executive Director</t>
  </si>
  <si>
    <t xml:space="preserve">Quarterly Expense Compensation - ED </t>
  </si>
  <si>
    <t>Quarterly HSA Compensation</t>
  </si>
  <si>
    <t>Expense Reimbursements (Rent, Phone, Int)</t>
  </si>
  <si>
    <t>ED Tax Withholding</t>
  </si>
  <si>
    <t>Program Director</t>
  </si>
  <si>
    <t>Quarterly Expense Compensation - Program Director</t>
  </si>
  <si>
    <t>Program Director Tax Withholding</t>
  </si>
  <si>
    <t>Office Manager</t>
  </si>
  <si>
    <t>Office Manager Tax Withholdings</t>
  </si>
  <si>
    <t>Confirm this number</t>
  </si>
  <si>
    <t>Office Manager Reimbursement for Phone/Internet</t>
  </si>
  <si>
    <t>waiting for Yolanda to confirm this</t>
  </si>
  <si>
    <t>Grant Writer</t>
  </si>
  <si>
    <t>Storage</t>
  </si>
  <si>
    <t>Insurance</t>
  </si>
  <si>
    <t>Fees/Member/Commission</t>
  </si>
  <si>
    <t>Marketing/Publicity</t>
  </si>
  <si>
    <t>MissingInk Store/Merchandise</t>
  </si>
  <si>
    <t>Professional Development</t>
  </si>
  <si>
    <t>USPS/FedEx</t>
  </si>
  <si>
    <t>Office Supplies/Equip</t>
  </si>
  <si>
    <t>Dropbox Business Account</t>
  </si>
  <si>
    <t>Phone</t>
  </si>
  <si>
    <t>Gifts/Donations</t>
  </si>
  <si>
    <t>Internet</t>
  </si>
  <si>
    <t>Quickbooks</t>
  </si>
  <si>
    <t>Travel/Meal Expenses</t>
  </si>
  <si>
    <t>Office Rental at The Hill</t>
  </si>
  <si>
    <t>Parking Fees</t>
  </si>
  <si>
    <t>Square Fees</t>
  </si>
  <si>
    <t>Credit Card fees (Active/Reg)</t>
  </si>
  <si>
    <t>Kindful Fees</t>
  </si>
  <si>
    <t>941 IRS Payment</t>
  </si>
  <si>
    <t>Returns/Refunds</t>
  </si>
  <si>
    <t>Lawyer Services</t>
  </si>
  <si>
    <t>Holiday Bonuses</t>
  </si>
  <si>
    <t>Total Operating Expenses</t>
  </si>
  <si>
    <t>Programming Expenses</t>
  </si>
  <si>
    <t>Liberty/Republic Program</t>
  </si>
  <si>
    <t>Oasis Center/Arts &amp; Activism Session</t>
  </si>
  <si>
    <t>Arts &amp; Activism - Camp Coordinator</t>
  </si>
  <si>
    <t>Fall Hamilton Rock Block</t>
  </si>
  <si>
    <t>Rock Block - N Instructors</t>
  </si>
  <si>
    <t>Rock Block - N Facility Rental (Drkmttr)</t>
  </si>
  <si>
    <t>Ladies Rock Camp Spring Facility/Supplies</t>
  </si>
  <si>
    <t>Ladies Rock Camp Fall Facility/Supplies</t>
  </si>
  <si>
    <t>SGRRC - M Instructors</t>
  </si>
  <si>
    <t>SGRRC - M Facility</t>
  </si>
  <si>
    <t>SGRRC - M Program</t>
  </si>
  <si>
    <t>SGRRC - M Co-Director</t>
  </si>
  <si>
    <t>SGRRC - N Instructors</t>
  </si>
  <si>
    <t>SGRRC - N Facility</t>
  </si>
  <si>
    <t>SGRRC - N Program Expenses</t>
  </si>
  <si>
    <t>SGRRC - N Co-Director</t>
  </si>
  <si>
    <t>TNTRC - N Program Expenses</t>
  </si>
  <si>
    <t>TNTRC - N Instructors</t>
  </si>
  <si>
    <t>TNTRC - N Facility</t>
  </si>
  <si>
    <t>TNTRC - N Program</t>
  </si>
  <si>
    <t>TNTRC - N Co-Director</t>
  </si>
  <si>
    <t>RTR Program Director</t>
  </si>
  <si>
    <t>RTR(Murfreesboro) Co-Director</t>
  </si>
  <si>
    <t>RTR(Murfreesboro) Instructors</t>
  </si>
  <si>
    <t>RTR (Murfreesboro) Facility (Central)</t>
  </si>
  <si>
    <t>RTR (Murfreesboro) Program Supplies</t>
  </si>
  <si>
    <t>RTR (Nashville Week 1) Co-Director</t>
  </si>
  <si>
    <t>RTR (Camp Fair)</t>
  </si>
  <si>
    <t>RTR (Nashville Week 1) Instructors</t>
  </si>
  <si>
    <t>RTR (Nashville Week 1) Facility (Vandy)</t>
  </si>
  <si>
    <t>RTR (Nashville Week 1) Program Supplies</t>
  </si>
  <si>
    <t>RTR (Nashville Week 2) Co-Director</t>
  </si>
  <si>
    <t>RTR (Nashville Week 2) Instructors</t>
  </si>
  <si>
    <t>RTR (Nashville Week 2) Facility (Vandy)</t>
  </si>
  <si>
    <t>RTR (Nashville Week 2) Program Supplies</t>
  </si>
  <si>
    <t>RTR Showcase Expenses</t>
  </si>
  <si>
    <t>Camp Program Supplies/Expenses</t>
  </si>
  <si>
    <t>Volunteer Screenings</t>
  </si>
  <si>
    <t>Food Coordinator (Murf)</t>
  </si>
  <si>
    <t>Food Coordinator (Nashville-2 weeks)</t>
  </si>
  <si>
    <t>Total Programming Expenses</t>
  </si>
  <si>
    <t>TOTAL EXPENSES</t>
  </si>
  <si>
    <t>Total Income</t>
  </si>
  <si>
    <t>Total Expenses</t>
  </si>
  <si>
    <t>NET</t>
  </si>
  <si>
    <t>2020 Budget</t>
  </si>
  <si>
    <t>2020 Actual</t>
  </si>
  <si>
    <t>$50/hour for planning @ 20 hours * 4 teachers = $4,000</t>
  </si>
  <si>
    <t>$75/session * 4 teachers * 20 1.5 hour sessions = $6,000</t>
  </si>
  <si>
    <t>And calculated Hailey’s time at 30% FTE = $10,259</t>
  </si>
  <si>
    <t>And Sarah’s time at 15% FTE (# calculated using salary + benefits) = $6,845</t>
  </si>
  <si>
    <t>REMAINING EXPENSES FOR MARCH 2020</t>
  </si>
  <si>
    <t>Sarah Bandy</t>
  </si>
  <si>
    <t>Payroll</t>
  </si>
  <si>
    <t>withholdings</t>
  </si>
  <si>
    <t>Payroll (net)</t>
  </si>
  <si>
    <t>Reimburesement</t>
  </si>
  <si>
    <t>HSA</t>
  </si>
  <si>
    <t>Total</t>
  </si>
  <si>
    <t>Hailey Rowe-Mabee</t>
  </si>
  <si>
    <t>Yolanda Gulley</t>
  </si>
  <si>
    <t>Qtrly. Exp. Reimb</t>
  </si>
  <si>
    <t>Total Payroll (net) + Reimbursements</t>
  </si>
  <si>
    <t>Refunds/Returns/Fees</t>
  </si>
  <si>
    <t xml:space="preserve">            Facebook Fundraisers</t>
  </si>
  <si>
    <t>Missing Ink/Merchandise Store</t>
  </si>
  <si>
    <t>Bank Transfer</t>
  </si>
  <si>
    <t>Oasis/Arts and Activism Workshop</t>
  </si>
  <si>
    <t>RePublic Rock Block Registration</t>
  </si>
  <si>
    <t>RePublic Reg Refund</t>
  </si>
  <si>
    <t>Fall-Hamilton Rock Block Registration</t>
  </si>
  <si>
    <t>RTR (Murfreesboro) Showcase</t>
  </si>
  <si>
    <t>RTR (Nashville Week 1) Showcase</t>
  </si>
  <si>
    <t>RTR (Nashville Week 2) Showcase</t>
  </si>
  <si>
    <t>2018 Program Income not expected in 2019</t>
  </si>
  <si>
    <t xml:space="preserve">Income from Sales and Supplies </t>
  </si>
  <si>
    <t xml:space="preserve">Camp Refunds Total </t>
  </si>
  <si>
    <t>Quarterly Expense Compensation</t>
  </si>
  <si>
    <t xml:space="preserve">Quarterly Compensation </t>
  </si>
  <si>
    <t>Tax Withholdings</t>
  </si>
  <si>
    <t>Dropbox Account</t>
  </si>
  <si>
    <t>Office Rent</t>
  </si>
  <si>
    <t>Bank Fees</t>
  </si>
  <si>
    <t>RePublic Program Instructors</t>
  </si>
  <si>
    <t>Arts &amp; Activism - Instructor</t>
  </si>
  <si>
    <t>FAY Grant Indeed Program Workshop Instructor</t>
  </si>
  <si>
    <t>Rock Block - N Facility Rental</t>
  </si>
  <si>
    <t>SGRRC - N Program</t>
  </si>
  <si>
    <t>Expenses not expected in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</si>
</sst>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&quot;$&quot;#,##0"/>
    <numFmt numFmtId="166" formatCode="&quot;$&quot;#,##0.0"/>
  </numFmts>
  <fonts count="26">
    <font>
      <sz val="10.0"/>
      <color rgb="FF000000"/>
      <name val="Arial"/>
    </font>
    <font>
      <b/>
      <sz val="12.0"/>
      <color rgb="FF2F2F2F"/>
      <name val="Arial"/>
    </font>
    <font>
      <b/>
      <sz val="12.0"/>
      <color theme="1"/>
      <name val="Arial"/>
    </font>
    <font>
      <b/>
      <sz val="12.0"/>
      <name val="Arial"/>
    </font>
    <font>
      <sz val="12.0"/>
      <color theme="1"/>
      <name val="Arial"/>
    </font>
    <font>
      <sz val="12.0"/>
      <color rgb="FF2F2F2F"/>
      <name val="Arial"/>
    </font>
    <font>
      <sz val="12.0"/>
      <color rgb="FF222222"/>
      <name val="Arial"/>
    </font>
    <font>
      <sz val="11.0"/>
      <color rgb="FF222222"/>
      <name val="Times New Roman"/>
    </font>
    <font>
      <sz val="12.0"/>
      <color theme="7"/>
      <name val="Arial"/>
    </font>
    <font>
      <sz val="11.0"/>
      <color theme="1"/>
      <name val="Times New Roman"/>
    </font>
    <font>
      <sz val="12.0"/>
      <name val="Arial"/>
    </font>
    <font>
      <sz val="12.0"/>
      <color rgb="FF000000"/>
      <name val="Arial"/>
    </font>
    <font>
      <i/>
      <sz val="12.0"/>
      <color rgb="FF2F2F2F"/>
      <name val="Arial"/>
    </font>
    <font>
      <i/>
      <sz val="12.0"/>
      <color theme="1"/>
      <name val="Arial"/>
    </font>
    <font>
      <color rgb="FF222222"/>
      <name val="Arial"/>
    </font>
    <font>
      <i/>
      <sz val="12.0"/>
      <color rgb="FF000000"/>
      <name val="Arial"/>
    </font>
    <font>
      <color rgb="FF000000"/>
      <name val="Arial"/>
    </font>
    <font>
      <b/>
      <color rgb="FF404040"/>
      <name val="Arial"/>
    </font>
    <font>
      <i/>
      <sz val="12.0"/>
      <name val="Arial"/>
    </font>
    <font>
      <sz val="12.0"/>
      <color theme="8"/>
      <name val="Arial"/>
    </font>
    <font>
      <color theme="1"/>
      <name val="Arial"/>
    </font>
    <font>
      <sz val="11.0"/>
      <color rgb="FF000000"/>
      <name val="Arial"/>
    </font>
    <font>
      <b/>
      <sz val="11.0"/>
      <color rgb="FF2F2F2F"/>
      <name val="Times New Roman"/>
    </font>
    <font>
      <b/>
      <sz val="11.0"/>
      <color theme="1"/>
      <name val="Times New Roman"/>
    </font>
    <font>
      <sz val="11.0"/>
      <color rgb="FF2F2F2F"/>
      <name val="Times New Roman"/>
    </font>
    <font>
      <sz val="11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</fills>
  <borders count="4">
    <border/>
    <border>
      <bottom/>
    </border>
    <border>
      <right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164" xfId="0" applyAlignment="1" applyFont="1" applyNumberFormat="1">
      <alignment readingOrder="0" vertical="bottom"/>
    </xf>
    <xf borderId="0" fillId="0" fontId="2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2" numFmtId="164" xfId="0" applyAlignment="1" applyFont="1" applyNumberFormat="1">
      <alignment vertical="bottom"/>
    </xf>
    <xf borderId="0" fillId="2" fontId="2" numFmtId="0" xfId="0" applyAlignment="1" applyFill="1" applyFont="1">
      <alignment horizontal="center" readingOrder="0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5" numFmtId="164" xfId="0" applyAlignment="1" applyFont="1" applyNumberFormat="1">
      <alignment vertical="bottom"/>
    </xf>
    <xf borderId="0" fillId="0" fontId="6" numFmtId="165" xfId="0" applyAlignment="1" applyFont="1" applyNumberFormat="1">
      <alignment horizontal="right" vertical="bottom"/>
    </xf>
    <xf borderId="0" fillId="0" fontId="7" numFmtId="164" xfId="0" applyAlignment="1" applyFont="1" applyNumberFormat="1">
      <alignment horizontal="right" readingOrder="0" vertical="bottom"/>
    </xf>
    <xf borderId="0" fillId="0" fontId="8" numFmtId="3" xfId="0" applyAlignment="1" applyFont="1" applyNumberFormat="1">
      <alignment readingOrder="0"/>
    </xf>
    <xf borderId="0" fillId="0" fontId="4" numFmtId="3" xfId="0" applyAlignment="1" applyFont="1" applyNumberFormat="1">
      <alignment horizontal="right" vertical="bottom"/>
    </xf>
    <xf borderId="0" fillId="0" fontId="9" numFmtId="164" xfId="0" applyAlignment="1" applyFont="1" applyNumberFormat="1">
      <alignment horizontal="right" readingOrder="0" vertical="bottom"/>
    </xf>
    <xf borderId="0" fillId="0" fontId="4" numFmtId="165" xfId="0" applyAlignment="1" applyFont="1" applyNumberFormat="1">
      <alignment horizontal="right" vertical="bottom"/>
    </xf>
    <xf borderId="0" fillId="0" fontId="4" numFmtId="164" xfId="0" applyAlignment="1" applyFont="1" applyNumberFormat="1">
      <alignment horizontal="right" readingOrder="0" vertical="bottom"/>
    </xf>
    <xf borderId="0" fillId="0" fontId="10" numFmtId="0" xfId="0" applyAlignment="1" applyFont="1">
      <alignment readingOrder="0"/>
    </xf>
    <xf borderId="0" fillId="0" fontId="4" numFmtId="165" xfId="0" applyAlignment="1" applyFont="1" applyNumberFormat="1">
      <alignment vertical="bottom"/>
    </xf>
    <xf borderId="0" fillId="0" fontId="11" numFmtId="164" xfId="0" applyAlignment="1" applyFont="1" applyNumberFormat="1">
      <alignment horizontal="right" readingOrder="0" vertical="bottom"/>
    </xf>
    <xf borderId="0" fillId="3" fontId="6" numFmtId="164" xfId="0" applyAlignment="1" applyFill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2" numFmtId="165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3" xfId="0" applyFont="1" applyNumberFormat="1"/>
    <xf borderId="0" fillId="0" fontId="2" numFmtId="0" xfId="0" applyFont="1"/>
    <xf borderId="0" fillId="0" fontId="4" numFmtId="164" xfId="0" applyAlignment="1" applyFont="1" applyNumberFormat="1">
      <alignment vertical="bottom"/>
    </xf>
    <xf borderId="0" fillId="0" fontId="4" numFmtId="3" xfId="0" applyFont="1" applyNumberFormat="1"/>
    <xf borderId="0" fillId="0" fontId="5" numFmtId="164" xfId="0" applyAlignment="1" applyFont="1" applyNumberFormat="1">
      <alignment readingOrder="0" vertical="bottom"/>
    </xf>
    <xf borderId="0" fillId="0" fontId="12" numFmtId="164" xfId="0" applyAlignment="1" applyFont="1" applyNumberFormat="1">
      <alignment vertical="bottom"/>
    </xf>
    <xf borderId="0" fillId="0" fontId="13" numFmtId="165" xfId="0" applyAlignment="1" applyFont="1" applyNumberFormat="1">
      <alignment vertical="bottom"/>
    </xf>
    <xf borderId="0" fillId="0" fontId="13" numFmtId="164" xfId="0" applyAlignment="1" applyFont="1" applyNumberFormat="1">
      <alignment horizontal="right" readingOrder="0" vertical="bottom"/>
    </xf>
    <xf borderId="0" fillId="0" fontId="13" numFmtId="3" xfId="0" applyAlignment="1" applyFont="1" applyNumberFormat="1">
      <alignment readingOrder="0"/>
    </xf>
    <xf borderId="0" fillId="3" fontId="14" numFmtId="0" xfId="0" applyAlignment="1" applyFont="1">
      <alignment readingOrder="0"/>
    </xf>
    <xf borderId="0" fillId="0" fontId="12" numFmtId="164" xfId="0" applyAlignment="1" applyFont="1" applyNumberFormat="1">
      <alignment readingOrder="0" vertical="bottom"/>
    </xf>
    <xf borderId="0" fillId="0" fontId="4" numFmtId="164" xfId="0" applyAlignment="1" applyFont="1" applyNumberFormat="1">
      <alignment horizontal="right" vertical="bottom"/>
    </xf>
    <xf borderId="0" fillId="0" fontId="15" numFmtId="165" xfId="0" applyAlignment="1" applyFont="1" applyNumberFormat="1">
      <alignment horizontal="right" vertical="bottom"/>
    </xf>
    <xf borderId="0" fillId="0" fontId="11" numFmtId="165" xfId="0" applyAlignment="1" applyFont="1" applyNumberFormat="1">
      <alignment horizontal="right" vertical="bottom"/>
    </xf>
    <xf borderId="0" fillId="0" fontId="4" numFmtId="3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16" numFmtId="0" xfId="0" applyAlignment="1" applyFont="1">
      <alignment readingOrder="0"/>
    </xf>
    <xf borderId="1" fillId="0" fontId="17" numFmtId="4" xfId="0" applyAlignment="1" applyBorder="1" applyFont="1" applyNumberFormat="1">
      <alignment horizontal="right" readingOrder="0" shrinkToFit="0" wrapText="0"/>
    </xf>
    <xf borderId="0" fillId="0" fontId="2" numFmtId="164" xfId="0" applyAlignment="1" applyFont="1" applyNumberFormat="1">
      <alignment vertical="bottom"/>
    </xf>
    <xf borderId="0" fillId="4" fontId="10" numFmtId="0" xfId="0" applyAlignment="1" applyFill="1" applyFont="1">
      <alignment readingOrder="0"/>
    </xf>
    <xf borderId="0" fillId="0" fontId="16" numFmtId="0" xfId="0" applyFont="1"/>
    <xf borderId="0" fillId="0" fontId="4" numFmtId="4" xfId="0" applyAlignment="1" applyFont="1" applyNumberFormat="1">
      <alignment readingOrder="0"/>
    </xf>
    <xf borderId="0" fillId="0" fontId="4" numFmtId="165" xfId="0" applyAlignment="1" applyFont="1" applyNumberFormat="1">
      <alignment horizontal="right" readingOrder="0" vertical="bottom"/>
    </xf>
    <xf borderId="0" fillId="3" fontId="4" numFmtId="164" xfId="0" applyAlignment="1" applyFont="1" applyNumberFormat="1">
      <alignment horizontal="right" readingOrder="0" vertical="bottom"/>
    </xf>
    <xf borderId="0" fillId="4" fontId="4" numFmtId="0" xfId="0" applyFont="1"/>
    <xf borderId="0" fillId="4" fontId="4" numFmtId="165" xfId="0" applyFont="1" applyNumberFormat="1"/>
    <xf borderId="0" fillId="0" fontId="18" numFmtId="0" xfId="0" applyAlignment="1" applyFont="1">
      <alignment readingOrder="0"/>
    </xf>
    <xf borderId="0" fillId="4" fontId="4" numFmtId="0" xfId="0" applyAlignment="1" applyFont="1">
      <alignment readingOrder="0"/>
    </xf>
    <xf borderId="0" fillId="4" fontId="4" numFmtId="3" xfId="0" applyFont="1" applyNumberFormat="1"/>
    <xf borderId="0" fillId="0" fontId="19" numFmtId="164" xfId="0" applyAlignment="1" applyFont="1" applyNumberFormat="1">
      <alignment readingOrder="0" vertical="bottom"/>
    </xf>
    <xf borderId="0" fillId="3" fontId="6" numFmtId="3" xfId="0" applyAlignment="1" applyFont="1" applyNumberFormat="1">
      <alignment readingOrder="0"/>
    </xf>
    <xf borderId="0" fillId="5" fontId="3" numFmtId="0" xfId="0" applyAlignment="1" applyFill="1" applyFont="1">
      <alignment readingOrder="0"/>
    </xf>
    <xf borderId="0" fillId="5" fontId="4" numFmtId="0" xfId="0" applyFont="1"/>
    <xf borderId="0" fillId="0" fontId="4" numFmtId="165" xfId="0" applyFont="1" applyNumberFormat="1"/>
    <xf borderId="0" fillId="0" fontId="13" numFmtId="3" xfId="0" applyAlignment="1" applyFont="1" applyNumberFormat="1">
      <alignment horizontal="right" vertical="bottom"/>
    </xf>
    <xf borderId="0" fillId="0" fontId="4" numFmtId="0" xfId="0" applyAlignment="1" applyFont="1">
      <alignment horizontal="right" vertical="bottom"/>
    </xf>
    <xf borderId="0" fillId="6" fontId="4" numFmtId="3" xfId="0" applyAlignment="1" applyFill="1" applyFont="1" applyNumberFormat="1">
      <alignment readingOrder="0"/>
    </xf>
    <xf borderId="0" fillId="3" fontId="13" numFmtId="164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readingOrder="0" vertical="bottom"/>
    </xf>
    <xf borderId="0" fillId="0" fontId="8" numFmtId="0" xfId="0" applyAlignment="1" applyFont="1">
      <alignment readingOrder="0"/>
    </xf>
    <xf borderId="0" fillId="0" fontId="5" numFmtId="164" xfId="0" applyAlignment="1" applyFont="1" applyNumberFormat="1">
      <alignment readingOrder="0" vertical="bottom"/>
    </xf>
    <xf borderId="0" fillId="0" fontId="2" numFmtId="4" xfId="0" applyFont="1" applyNumberFormat="1"/>
    <xf borderId="0" fillId="0" fontId="4" numFmtId="166" xfId="0" applyAlignment="1" applyFont="1" applyNumberFormat="1">
      <alignment vertical="bottom"/>
    </xf>
    <xf borderId="0" fillId="0" fontId="20" numFmtId="0" xfId="0" applyAlignment="1" applyFont="1">
      <alignment vertical="bottom"/>
    </xf>
    <xf borderId="0" fillId="0" fontId="5" numFmtId="166" xfId="0" applyAlignment="1" applyFont="1" applyNumberFormat="1">
      <alignment horizontal="right" vertical="bottom"/>
    </xf>
    <xf borderId="0" fillId="0" fontId="4" numFmtId="0" xfId="0" applyAlignment="1" applyFont="1">
      <alignment horizontal="right" readingOrder="0" vertical="bottom"/>
    </xf>
    <xf borderId="0" fillId="0" fontId="13" numFmtId="0" xfId="0" applyAlignment="1" applyFont="1">
      <alignment horizontal="right" vertical="bottom"/>
    </xf>
    <xf borderId="0" fillId="0" fontId="13" numFmtId="0" xfId="0" applyAlignment="1" applyFont="1">
      <alignment readingOrder="0"/>
    </xf>
    <xf borderId="0" fillId="0" fontId="13" numFmtId="0" xfId="0" applyAlignment="1" applyFont="1">
      <alignment vertical="bottom"/>
    </xf>
    <xf borderId="0" fillId="0" fontId="20" numFmtId="0" xfId="0" applyAlignment="1" applyFont="1">
      <alignment vertical="bottom"/>
    </xf>
    <xf borderId="0" fillId="0" fontId="20" numFmtId="0" xfId="0" applyAlignment="1" applyFont="1">
      <alignment readingOrder="0" vertical="bottom"/>
    </xf>
    <xf borderId="0" fillId="0" fontId="19" numFmtId="164" xfId="0" applyAlignment="1" applyFont="1" applyNumberFormat="1">
      <alignment vertical="bottom"/>
    </xf>
    <xf borderId="0" fillId="0" fontId="13" numFmtId="164" xfId="0" applyAlignment="1" applyFont="1" applyNumberFormat="1">
      <alignment vertical="bottom"/>
    </xf>
    <xf borderId="0" fillId="6" fontId="4" numFmtId="0" xfId="0" applyAlignment="1" applyFont="1">
      <alignment horizontal="right" readingOrder="0" vertical="bottom"/>
    </xf>
    <xf borderId="0" fillId="7" fontId="1" numFmtId="164" xfId="0" applyAlignment="1" applyFill="1" applyFont="1" applyNumberFormat="1">
      <alignment vertical="bottom"/>
    </xf>
    <xf borderId="0" fillId="7" fontId="2" numFmtId="165" xfId="0" applyAlignment="1" applyFont="1" applyNumberFormat="1">
      <alignment horizontal="right" vertical="bottom"/>
    </xf>
    <xf borderId="0" fillId="7" fontId="2" numFmtId="164" xfId="0" applyAlignment="1" applyFont="1" applyNumberFormat="1">
      <alignment horizontal="right" vertical="bottom"/>
    </xf>
    <xf borderId="0" fillId="7" fontId="2" numFmtId="3" xfId="0" applyFont="1" applyNumberFormat="1"/>
    <xf borderId="0" fillId="7" fontId="4" numFmtId="0" xfId="0" applyFont="1"/>
    <xf borderId="0" fillId="0" fontId="4" numFmtId="2" xfId="0" applyAlignment="1" applyFont="1" applyNumberFormat="1">
      <alignment vertical="bottom"/>
    </xf>
    <xf borderId="0" fillId="0" fontId="21" numFmtId="0" xfId="0" applyAlignment="1" applyFont="1">
      <alignment readingOrder="0"/>
    </xf>
    <xf borderId="2" fillId="0" fontId="4" numFmtId="2" xfId="0" applyAlignment="1" applyBorder="1" applyFont="1" applyNumberFormat="1">
      <alignment shrinkToFit="0" vertical="bottom" wrapText="0"/>
    </xf>
    <xf borderId="0" fillId="0" fontId="21" numFmtId="0" xfId="0" applyFont="1"/>
    <xf borderId="3" fillId="0" fontId="2" numFmtId="0" xfId="0" applyAlignment="1" applyBorder="1" applyFont="1">
      <alignment readingOrder="0"/>
    </xf>
    <xf borderId="3" fillId="0" fontId="4" numFmtId="0" xfId="0" applyBorder="1" applyFont="1"/>
    <xf borderId="3" fillId="0" fontId="4" numFmtId="4" xfId="0" applyAlignment="1" applyBorder="1" applyFont="1" applyNumberFormat="1">
      <alignment readingOrder="0"/>
    </xf>
    <xf borderId="3" fillId="0" fontId="4" numFmtId="0" xfId="0" applyAlignment="1" applyBorder="1" applyFont="1">
      <alignment readingOrder="0"/>
    </xf>
    <xf borderId="0" fillId="0" fontId="4" numFmtId="4" xfId="0" applyFont="1" applyNumberFormat="1"/>
    <xf borderId="3" fillId="0" fontId="4" numFmtId="3" xfId="0" applyAlignment="1" applyBorder="1" applyFont="1" applyNumberFormat="1">
      <alignment readingOrder="0"/>
    </xf>
    <xf borderId="0" fillId="0" fontId="4" numFmtId="0" xfId="0" applyAlignment="1" applyFont="1">
      <alignment readingOrder="0" shrinkToFit="0" wrapText="1"/>
    </xf>
    <xf borderId="0" fillId="0" fontId="22" numFmtId="0" xfId="0" applyAlignment="1" applyFont="1">
      <alignment vertical="bottom"/>
    </xf>
    <xf borderId="0" fillId="0" fontId="20" numFmtId="2" xfId="0" applyAlignment="1" applyFont="1" applyNumberFormat="1">
      <alignment vertical="bottom"/>
    </xf>
    <xf borderId="0" fillId="0" fontId="20" numFmtId="164" xfId="0" applyAlignment="1" applyFont="1" applyNumberFormat="1">
      <alignment vertical="bottom"/>
    </xf>
    <xf borderId="0" fillId="0" fontId="23" numFmtId="0" xfId="0" applyAlignment="1" applyFont="1">
      <alignment vertical="bottom"/>
    </xf>
    <xf borderId="0" fillId="0" fontId="23" numFmtId="164" xfId="0" applyAlignment="1" applyFont="1" applyNumberFormat="1">
      <alignment vertical="bottom"/>
    </xf>
    <xf borderId="0" fillId="0" fontId="20" numFmtId="0" xfId="0" applyAlignment="1" applyFont="1">
      <alignment readingOrder="0"/>
    </xf>
    <xf borderId="0" fillId="0" fontId="20" numFmtId="0" xfId="0" applyAlignment="1" applyFont="1">
      <alignment vertical="bottom"/>
    </xf>
    <xf borderId="0" fillId="0" fontId="24" numFmtId="164" xfId="0" applyAlignment="1" applyFont="1" applyNumberFormat="1">
      <alignment vertical="bottom"/>
    </xf>
    <xf borderId="0" fillId="0" fontId="7" numFmtId="165" xfId="0" applyAlignment="1" applyFont="1" applyNumberFormat="1">
      <alignment horizontal="right" vertical="bottom"/>
    </xf>
    <xf borderId="0" fillId="0" fontId="7" numFmtId="164" xfId="0" applyAlignment="1" applyFont="1" applyNumberFormat="1">
      <alignment horizontal="right" vertical="bottom"/>
    </xf>
    <xf borderId="0" fillId="0" fontId="9" numFmtId="3" xfId="0" applyAlignment="1" applyFont="1" applyNumberFormat="1">
      <alignment horizontal="right" vertical="bottom"/>
    </xf>
    <xf borderId="0" fillId="0" fontId="9" numFmtId="164" xfId="0" applyAlignment="1" applyFont="1" applyNumberFormat="1">
      <alignment horizontal="right" vertical="bottom"/>
    </xf>
    <xf borderId="0" fillId="0" fontId="9" numFmtId="165" xfId="0" applyAlignment="1" applyFont="1" applyNumberFormat="1">
      <alignment horizontal="right" vertical="bottom"/>
    </xf>
    <xf borderId="0" fillId="0" fontId="9" numFmtId="0" xfId="0" applyAlignment="1" applyFont="1">
      <alignment vertical="bottom"/>
    </xf>
    <xf borderId="0" fillId="0" fontId="20" numFmtId="165" xfId="0" applyAlignment="1" applyFont="1" applyNumberFormat="1">
      <alignment vertical="bottom"/>
    </xf>
    <xf borderId="0" fillId="0" fontId="25" numFmtId="164" xfId="0" applyAlignment="1" applyFont="1" applyNumberFormat="1">
      <alignment horizontal="right" vertical="bottom"/>
    </xf>
    <xf borderId="0" fillId="3" fontId="7" numFmtId="164" xfId="0" applyAlignment="1" applyFont="1" applyNumberFormat="1">
      <alignment horizontal="right" vertical="bottom"/>
    </xf>
    <xf borderId="0" fillId="0" fontId="22" numFmtId="164" xfId="0" applyAlignment="1" applyFont="1" applyNumberFormat="1">
      <alignment vertical="bottom"/>
    </xf>
    <xf borderId="0" fillId="0" fontId="23" numFmtId="165" xfId="0" applyAlignment="1" applyFont="1" applyNumberFormat="1">
      <alignment horizontal="right" vertical="bottom"/>
    </xf>
    <xf borderId="0" fillId="0" fontId="23" numFmtId="164" xfId="0" applyAlignment="1" applyFont="1" applyNumberFormat="1">
      <alignment horizontal="right" vertical="bottom"/>
    </xf>
    <xf borderId="0" fillId="0" fontId="20" numFmtId="164" xfId="0" applyAlignment="1" applyFont="1" applyNumberFormat="1">
      <alignment vertical="bottom"/>
    </xf>
    <xf borderId="0" fillId="0" fontId="25" numFmtId="165" xfId="0" applyAlignment="1" applyFont="1" applyNumberFormat="1">
      <alignment horizontal="right" vertical="bottom"/>
    </xf>
    <xf borderId="0" fillId="0" fontId="20" numFmtId="164" xfId="0" applyAlignment="1" applyFont="1" applyNumberFormat="1">
      <alignment vertical="bottom"/>
    </xf>
    <xf borderId="0" fillId="0" fontId="23" numFmtId="164" xfId="0" applyAlignment="1" applyFont="1" applyNumberFormat="1">
      <alignment vertical="bottom"/>
    </xf>
    <xf borderId="0" fillId="3" fontId="9" numFmtId="164" xfId="0" applyAlignment="1" applyFont="1" applyNumberFormat="1">
      <alignment horizontal="right" vertical="bottom"/>
    </xf>
    <xf borderId="0" fillId="0" fontId="9" numFmtId="0" xfId="0" applyAlignment="1" applyFont="1">
      <alignment horizontal="right" vertical="bottom"/>
    </xf>
    <xf borderId="0" fillId="0" fontId="24" numFmtId="166" xfId="0" applyAlignment="1" applyFont="1" applyNumberFormat="1">
      <alignment horizontal="right" vertical="bottom"/>
    </xf>
    <xf borderId="0" fillId="0" fontId="20" numFmtId="166" xfId="0" applyAlignment="1" applyFont="1" applyNumberFormat="1">
      <alignment vertical="bottom"/>
    </xf>
    <xf borderId="0" fillId="0" fontId="24" numFmtId="165" xfId="0" applyAlignment="1" applyFont="1" applyNumberFormat="1">
      <alignment vertical="bottom"/>
    </xf>
    <xf borderId="0" fillId="6" fontId="22" numFmtId="164" xfId="0" applyAlignment="1" applyFont="1" applyNumberFormat="1">
      <alignment vertical="bottom"/>
    </xf>
    <xf borderId="0" fillId="6" fontId="23" numFmtId="165" xfId="0" applyAlignment="1" applyFont="1" applyNumberFormat="1">
      <alignment horizontal="right" vertical="bottom"/>
    </xf>
    <xf borderId="0" fillId="6" fontId="23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51.43"/>
    <col customWidth="1" min="3" max="3" width="16.86"/>
    <col customWidth="1" min="5" max="5" width="28.14"/>
    <col customWidth="1" min="6" max="6" width="32.86"/>
    <col customWidth="1" min="7" max="7" width="21.29"/>
    <col customWidth="1" min="9" max="9" width="45.14"/>
  </cols>
  <sheetData>
    <row r="1">
      <c r="A1" s="1"/>
      <c r="B1" s="2"/>
      <c r="C1" s="3"/>
      <c r="D1" s="4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1" t="s">
        <v>0</v>
      </c>
      <c r="B2" s="2" t="s">
        <v>1</v>
      </c>
      <c r="C2" s="7" t="s">
        <v>2</v>
      </c>
      <c r="D2" s="4" t="s">
        <v>3</v>
      </c>
      <c r="E2" s="8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>
      <c r="A3" s="1" t="s">
        <v>5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>
      <c r="A4" s="11" t="s">
        <v>6</v>
      </c>
      <c r="B4" s="9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>
      <c r="A5" s="11" t="s">
        <v>7</v>
      </c>
      <c r="B5" s="12">
        <v>5000.0</v>
      </c>
      <c r="C5" s="13">
        <v>18259.0</v>
      </c>
      <c r="D5" s="14">
        <v>12000.0</v>
      </c>
      <c r="E5" s="6">
        <v>710.55</v>
      </c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>
      <c r="A6" s="11" t="s">
        <v>8</v>
      </c>
      <c r="B6" s="15">
        <v>10000.0</v>
      </c>
      <c r="C6" s="16">
        <v>10524.0</v>
      </c>
      <c r="D6" s="14">
        <v>8000.0</v>
      </c>
      <c r="E6" s="6">
        <v>4773.21</v>
      </c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>
      <c r="A7" s="11" t="s">
        <v>9</v>
      </c>
      <c r="B7" s="17">
        <v>8000.0</v>
      </c>
      <c r="C7" s="16">
        <v>3589.0</v>
      </c>
      <c r="D7" s="14">
        <v>6000.0</v>
      </c>
      <c r="E7" s="6">
        <v>156.14</v>
      </c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>
      <c r="A8" s="11" t="s">
        <v>10</v>
      </c>
      <c r="B8" s="17">
        <v>5000.0</v>
      </c>
      <c r="C8" s="16">
        <v>4344.0</v>
      </c>
      <c r="D8" s="14">
        <v>6000.0</v>
      </c>
      <c r="E8" s="6">
        <v>791.0</v>
      </c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>
      <c r="A9" s="11" t="s">
        <v>11</v>
      </c>
      <c r="B9" s="17">
        <v>4500.0</v>
      </c>
      <c r="C9" s="10"/>
      <c r="D9" s="14">
        <v>2500.0</v>
      </c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>
      <c r="A10" s="11" t="s">
        <v>12</v>
      </c>
      <c r="B10" s="17">
        <v>5000.0</v>
      </c>
      <c r="C10" s="18">
        <v>10068.0</v>
      </c>
      <c r="D10" s="14">
        <v>8000.0</v>
      </c>
      <c r="E10" s="6">
        <v>540.0</v>
      </c>
      <c r="F10" s="6" t="s">
        <v>13</v>
      </c>
      <c r="G10" s="19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>
      <c r="A11" s="11" t="s">
        <v>14</v>
      </c>
      <c r="B11" s="20">
        <v>40000.0</v>
      </c>
      <c r="C11" s="21">
        <v>34367.0</v>
      </c>
      <c r="D11" s="14">
        <v>38000.0</v>
      </c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>
      <c r="A12" s="11" t="s">
        <v>15</v>
      </c>
      <c r="B12" s="12">
        <v>100.0</v>
      </c>
      <c r="C12" s="22"/>
      <c r="D12" s="14">
        <v>10.0</v>
      </c>
      <c r="E12" s="6">
        <v>1.07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>
      <c r="A13" s="23" t="s">
        <v>16</v>
      </c>
      <c r="B13" s="24">
        <f>sum(B5:B12)</f>
        <v>77600</v>
      </c>
      <c r="C13" s="25">
        <f t="shared" ref="C13:E13" si="1">SUM(C5:C12)</f>
        <v>81151</v>
      </c>
      <c r="D13" s="26">
        <f t="shared" si="1"/>
        <v>80510</v>
      </c>
      <c r="E13" s="27">
        <f t="shared" si="1"/>
        <v>6971.97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>
      <c r="A14" s="28"/>
      <c r="B14" s="20"/>
      <c r="C14" s="10"/>
      <c r="D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>
      <c r="A15" s="23" t="s">
        <v>17</v>
      </c>
      <c r="B15" s="20"/>
      <c r="C15" s="10"/>
      <c r="D15" s="2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>
      <c r="A16" s="30" t="s">
        <v>18</v>
      </c>
      <c r="B16" s="20"/>
      <c r="C16" s="18">
        <v>200.0</v>
      </c>
      <c r="D16" s="14">
        <v>150.0</v>
      </c>
      <c r="E16" s="6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>
      <c r="A17" s="11" t="s">
        <v>19</v>
      </c>
      <c r="B17" s="20">
        <v>3000.0</v>
      </c>
      <c r="C17" s="18">
        <v>4759.0</v>
      </c>
      <c r="D17" s="14">
        <v>5239.0</v>
      </c>
      <c r="E17" s="6">
        <v>2360.0</v>
      </c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>
      <c r="A18" s="30" t="s">
        <v>20</v>
      </c>
      <c r="B18" s="20"/>
      <c r="C18" s="18">
        <v>-80.0</v>
      </c>
      <c r="D18" s="14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>
      <c r="A19" s="11" t="s">
        <v>21</v>
      </c>
      <c r="B19" s="20">
        <v>400.0</v>
      </c>
      <c r="C19" s="18">
        <v>554.0</v>
      </c>
      <c r="D19" s="14">
        <v>650.0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>
      <c r="A20" s="31" t="s">
        <v>22</v>
      </c>
      <c r="B20" s="32">
        <v>6500.0</v>
      </c>
      <c r="C20" s="33">
        <v>5972.0</v>
      </c>
      <c r="D20" s="34">
        <v>0.0</v>
      </c>
      <c r="E20" s="6">
        <v>15.0</v>
      </c>
      <c r="F20" s="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>
      <c r="A21" s="31" t="s">
        <v>23</v>
      </c>
      <c r="B21" s="32">
        <v>2000.0</v>
      </c>
      <c r="C21" s="33">
        <v>1241.0</v>
      </c>
      <c r="D21" s="34">
        <v>0.0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>
      <c r="A22" s="36" t="s">
        <v>24</v>
      </c>
      <c r="B22" s="32"/>
      <c r="C22" s="33">
        <v>-340.0</v>
      </c>
      <c r="D22" s="3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>
      <c r="A23" s="11" t="s">
        <v>25</v>
      </c>
      <c r="B23" s="20">
        <v>10000.0</v>
      </c>
      <c r="C23" s="18">
        <v>15685.0</v>
      </c>
      <c r="D23" s="14">
        <v>19200.0</v>
      </c>
      <c r="E23" s="6">
        <v>7061.0</v>
      </c>
      <c r="F23" s="6" t="s">
        <v>26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>
      <c r="A24" s="30" t="s">
        <v>27</v>
      </c>
      <c r="B24" s="20"/>
      <c r="C24" s="37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>
      <c r="A25" s="11" t="s">
        <v>28</v>
      </c>
      <c r="B25" s="20">
        <v>2500.0</v>
      </c>
      <c r="C25" s="18">
        <v>2954.0</v>
      </c>
      <c r="D25" s="14">
        <v>3200.0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>
      <c r="A26" s="11" t="s">
        <v>29</v>
      </c>
      <c r="B26" s="20">
        <v>10000.0</v>
      </c>
      <c r="C26" s="18">
        <v>11550.0</v>
      </c>
      <c r="D26" s="14">
        <v>15600.0</v>
      </c>
      <c r="E26" s="6">
        <v>2385.0</v>
      </c>
      <c r="F26" s="6" t="s">
        <v>30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>
      <c r="A27" s="11" t="s">
        <v>31</v>
      </c>
      <c r="B27" s="20">
        <v>2500.0</v>
      </c>
      <c r="C27" s="18">
        <v>3087.0</v>
      </c>
      <c r="D27" s="14">
        <v>3500.0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>
      <c r="A28" s="11" t="s">
        <v>32</v>
      </c>
      <c r="B28" s="20">
        <v>1800.0</v>
      </c>
      <c r="C28" s="18">
        <v>5370.0</v>
      </c>
      <c r="D28" s="14">
        <v>2800.0</v>
      </c>
      <c r="E28" s="6">
        <v>1635.0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>
      <c r="A29" s="11" t="s">
        <v>33</v>
      </c>
      <c r="B29" s="20">
        <v>500.0</v>
      </c>
      <c r="C29" s="18">
        <v>843.0</v>
      </c>
      <c r="D29" s="14">
        <v>600.0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>
      <c r="A30" s="11" t="s">
        <v>34</v>
      </c>
      <c r="B30" s="20">
        <v>1800.0</v>
      </c>
      <c r="C30" s="10"/>
      <c r="D30" s="14">
        <v>2600.0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>
      <c r="A31" s="11" t="s">
        <v>35</v>
      </c>
      <c r="B31" s="20">
        <v>500.0</v>
      </c>
      <c r="C31" s="10"/>
      <c r="D31" s="14">
        <v>600.0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>
      <c r="A32" s="31" t="s">
        <v>36</v>
      </c>
      <c r="B32" s="38">
        <v>7500.0</v>
      </c>
      <c r="C32" s="33">
        <v>2308.0</v>
      </c>
      <c r="D32" s="34">
        <v>0.0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>
      <c r="A33" s="36" t="s">
        <v>37</v>
      </c>
      <c r="B33" s="38"/>
      <c r="C33" s="33">
        <v>-475.0</v>
      </c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>
      <c r="A34" s="11" t="s">
        <v>38</v>
      </c>
      <c r="B34" s="39">
        <v>7500.0</v>
      </c>
      <c r="C34" s="18">
        <v>2900.0</v>
      </c>
      <c r="D34" s="14">
        <v>4500.0</v>
      </c>
      <c r="E34" s="6">
        <v>2825.0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>
      <c r="A35" s="30" t="s">
        <v>39</v>
      </c>
      <c r="B35" s="39"/>
      <c r="C35" s="18">
        <v>-250.0</v>
      </c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>
      <c r="A36" s="11" t="s">
        <v>40</v>
      </c>
      <c r="B36" s="39">
        <v>7500.0</v>
      </c>
      <c r="C36" s="18">
        <v>5000.0</v>
      </c>
      <c r="D36" s="14">
        <v>4500.0</v>
      </c>
      <c r="E36" s="6">
        <v>2200.0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>
      <c r="A37" s="30" t="s">
        <v>41</v>
      </c>
      <c r="B37" s="20"/>
      <c r="C37" s="18">
        <v>1119.0</v>
      </c>
      <c r="D37" s="14">
        <v>1000.0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>
      <c r="A38" s="23" t="s">
        <v>42</v>
      </c>
      <c r="B38" s="20">
        <f>SUM(B17:B36)</f>
        <v>64000</v>
      </c>
      <c r="C38" s="25">
        <f>SUM(C17:C37)</f>
        <v>62197</v>
      </c>
      <c r="D38" s="29">
        <f>SUM(D16:D37)</f>
        <v>64139</v>
      </c>
      <c r="E38" s="40">
        <v>18481.0</v>
      </c>
      <c r="F38" s="5"/>
      <c r="G38" s="41"/>
      <c r="H38" s="41"/>
      <c r="I38" s="4"/>
      <c r="J38" s="27"/>
      <c r="K38" s="2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>
      <c r="A39" s="28"/>
      <c r="B39" s="9"/>
      <c r="C39" s="10"/>
      <c r="D39" s="5"/>
      <c r="E39" s="5"/>
      <c r="F39" s="5"/>
      <c r="G39" s="19"/>
      <c r="H39" s="19"/>
      <c r="I39" s="42"/>
      <c r="J39" s="43"/>
      <c r="K39" s="2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>
      <c r="A40" s="44" t="s">
        <v>43</v>
      </c>
      <c r="B40" s="24">
        <f>B13+B38</f>
        <v>141600</v>
      </c>
      <c r="C40" s="25">
        <f>SUM(C38+C13)</f>
        <v>143348</v>
      </c>
      <c r="D40" s="26">
        <f t="shared" ref="D40:E40" si="2">SUM(D13+D38)</f>
        <v>144649</v>
      </c>
      <c r="E40" s="26">
        <f t="shared" si="2"/>
        <v>25452.97</v>
      </c>
      <c r="F40" s="5"/>
      <c r="G40" s="45"/>
      <c r="H40" s="45"/>
      <c r="I40" s="42"/>
      <c r="J40" s="43"/>
      <c r="K40" s="2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>
      <c r="A41" s="28"/>
      <c r="B41" s="9"/>
      <c r="C41" s="10"/>
      <c r="D41" s="5"/>
      <c r="E41" s="5"/>
      <c r="F41" s="5"/>
      <c r="G41" s="5"/>
      <c r="H41" s="5"/>
      <c r="I41" s="42"/>
      <c r="J41" s="27"/>
      <c r="K41" s="2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>
      <c r="A42" s="23" t="s">
        <v>44</v>
      </c>
      <c r="B42" s="9"/>
      <c r="C42" s="10"/>
      <c r="D42" s="5"/>
      <c r="E42" s="5"/>
      <c r="F42" s="5"/>
      <c r="G42" s="5"/>
      <c r="H42" s="5"/>
      <c r="I42" s="46"/>
      <c r="J42" s="5"/>
      <c r="K42" s="5"/>
      <c r="L42" s="5"/>
      <c r="M42" s="5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>
      <c r="A43" s="11" t="s">
        <v>45</v>
      </c>
      <c r="B43" s="15">
        <v>34500.0</v>
      </c>
      <c r="C43" s="18">
        <v>33262.5</v>
      </c>
      <c r="D43" s="14">
        <v>38308.0</v>
      </c>
      <c r="E43" s="47">
        <f>sum(7937.5 + 1587.5)</f>
        <v>9525</v>
      </c>
      <c r="F43" s="29">
        <f t="shared" ref="F43:F46" si="3">B43-C43</f>
        <v>1237.5</v>
      </c>
      <c r="G43" s="4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>
      <c r="A44" s="30" t="s">
        <v>46</v>
      </c>
      <c r="B44" s="48">
        <v>3500.0</v>
      </c>
      <c r="C44" s="49">
        <v>2929.0</v>
      </c>
      <c r="D44" s="14">
        <v>3500.0</v>
      </c>
      <c r="E44" s="50"/>
      <c r="F44" s="51">
        <f t="shared" si="3"/>
        <v>571</v>
      </c>
      <c r="G44" s="52"/>
      <c r="H44" s="5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>
      <c r="A45" s="11" t="s">
        <v>47</v>
      </c>
      <c r="B45" s="15">
        <v>2500.0</v>
      </c>
      <c r="C45" s="18">
        <v>1875.0</v>
      </c>
      <c r="D45" s="14">
        <v>2500.0</v>
      </c>
      <c r="E45" s="53">
        <v>625.0</v>
      </c>
      <c r="F45" s="54">
        <f t="shared" si="3"/>
        <v>625</v>
      </c>
      <c r="G45" s="19"/>
      <c r="H45" s="5"/>
      <c r="I45" s="5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>
      <c r="A46" s="55" t="s">
        <v>48</v>
      </c>
      <c r="B46" s="56">
        <v>1708.0</v>
      </c>
      <c r="C46" s="18">
        <v>1708.0</v>
      </c>
      <c r="D46" s="40">
        <v>1500.0</v>
      </c>
      <c r="E46" s="6">
        <v>875.0</v>
      </c>
      <c r="F46" s="29">
        <f t="shared" si="3"/>
        <v>0</v>
      </c>
      <c r="G46" s="57"/>
      <c r="H46" s="58"/>
      <c r="I46" s="58"/>
      <c r="J46" s="5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>
      <c r="A47" s="30" t="s">
        <v>49</v>
      </c>
      <c r="B47" s="15"/>
      <c r="C47" s="18">
        <v>-5074.4</v>
      </c>
      <c r="D47" s="14">
        <v>-5349.8</v>
      </c>
      <c r="E47" s="6">
        <f> sum (-1627.25) + (-325.44)</f>
        <v>-1952.69</v>
      </c>
      <c r="F47" s="5"/>
      <c r="G47" s="19"/>
      <c r="H47" s="5"/>
      <c r="I47" s="5"/>
      <c r="J47" s="5"/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>
      <c r="A48" s="11" t="s">
        <v>50</v>
      </c>
      <c r="B48" s="15">
        <v>25000.0</v>
      </c>
      <c r="C48" s="18">
        <v>24020.0</v>
      </c>
      <c r="D48" s="14">
        <v>28600.0</v>
      </c>
      <c r="E48" s="6">
        <f>sum (5958.3) + (1191.67)</f>
        <v>7149.97</v>
      </c>
      <c r="F48" s="29">
        <f t="shared" ref="F48:F49" si="4">B48-C48</f>
        <v>980</v>
      </c>
      <c r="G48" s="4"/>
      <c r="H48" s="5"/>
      <c r="I48" s="5"/>
      <c r="J48" s="5"/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>
      <c r="A49" s="30" t="s">
        <v>51</v>
      </c>
      <c r="B49" s="17">
        <v>4600.0</v>
      </c>
      <c r="C49" s="49">
        <v>3450.0</v>
      </c>
      <c r="D49" s="14">
        <v>4600.0</v>
      </c>
      <c r="E49" s="6">
        <v>1150.0</v>
      </c>
      <c r="F49" s="59">
        <f t="shared" si="4"/>
        <v>1150</v>
      </c>
      <c r="G49" s="5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>
      <c r="A50" s="30" t="s">
        <v>52</v>
      </c>
      <c r="B50" s="60">
        <v>-12612.72</v>
      </c>
      <c r="C50" s="18">
        <v>-4983.04</v>
      </c>
      <c r="D50" s="14">
        <v>-5258.4</v>
      </c>
      <c r="E50" s="6">
        <f>sum(-2850.8) + (-570.16)</f>
        <v>-3420.96</v>
      </c>
      <c r="F50" s="5"/>
      <c r="G50" s="6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>
      <c r="A51" s="11" t="s">
        <v>53</v>
      </c>
      <c r="B51" s="15">
        <v>12000.0</v>
      </c>
      <c r="C51" s="18">
        <v>9478.0</v>
      </c>
      <c r="D51" s="14">
        <v>12000.0</v>
      </c>
      <c r="E51" s="6">
        <f>sum(2500+500)</f>
        <v>3000</v>
      </c>
      <c r="F51" s="29">
        <f>B51-C51</f>
        <v>2522</v>
      </c>
      <c r="G51" s="1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>
      <c r="A52" s="30" t="s">
        <v>54</v>
      </c>
      <c r="B52" s="61"/>
      <c r="C52" s="49">
        <v>-794.25</v>
      </c>
      <c r="D52" s="62">
        <v>0.0</v>
      </c>
      <c r="E52" s="6"/>
      <c r="F52" s="6" t="s">
        <v>55</v>
      </c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>
      <c r="A53" s="55" t="s">
        <v>56</v>
      </c>
      <c r="B53" s="61"/>
      <c r="C53" s="63"/>
      <c r="D53" s="40">
        <v>900.0</v>
      </c>
      <c r="E53" s="6">
        <v>225.0</v>
      </c>
      <c r="F53" s="6" t="s">
        <v>57</v>
      </c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>
      <c r="A54" s="11" t="s">
        <v>58</v>
      </c>
      <c r="B54" s="61">
        <v>850.0</v>
      </c>
      <c r="C54" s="63">
        <v>650.0</v>
      </c>
      <c r="D54" s="14">
        <v>850.0</v>
      </c>
      <c r="E54" s="6">
        <v>720.0</v>
      </c>
      <c r="F54" s="5"/>
      <c r="G54" s="1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>
      <c r="A55" s="11" t="s">
        <v>59</v>
      </c>
      <c r="B55" s="17">
        <v>1800.0</v>
      </c>
      <c r="C55" s="18">
        <v>1255.0</v>
      </c>
      <c r="D55" s="14">
        <v>1800.0</v>
      </c>
      <c r="E55" s="6">
        <v>841.0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>
      <c r="A56" s="11" t="s">
        <v>60</v>
      </c>
      <c r="B56" s="17">
        <v>3000.0</v>
      </c>
      <c r="C56" s="18">
        <v>3876.0</v>
      </c>
      <c r="D56" s="14">
        <v>2000.0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>
      <c r="A57" s="11" t="s">
        <v>12</v>
      </c>
      <c r="B57" s="61">
        <v>500.0</v>
      </c>
      <c r="C57" s="18">
        <v>106.46</v>
      </c>
      <c r="D57" s="40">
        <v>350.0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>
      <c r="A58" s="11" t="s">
        <v>61</v>
      </c>
      <c r="B58" s="61">
        <v>1200.0</v>
      </c>
      <c r="C58" s="49">
        <v>440.0</v>
      </c>
      <c r="D58" s="14">
        <v>600.0</v>
      </c>
      <c r="E58" s="6">
        <v>20.46</v>
      </c>
      <c r="F58" s="5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>
      <c r="A59" s="11" t="s">
        <v>62</v>
      </c>
      <c r="B59" s="17">
        <v>1500.0</v>
      </c>
      <c r="C59" s="18">
        <v>1056.1</v>
      </c>
      <c r="D59" s="14">
        <v>1500.0</v>
      </c>
      <c r="E59" s="6">
        <v>30.0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>
      <c r="A60" s="11" t="s">
        <v>63</v>
      </c>
      <c r="B60" s="61">
        <v>290.0</v>
      </c>
      <c r="C60" s="18">
        <v>1026.68</v>
      </c>
      <c r="D60" s="14">
        <v>800.0</v>
      </c>
      <c r="E60" s="6">
        <v>29.85</v>
      </c>
      <c r="F60" s="5"/>
      <c r="G60" s="1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>
      <c r="A61" s="11" t="s">
        <v>64</v>
      </c>
      <c r="B61" s="61">
        <v>500.0</v>
      </c>
      <c r="C61" s="64">
        <v>107.72</v>
      </c>
      <c r="D61" s="14">
        <v>250.0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>
      <c r="A62" s="11" t="s">
        <v>65</v>
      </c>
      <c r="B62" s="61">
        <v>320.0</v>
      </c>
      <c r="C62" s="18">
        <v>239.5</v>
      </c>
      <c r="D62" s="14">
        <v>250.0</v>
      </c>
      <c r="E62" s="6">
        <v>101.05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>
      <c r="A63" s="11" t="s">
        <v>66</v>
      </c>
      <c r="B63" s="61">
        <v>550.0</v>
      </c>
      <c r="C63" s="18">
        <v>503.08</v>
      </c>
      <c r="D63" s="14">
        <v>400.0</v>
      </c>
      <c r="E63" s="6">
        <v>29.37</v>
      </c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>
      <c r="A64" s="30" t="s">
        <v>67</v>
      </c>
      <c r="B64" s="61"/>
      <c r="C64" s="18">
        <v>19.99</v>
      </c>
      <c r="D64" s="14">
        <v>240.0</v>
      </c>
      <c r="E64" s="6">
        <v>48.71</v>
      </c>
      <c r="F64" s="5"/>
      <c r="G64" s="5"/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>
      <c r="A65" s="11" t="s">
        <v>68</v>
      </c>
      <c r="B65" s="61">
        <v>75.0</v>
      </c>
      <c r="C65" s="18">
        <v>156.96</v>
      </c>
      <c r="D65" s="14">
        <v>150.0</v>
      </c>
      <c r="E65" s="5"/>
      <c r="F65" s="5"/>
      <c r="G65" s="5"/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>
      <c r="A66" s="11" t="s">
        <v>69</v>
      </c>
      <c r="B66" s="61">
        <v>150.0</v>
      </c>
      <c r="C66" s="18">
        <v>66.08</v>
      </c>
      <c r="D66" s="14">
        <v>75.0</v>
      </c>
      <c r="E66" s="6">
        <v>13.02</v>
      </c>
      <c r="F66" s="5"/>
      <c r="G66" s="5"/>
      <c r="H66" s="6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>
      <c r="A67" s="11" t="s">
        <v>70</v>
      </c>
      <c r="B67" s="37">
        <v>700.0</v>
      </c>
      <c r="C67" s="18">
        <v>162.66</v>
      </c>
      <c r="D67" s="14">
        <v>0.0</v>
      </c>
      <c r="E67" s="5"/>
      <c r="F67" s="5"/>
      <c r="G67" s="6"/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>
      <c r="A68" s="11" t="s">
        <v>71</v>
      </c>
      <c r="B68" s="37">
        <v>460.0</v>
      </c>
      <c r="C68" s="18">
        <v>490.0</v>
      </c>
      <c r="D68" s="14">
        <v>600.0</v>
      </c>
      <c r="E68" s="6">
        <v>138.13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>
      <c r="A69" s="11" t="s">
        <v>72</v>
      </c>
      <c r="B69" s="61">
        <v>600.0</v>
      </c>
      <c r="C69" s="49">
        <v>137.28</v>
      </c>
      <c r="D69" s="14">
        <v>200.0</v>
      </c>
      <c r="E69" s="6">
        <v>9.65</v>
      </c>
      <c r="F69" s="5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>
      <c r="A70" s="30" t="s">
        <v>73</v>
      </c>
      <c r="B70" s="61"/>
      <c r="C70" s="64">
        <v>400.0</v>
      </c>
      <c r="D70" s="14">
        <v>2400.0</v>
      </c>
      <c r="E70" s="5"/>
      <c r="F70" s="5"/>
      <c r="G70" s="1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>
      <c r="A71" s="30" t="s">
        <v>74</v>
      </c>
      <c r="B71" s="61">
        <v>45.0</v>
      </c>
      <c r="C71" s="64">
        <v>16.0</v>
      </c>
      <c r="D71" s="14">
        <v>25.0</v>
      </c>
      <c r="E71" s="6">
        <v>56.41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>
      <c r="A72" s="11" t="s">
        <v>75</v>
      </c>
      <c r="B72" s="61">
        <v>45.0</v>
      </c>
      <c r="C72" s="10"/>
      <c r="D72" s="6"/>
      <c r="E72" s="5"/>
      <c r="F72" s="5"/>
      <c r="G72" s="1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>
      <c r="A73" s="11" t="s">
        <v>76</v>
      </c>
      <c r="B73" s="61">
        <v>1900.0</v>
      </c>
      <c r="C73" s="18">
        <v>2393.65</v>
      </c>
      <c r="D73" s="65">
        <v>2000.0</v>
      </c>
      <c r="E73" s="6">
        <v>877.63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>
      <c r="A74" s="9" t="s">
        <v>77</v>
      </c>
      <c r="B74" s="10"/>
      <c r="C74" s="18">
        <v>249.4</v>
      </c>
      <c r="D74" s="65">
        <v>600.0</v>
      </c>
      <c r="E74" s="6">
        <v>9.46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>
      <c r="A75" s="9" t="s">
        <v>78</v>
      </c>
      <c r="B75" s="37">
        <v>18079.32</v>
      </c>
      <c r="C75" s="18">
        <v>16340.04</v>
      </c>
      <c r="D75" s="65">
        <v>18000.0</v>
      </c>
      <c r="E75" s="6">
        <v>4155.34</v>
      </c>
      <c r="F75" s="5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>
      <c r="A76" s="11" t="s">
        <v>79</v>
      </c>
      <c r="B76" s="20"/>
      <c r="C76" s="49">
        <v>458.9</v>
      </c>
      <c r="D76" s="6">
        <v>0.0</v>
      </c>
      <c r="E76" s="5"/>
      <c r="F76" s="5"/>
      <c r="G76" s="1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>
      <c r="A77" s="11" t="s">
        <v>80</v>
      </c>
      <c r="B77" s="20"/>
      <c r="C77" s="18">
        <v>750.0</v>
      </c>
      <c r="D77" s="65">
        <v>750.0</v>
      </c>
      <c r="E77" s="6">
        <v>600.0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>
      <c r="A78" s="66" t="s">
        <v>81</v>
      </c>
      <c r="B78" s="24"/>
      <c r="C78" s="33">
        <v>1500.0</v>
      </c>
      <c r="D78" s="65">
        <v>1000.0</v>
      </c>
      <c r="E78" s="5"/>
      <c r="F78" s="5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>
      <c r="A79" s="23" t="s">
        <v>82</v>
      </c>
      <c r="B79" s="24">
        <f>SUM(B43:B75)</f>
        <v>103759.6</v>
      </c>
      <c r="C79" s="25">
        <f t="shared" ref="C79:E79" si="5">SUM(C43:C78)</f>
        <v>98272.31</v>
      </c>
      <c r="D79" s="26">
        <f t="shared" si="5"/>
        <v>116139.8</v>
      </c>
      <c r="E79" s="67">
        <f t="shared" si="5"/>
        <v>24856.4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>
      <c r="A80" s="28"/>
      <c r="B80" s="9"/>
      <c r="C80" s="1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>
      <c r="A81" s="23" t="s">
        <v>83</v>
      </c>
      <c r="B81" s="9"/>
      <c r="C81" s="1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>
      <c r="A82" s="11" t="s">
        <v>84</v>
      </c>
      <c r="B82" s="68"/>
      <c r="C82" s="49">
        <v>300.0</v>
      </c>
      <c r="D82" s="65">
        <v>600.0</v>
      </c>
      <c r="E82" s="69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>
      <c r="A83" s="11" t="s">
        <v>85</v>
      </c>
      <c r="B83" s="68">
        <v>1000.0</v>
      </c>
      <c r="C83" s="49">
        <v>545.0</v>
      </c>
      <c r="D83" s="65">
        <v>1000.0</v>
      </c>
      <c r="E83" s="69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>
      <c r="A84" s="11" t="s">
        <v>86</v>
      </c>
      <c r="B84" s="70"/>
      <c r="C84" s="18">
        <v>2000.0</v>
      </c>
      <c r="D84" s="65">
        <v>1200.0</v>
      </c>
      <c r="E84" s="71">
        <v>500.0</v>
      </c>
      <c r="F84" s="5"/>
      <c r="G84" s="1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>
      <c r="A85" s="11" t="s">
        <v>87</v>
      </c>
      <c r="B85" s="70">
        <v>870.0</v>
      </c>
      <c r="C85" s="10"/>
      <c r="D85" s="6"/>
      <c r="E85" s="69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>
      <c r="A86" s="11" t="s">
        <v>88</v>
      </c>
      <c r="B86" s="9">
        <v>2600.0</v>
      </c>
      <c r="C86" s="18">
        <v>4737.0</v>
      </c>
      <c r="D86" s="65">
        <v>4200.0</v>
      </c>
      <c r="E86" s="71">
        <v>1575.0</v>
      </c>
      <c r="F86" s="5"/>
      <c r="G86" s="1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>
      <c r="A87" s="30" t="s">
        <v>89</v>
      </c>
      <c r="B87" s="61">
        <v>1500.0</v>
      </c>
      <c r="C87" s="18">
        <v>1229.99</v>
      </c>
      <c r="D87" s="65">
        <v>1320.0</v>
      </c>
      <c r="E87" s="71">
        <v>330.0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>
      <c r="A88" s="11" t="s">
        <v>90</v>
      </c>
      <c r="B88" s="9">
        <v>250.0</v>
      </c>
      <c r="C88" s="18">
        <v>548.0</v>
      </c>
      <c r="D88" s="65">
        <v>500.0</v>
      </c>
      <c r="E88" s="69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>
      <c r="A89" s="11" t="s">
        <v>91</v>
      </c>
      <c r="B89" s="9">
        <v>250.0</v>
      </c>
      <c r="C89" s="64">
        <v>548.0</v>
      </c>
      <c r="D89" s="65">
        <v>500.0</v>
      </c>
      <c r="E89" s="69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>
      <c r="A90" s="31" t="s">
        <v>92</v>
      </c>
      <c r="B90" s="72">
        <v>1800.0</v>
      </c>
      <c r="C90" s="33">
        <v>450.0</v>
      </c>
      <c r="D90" s="73">
        <v>0.0</v>
      </c>
      <c r="E90" s="69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>
      <c r="A91" s="31" t="s">
        <v>93</v>
      </c>
      <c r="B91" s="72">
        <v>1300.0</v>
      </c>
      <c r="C91" s="33">
        <v>1618.68</v>
      </c>
      <c r="D91" s="73">
        <v>0.0</v>
      </c>
      <c r="E91" s="69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>
      <c r="A92" s="31" t="s">
        <v>94</v>
      </c>
      <c r="B92" s="72">
        <v>900.0</v>
      </c>
      <c r="C92" s="33">
        <v>896.77</v>
      </c>
      <c r="D92" s="73">
        <v>0.0</v>
      </c>
      <c r="E92" s="69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>
      <c r="A93" s="31" t="s">
        <v>95</v>
      </c>
      <c r="B93" s="74">
        <v>350.0</v>
      </c>
      <c r="C93" s="33">
        <v>350.0</v>
      </c>
      <c r="D93" s="73">
        <v>0.0</v>
      </c>
      <c r="E93" s="69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>
      <c r="A94" s="11" t="s">
        <v>96</v>
      </c>
      <c r="B94" s="9">
        <v>2100.0</v>
      </c>
      <c r="C94" s="18">
        <v>1825.0</v>
      </c>
      <c r="D94" s="65">
        <v>2000.0</v>
      </c>
      <c r="E94" s="69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>
      <c r="A95" s="11" t="s">
        <v>97</v>
      </c>
      <c r="B95" s="9">
        <v>500.0</v>
      </c>
      <c r="C95" s="18">
        <v>500.0</v>
      </c>
      <c r="D95" s="65">
        <v>500.0</v>
      </c>
      <c r="E95" s="69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>
      <c r="A96" s="30" t="s">
        <v>98</v>
      </c>
      <c r="B96" s="9">
        <v>600.0</v>
      </c>
      <c r="C96" s="18">
        <v>1145.54</v>
      </c>
      <c r="D96" s="65">
        <v>850.0</v>
      </c>
      <c r="E96" s="75"/>
      <c r="F96" s="6"/>
      <c r="G96" s="1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>
      <c r="A97" s="11" t="s">
        <v>99</v>
      </c>
      <c r="B97" s="9">
        <v>350.0</v>
      </c>
      <c r="C97" s="18">
        <v>250.0</v>
      </c>
      <c r="D97" s="65">
        <v>350.0</v>
      </c>
      <c r="E97" s="69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>
      <c r="A98" s="30" t="s">
        <v>100</v>
      </c>
      <c r="B98" s="9"/>
      <c r="C98" s="18"/>
      <c r="D98" s="6"/>
      <c r="E98" s="76">
        <v>104.37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>
      <c r="A99" s="11" t="s">
        <v>101</v>
      </c>
      <c r="B99" s="9">
        <v>1800.0</v>
      </c>
      <c r="C99" s="18">
        <v>1900.0</v>
      </c>
      <c r="D99" s="65">
        <v>2000.0</v>
      </c>
      <c r="E99" s="69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>
      <c r="A100" s="11" t="s">
        <v>102</v>
      </c>
      <c r="B100" s="9">
        <v>500.0</v>
      </c>
      <c r="C100" s="18">
        <v>500.0</v>
      </c>
      <c r="D100" s="65">
        <v>500.0</v>
      </c>
      <c r="E100" s="69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>
      <c r="A101" s="11" t="s">
        <v>103</v>
      </c>
      <c r="B101" s="9">
        <v>700.0</v>
      </c>
      <c r="C101" s="18">
        <v>2253.61</v>
      </c>
      <c r="D101" s="65">
        <v>1000.0</v>
      </c>
      <c r="E101" s="75"/>
      <c r="F101" s="6"/>
      <c r="G101" s="1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>
      <c r="A102" s="11" t="s">
        <v>104</v>
      </c>
      <c r="B102" s="9">
        <v>350.0</v>
      </c>
      <c r="C102" s="18">
        <v>250.0</v>
      </c>
      <c r="D102" s="65">
        <v>350.0</v>
      </c>
      <c r="E102" s="69"/>
      <c r="F102" s="5"/>
      <c r="G102" s="1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>
      <c r="A103" s="77" t="s">
        <v>105</v>
      </c>
      <c r="B103" s="61">
        <v>3000.0</v>
      </c>
      <c r="C103" s="18">
        <v>3000.0</v>
      </c>
      <c r="D103" s="6">
        <v>3000.0</v>
      </c>
      <c r="E103" s="71">
        <v>200.0</v>
      </c>
      <c r="F103" s="6"/>
      <c r="G103" s="19"/>
      <c r="H103" s="5"/>
      <c r="I103" s="5"/>
      <c r="J103" s="7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>
      <c r="A104" s="31" t="s">
        <v>106</v>
      </c>
      <c r="B104" s="74">
        <v>500.0</v>
      </c>
      <c r="C104" s="78"/>
      <c r="D104" s="73">
        <v>0.0</v>
      </c>
      <c r="E104" s="7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>
      <c r="A105" s="31" t="s">
        <v>107</v>
      </c>
      <c r="B105" s="74">
        <v>1250.0</v>
      </c>
      <c r="C105" s="33">
        <v>1650.0</v>
      </c>
      <c r="D105" s="73">
        <v>0.0</v>
      </c>
      <c r="E105" s="69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>
      <c r="A106" s="31" t="s">
        <v>108</v>
      </c>
      <c r="B106" s="74">
        <v>900.0</v>
      </c>
      <c r="C106" s="33">
        <v>1118.68</v>
      </c>
      <c r="D106" s="73">
        <v>0.0</v>
      </c>
      <c r="E106" s="69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>
      <c r="A107" s="31" t="s">
        <v>109</v>
      </c>
      <c r="B107" s="32">
        <v>250.0</v>
      </c>
      <c r="C107" s="33">
        <v>96.85</v>
      </c>
      <c r="D107" s="73">
        <v>0.0</v>
      </c>
      <c r="E107" s="69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>
      <c r="A108" s="11" t="s">
        <v>110</v>
      </c>
      <c r="B108" s="20">
        <v>500.0</v>
      </c>
      <c r="C108" s="18">
        <v>350.0</v>
      </c>
      <c r="D108" s="65">
        <v>350.0</v>
      </c>
      <c r="E108" s="69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>
      <c r="A109" s="30" t="s">
        <v>111</v>
      </c>
      <c r="B109" s="20"/>
      <c r="C109" s="18"/>
      <c r="D109" s="6"/>
      <c r="E109" s="79">
        <v>570.0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>
      <c r="A110" s="11" t="s">
        <v>112</v>
      </c>
      <c r="B110" s="20">
        <v>1250.0</v>
      </c>
      <c r="C110" s="18">
        <v>875.0</v>
      </c>
      <c r="D110" s="65">
        <v>1000.0</v>
      </c>
      <c r="E110" s="69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>
      <c r="A111" s="11" t="s">
        <v>113</v>
      </c>
      <c r="B111" s="20">
        <v>500.0</v>
      </c>
      <c r="C111" s="18">
        <v>500.0</v>
      </c>
      <c r="D111" s="65">
        <v>500.0</v>
      </c>
      <c r="E111" s="69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>
      <c r="A112" s="11" t="s">
        <v>114</v>
      </c>
      <c r="B112" s="20">
        <v>250.0</v>
      </c>
      <c r="C112" s="18">
        <v>199.36</v>
      </c>
      <c r="D112" s="65">
        <v>200.0</v>
      </c>
      <c r="E112" s="71">
        <v>71.67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>
      <c r="A113" s="11" t="s">
        <v>115</v>
      </c>
      <c r="B113" s="20">
        <v>500.0</v>
      </c>
      <c r="C113" s="18">
        <v>500.0</v>
      </c>
      <c r="D113" s="65">
        <v>500.0</v>
      </c>
      <c r="E113" s="69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>
      <c r="A114" s="11" t="s">
        <v>116</v>
      </c>
      <c r="B114" s="20">
        <v>1250.0</v>
      </c>
      <c r="C114" s="18">
        <v>500.0</v>
      </c>
      <c r="D114" s="65">
        <v>800.0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>
      <c r="A115" s="11" t="s">
        <v>117</v>
      </c>
      <c r="B115" s="20">
        <v>500.0</v>
      </c>
      <c r="C115" s="18">
        <v>500.0</v>
      </c>
      <c r="D115" s="65">
        <v>500.0</v>
      </c>
      <c r="E115" s="69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>
      <c r="A116" s="11" t="s">
        <v>118</v>
      </c>
      <c r="B116" s="20">
        <v>250.0</v>
      </c>
      <c r="C116" s="18">
        <v>141.13</v>
      </c>
      <c r="D116" s="65">
        <v>200.0</v>
      </c>
      <c r="E116" s="69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>
      <c r="A117" s="55" t="s">
        <v>119</v>
      </c>
      <c r="B117" s="20"/>
      <c r="C117" s="18">
        <v>71.43</v>
      </c>
      <c r="D117" s="6">
        <v>100.0</v>
      </c>
      <c r="E117" s="69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>
      <c r="A118" s="11" t="s">
        <v>120</v>
      </c>
      <c r="B118" s="20"/>
      <c r="C118" s="37"/>
      <c r="D118" s="6"/>
      <c r="E118" s="69"/>
      <c r="F118" s="5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>
      <c r="A119" s="11" t="s">
        <v>121</v>
      </c>
      <c r="B119" s="20">
        <v>100.0</v>
      </c>
      <c r="C119" s="49">
        <v>136.24</v>
      </c>
      <c r="D119" s="65">
        <v>150.0</v>
      </c>
      <c r="E119" s="69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>
      <c r="A120" s="11" t="s">
        <v>122</v>
      </c>
      <c r="B120" s="20">
        <v>200.0</v>
      </c>
      <c r="C120" s="10"/>
      <c r="D120" s="6">
        <v>0.0</v>
      </c>
      <c r="E120" s="69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>
      <c r="A121" s="77" t="s">
        <v>123</v>
      </c>
      <c r="B121" s="20">
        <v>400.0</v>
      </c>
      <c r="C121" s="10"/>
      <c r="D121" s="6">
        <v>400.0</v>
      </c>
      <c r="E121" s="69"/>
      <c r="F121" s="5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>
      <c r="A122" s="20"/>
      <c r="B122" s="20"/>
      <c r="C122" s="7"/>
      <c r="D122" s="5"/>
      <c r="E122" s="69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>
      <c r="A123" s="20" t="s">
        <v>124</v>
      </c>
      <c r="B123" s="24">
        <f t="shared" ref="B123:E123" si="6">SUM(B82:B121)</f>
        <v>29320</v>
      </c>
      <c r="C123" s="25">
        <f t="shared" si="6"/>
        <v>31486.28</v>
      </c>
      <c r="D123" s="27">
        <f t="shared" si="6"/>
        <v>24570</v>
      </c>
      <c r="E123" s="27">
        <f t="shared" si="6"/>
        <v>3351.04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>
      <c r="A124" s="28"/>
      <c r="B124" s="9"/>
      <c r="C124" s="1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>
      <c r="A125" s="44" t="s">
        <v>125</v>
      </c>
      <c r="B125" s="24">
        <f t="shared" ref="B125:C125" si="7">SUM(B123+B79)</f>
        <v>133079.6</v>
      </c>
      <c r="C125" s="25">
        <f t="shared" si="7"/>
        <v>129758.59</v>
      </c>
      <c r="D125" s="26">
        <f t="shared" ref="D125:E125" si="8">SUM(D79+D123)</f>
        <v>140709.8</v>
      </c>
      <c r="E125" s="67">
        <f t="shared" si="8"/>
        <v>28207.44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>
      <c r="A126" s="28"/>
      <c r="B126" s="9"/>
      <c r="C126" s="1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>
      <c r="A127" s="23" t="s">
        <v>126</v>
      </c>
      <c r="B127" s="24">
        <f t="shared" ref="B127:E127" si="9">B40</f>
        <v>141600</v>
      </c>
      <c r="C127" s="25">
        <f t="shared" si="9"/>
        <v>143348</v>
      </c>
      <c r="D127" s="26">
        <f t="shared" si="9"/>
        <v>144649</v>
      </c>
      <c r="E127" s="26">
        <f t="shared" si="9"/>
        <v>25452.97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>
      <c r="A128" s="23" t="s">
        <v>127</v>
      </c>
      <c r="B128" s="24">
        <f t="shared" ref="B128:E128" si="10">B125</f>
        <v>133079.6</v>
      </c>
      <c r="C128" s="25">
        <f t="shared" si="10"/>
        <v>129758.59</v>
      </c>
      <c r="D128" s="26">
        <f t="shared" si="10"/>
        <v>140709.8</v>
      </c>
      <c r="E128" s="67">
        <f t="shared" si="10"/>
        <v>28207.44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>
      <c r="A129" s="80" t="s">
        <v>128</v>
      </c>
      <c r="B129" s="81">
        <f>SUM(B127-B128)</f>
        <v>8520.4</v>
      </c>
      <c r="C129" s="82">
        <f>C127-C128</f>
        <v>13589.41</v>
      </c>
      <c r="D129" s="83">
        <f t="shared" ref="D129:E129" si="11">SUM(D127-D128)</f>
        <v>3939.2</v>
      </c>
      <c r="E129" s="83">
        <f t="shared" si="11"/>
        <v>-2754.47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>
      <c r="A130" s="1"/>
      <c r="B130" s="2"/>
      <c r="C130" s="7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>
      <c r="A131" s="1"/>
      <c r="B131" s="2" t="s">
        <v>1</v>
      </c>
      <c r="C131" s="7" t="s">
        <v>2</v>
      </c>
      <c r="D131" s="4" t="s">
        <v>129</v>
      </c>
      <c r="E131" s="4" t="s">
        <v>130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>
      <c r="A132" s="9"/>
      <c r="B132" s="85"/>
      <c r="C132" s="1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>
      <c r="A133" s="9"/>
      <c r="B133" s="85"/>
      <c r="C133" s="6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>
      <c r="A134" s="2"/>
      <c r="B134" s="85"/>
      <c r="C134" s="1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>
      <c r="A135" s="9"/>
      <c r="B135" s="85"/>
      <c r="C135" s="1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>
      <c r="A136" s="9"/>
      <c r="B136" s="85"/>
      <c r="C136" s="1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>
      <c r="A137" s="86" t="s">
        <v>131</v>
      </c>
      <c r="B137" s="85"/>
      <c r="C137" s="1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>
      <c r="A138" s="86" t="s">
        <v>132</v>
      </c>
      <c r="B138" s="87"/>
      <c r="C138" s="1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>
      <c r="A139" s="86" t="s">
        <v>133</v>
      </c>
      <c r="B139" s="85"/>
      <c r="C139" s="1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>
      <c r="A140" s="86" t="s">
        <v>134</v>
      </c>
      <c r="B140" s="85"/>
      <c r="C140" s="1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>
      <c r="A141" s="88"/>
      <c r="B141" s="85"/>
      <c r="C141" s="10"/>
      <c r="D141" s="5"/>
      <c r="E141" s="89" t="s">
        <v>135</v>
      </c>
      <c r="F141" s="9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>
      <c r="A142" s="9"/>
      <c r="B142" s="85"/>
      <c r="C142" s="10"/>
      <c r="D142" s="5"/>
      <c r="E142" s="4" t="s">
        <v>136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>
      <c r="A143" s="9"/>
      <c r="B143" s="85"/>
      <c r="C143" s="10"/>
      <c r="D143" s="5"/>
      <c r="E143" s="6" t="s">
        <v>137</v>
      </c>
      <c r="F143" s="47">
        <v>1587.5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>
      <c r="A144" s="9"/>
      <c r="B144" s="85"/>
      <c r="C144" s="10"/>
      <c r="D144" s="5"/>
      <c r="E144" s="6" t="s">
        <v>138</v>
      </c>
      <c r="F144" s="91">
        <v>-325.44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>
      <c r="A145" s="2"/>
      <c r="B145" s="85"/>
      <c r="C145" s="10"/>
      <c r="D145" s="5"/>
      <c r="E145" s="6" t="s">
        <v>139</v>
      </c>
      <c r="F145" s="47">
        <f>SUM(F143:F144)</f>
        <v>1262.06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>
      <c r="A146" s="2"/>
      <c r="B146" s="85"/>
      <c r="C146" s="10"/>
      <c r="D146" s="5"/>
      <c r="E146" s="6" t="s">
        <v>140</v>
      </c>
      <c r="F146" s="6">
        <v>875.0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>
      <c r="A147" s="9"/>
      <c r="B147" s="85"/>
      <c r="C147" s="10"/>
      <c r="D147" s="5"/>
      <c r="E147" s="6" t="s">
        <v>141</v>
      </c>
      <c r="F147" s="92">
        <v>625.0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>
      <c r="A148" s="9"/>
      <c r="B148" s="85"/>
      <c r="C148" s="10"/>
      <c r="D148" s="5"/>
      <c r="E148" s="6" t="s">
        <v>142</v>
      </c>
      <c r="F148" s="93">
        <f>sum(F145:F147)</f>
        <v>2762.06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>
      <c r="A149" s="9"/>
      <c r="B149" s="85"/>
      <c r="C149" s="1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>
      <c r="A150" s="2"/>
      <c r="B150" s="85"/>
      <c r="C150" s="10"/>
      <c r="D150" s="5"/>
      <c r="E150" s="4" t="s">
        <v>143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>
      <c r="A151" s="9"/>
      <c r="B151" s="85"/>
      <c r="C151" s="10"/>
      <c r="D151" s="5"/>
      <c r="E151" s="6" t="s">
        <v>137</v>
      </c>
      <c r="F151" s="6">
        <v>1191.67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>
      <c r="A152" s="9"/>
      <c r="B152" s="85"/>
      <c r="C152" s="10"/>
      <c r="D152" s="5"/>
      <c r="E152" s="6" t="s">
        <v>138</v>
      </c>
      <c r="F152" s="94">
        <v>-570.16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>
      <c r="A153" s="9"/>
      <c r="B153" s="85"/>
      <c r="C153" s="10"/>
      <c r="D153" s="5"/>
      <c r="E153" s="6" t="s">
        <v>139</v>
      </c>
      <c r="F153" s="6">
        <f>SUM(F151:F152)</f>
        <v>621.51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>
      <c r="A154" s="9"/>
      <c r="B154" s="85"/>
      <c r="C154" s="10"/>
      <c r="D154" s="5"/>
      <c r="E154" s="6" t="s">
        <v>140</v>
      </c>
      <c r="F154" s="94">
        <v>1150.0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>
      <c r="A155" s="9"/>
      <c r="B155" s="85"/>
      <c r="C155" s="10"/>
      <c r="D155" s="5"/>
      <c r="E155" s="6" t="s">
        <v>142</v>
      </c>
      <c r="F155" s="93">
        <f>sum(F153:F154)</f>
        <v>1771.51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>
      <c r="A156" s="9"/>
      <c r="B156" s="85"/>
      <c r="C156" s="1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>
      <c r="A157" s="9"/>
      <c r="B157" s="85"/>
      <c r="C157" s="10"/>
      <c r="D157" s="5"/>
      <c r="E157" s="4" t="s">
        <v>144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>
      <c r="A158" s="9"/>
      <c r="B158" s="85"/>
      <c r="C158" s="10"/>
      <c r="D158" s="5"/>
      <c r="E158" s="6" t="s">
        <v>137</v>
      </c>
      <c r="F158" s="6">
        <v>500.0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>
      <c r="A159" s="9"/>
      <c r="B159" s="85"/>
      <c r="C159" s="10"/>
      <c r="D159" s="5"/>
      <c r="E159" s="6" t="s">
        <v>145</v>
      </c>
      <c r="F159" s="92">
        <v>225.0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>
      <c r="A160" s="9"/>
      <c r="B160" s="85"/>
      <c r="C160" s="10"/>
      <c r="D160" s="5"/>
      <c r="E160" s="6" t="s">
        <v>142</v>
      </c>
      <c r="F160" s="93">
        <f>sum(F158:F159)</f>
        <v>725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>
      <c r="A161" s="9"/>
      <c r="B161" s="85"/>
      <c r="C161" s="1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>
      <c r="A162" s="9"/>
      <c r="B162" s="85"/>
      <c r="C162" s="10"/>
      <c r="D162" s="5"/>
      <c r="E162" s="95" t="s">
        <v>146</v>
      </c>
      <c r="F162" s="93">
        <f>sum(F148+F155+F160)</f>
        <v>5258.57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>
      <c r="A163" s="9"/>
      <c r="B163" s="85"/>
      <c r="C163" s="1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>
      <c r="A164" s="9"/>
      <c r="B164" s="85"/>
      <c r="C164" s="1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>
      <c r="A165" s="9"/>
      <c r="B165" s="85"/>
      <c r="C165" s="1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>
      <c r="A166" s="9"/>
      <c r="B166" s="85"/>
      <c r="C166" s="1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>
      <c r="A167" s="9"/>
      <c r="B167" s="85"/>
      <c r="C167" s="1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>
      <c r="A168" s="9"/>
      <c r="B168" s="85"/>
      <c r="C168" s="1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>
      <c r="A169" s="9"/>
      <c r="B169" s="85"/>
      <c r="C169" s="1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>
      <c r="A170" s="9"/>
      <c r="B170" s="85"/>
      <c r="C170" s="1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>
      <c r="A171" s="9"/>
      <c r="B171" s="85"/>
      <c r="C171" s="1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>
      <c r="A172" s="9"/>
      <c r="B172" s="85"/>
      <c r="C172" s="1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>
      <c r="A173" s="9"/>
      <c r="B173" s="85"/>
      <c r="C173" s="1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>
      <c r="A174" s="9"/>
      <c r="B174" s="85"/>
      <c r="C174" s="1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>
      <c r="A175" s="9"/>
      <c r="B175" s="85"/>
      <c r="C175" s="1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>
      <c r="A176" s="9"/>
      <c r="B176" s="85"/>
      <c r="C176" s="1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>
      <c r="A177" s="9"/>
      <c r="B177" s="85"/>
      <c r="C177" s="1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>
      <c r="A178" s="9"/>
      <c r="B178" s="85"/>
      <c r="C178" s="1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>
      <c r="A179" s="9"/>
      <c r="B179" s="85"/>
      <c r="C179" s="1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>
      <c r="A180" s="9"/>
      <c r="B180" s="85"/>
      <c r="C180" s="1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>
      <c r="A181" s="9"/>
      <c r="B181" s="85"/>
      <c r="C181" s="1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>
      <c r="A182" s="9"/>
      <c r="B182" s="85"/>
      <c r="C182" s="1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>
      <c r="A183" s="9"/>
      <c r="B183" s="85"/>
      <c r="C183" s="1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>
      <c r="A184" s="9"/>
      <c r="B184" s="85"/>
      <c r="C184" s="1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>
      <c r="A185" s="9"/>
      <c r="B185" s="85"/>
      <c r="C185" s="1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>
      <c r="A186" s="9"/>
      <c r="B186" s="85"/>
      <c r="C186" s="1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>
      <c r="A187" s="9"/>
      <c r="B187" s="85"/>
      <c r="C187" s="1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>
      <c r="A188" s="9"/>
      <c r="B188" s="85"/>
      <c r="C188" s="1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>
      <c r="A189" s="9"/>
      <c r="B189" s="85"/>
      <c r="C189" s="1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>
      <c r="A190" s="9"/>
      <c r="B190" s="85"/>
      <c r="C190" s="1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>
      <c r="A191" s="9"/>
      <c r="B191" s="85"/>
      <c r="C191" s="1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>
      <c r="A192" s="9"/>
      <c r="B192" s="85"/>
      <c r="C192" s="1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>
      <c r="A193" s="9"/>
      <c r="B193" s="85"/>
      <c r="C193" s="1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>
      <c r="A194" s="9"/>
      <c r="B194" s="85"/>
      <c r="C194" s="1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>
      <c r="A195" s="9"/>
      <c r="B195" s="85"/>
      <c r="C195" s="1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>
      <c r="A196" s="9"/>
      <c r="B196" s="85"/>
      <c r="C196" s="1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>
      <c r="A197" s="9"/>
      <c r="B197" s="85"/>
      <c r="C197" s="1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>
      <c r="A198" s="9"/>
      <c r="B198" s="85"/>
      <c r="C198" s="1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>
      <c r="A199" s="9"/>
      <c r="B199" s="85"/>
      <c r="C199" s="1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>
      <c r="A200" s="9"/>
      <c r="B200" s="85"/>
      <c r="C200" s="1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>
      <c r="A201" s="9"/>
      <c r="B201" s="85"/>
      <c r="C201" s="1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>
      <c r="A202" s="9"/>
      <c r="B202" s="85"/>
      <c r="C202" s="1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>
      <c r="A203" s="9"/>
      <c r="B203" s="85"/>
      <c r="C203" s="1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>
      <c r="A204" s="9"/>
      <c r="B204" s="85"/>
      <c r="C204" s="1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>
      <c r="A205" s="9"/>
      <c r="B205" s="85"/>
      <c r="C205" s="1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>
      <c r="A206" s="9"/>
      <c r="B206" s="85"/>
      <c r="C206" s="1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>
      <c r="A207" s="9"/>
      <c r="B207" s="85"/>
      <c r="C207" s="1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>
      <c r="A208" s="9"/>
      <c r="B208" s="85"/>
      <c r="C208" s="1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>
      <c r="A209" s="9"/>
      <c r="B209" s="85"/>
      <c r="C209" s="1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>
      <c r="A210" s="9"/>
      <c r="B210" s="85"/>
      <c r="C210" s="1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>
      <c r="A211" s="9"/>
      <c r="B211" s="85"/>
      <c r="C211" s="1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>
      <c r="A212" s="9"/>
      <c r="B212" s="85"/>
      <c r="C212" s="1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>
      <c r="A213" s="9"/>
      <c r="B213" s="85"/>
      <c r="C213" s="1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>
      <c r="A214" s="9"/>
      <c r="B214" s="85"/>
      <c r="C214" s="1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>
      <c r="A215" s="9"/>
      <c r="B215" s="85"/>
      <c r="C215" s="1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>
      <c r="A216" s="9"/>
      <c r="B216" s="85"/>
      <c r="C216" s="1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>
      <c r="A217" s="9"/>
      <c r="B217" s="85"/>
      <c r="C217" s="1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>
      <c r="A218" s="9"/>
      <c r="B218" s="85"/>
      <c r="C218" s="1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>
      <c r="A219" s="9"/>
      <c r="B219" s="85"/>
      <c r="C219" s="1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>
      <c r="A220" s="9"/>
      <c r="B220" s="85"/>
      <c r="C220" s="1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>
      <c r="A221" s="9"/>
      <c r="B221" s="85"/>
      <c r="C221" s="1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>
      <c r="A222" s="9"/>
      <c r="B222" s="85"/>
      <c r="C222" s="1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>
      <c r="A223" s="9"/>
      <c r="B223" s="85"/>
      <c r="C223" s="1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>
      <c r="A224" s="9"/>
      <c r="B224" s="85"/>
      <c r="C224" s="1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>
      <c r="A225" s="9"/>
      <c r="B225" s="85"/>
      <c r="C225" s="1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>
      <c r="A226" s="9"/>
      <c r="B226" s="85"/>
      <c r="C226" s="1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>
      <c r="A227" s="9"/>
      <c r="B227" s="85"/>
      <c r="C227" s="1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>
      <c r="A228" s="9"/>
      <c r="B228" s="85"/>
      <c r="C228" s="1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>
      <c r="A229" s="9"/>
      <c r="B229" s="85"/>
      <c r="C229" s="1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>
      <c r="A230" s="9"/>
      <c r="B230" s="85"/>
      <c r="C230" s="1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>
      <c r="A231" s="9"/>
      <c r="B231" s="85"/>
      <c r="C231" s="1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>
      <c r="A232" s="9"/>
      <c r="B232" s="85"/>
      <c r="C232" s="1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>
      <c r="A233" s="9"/>
      <c r="B233" s="85"/>
      <c r="C233" s="1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>
      <c r="A234" s="9"/>
      <c r="B234" s="85"/>
      <c r="C234" s="1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>
      <c r="A235" s="9"/>
      <c r="B235" s="85"/>
      <c r="C235" s="1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>
      <c r="A236" s="9"/>
      <c r="B236" s="85"/>
      <c r="C236" s="1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>
      <c r="A237" s="9"/>
      <c r="B237" s="85"/>
      <c r="C237" s="1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>
      <c r="A238" s="9"/>
      <c r="B238" s="85"/>
      <c r="C238" s="1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>
      <c r="A239" s="9"/>
      <c r="B239" s="85"/>
      <c r="C239" s="1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>
      <c r="A240" s="9"/>
      <c r="B240" s="85"/>
      <c r="C240" s="1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>
      <c r="A241" s="9"/>
      <c r="B241" s="85"/>
      <c r="C241" s="1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>
      <c r="A242" s="9"/>
      <c r="B242" s="85"/>
      <c r="C242" s="1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>
      <c r="A243" s="9"/>
      <c r="B243" s="85"/>
      <c r="C243" s="1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>
      <c r="A244" s="9"/>
      <c r="B244" s="85"/>
      <c r="C244" s="1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>
      <c r="A245" s="9"/>
      <c r="B245" s="85"/>
      <c r="C245" s="1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>
      <c r="A246" s="9"/>
      <c r="B246" s="85"/>
      <c r="C246" s="1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>
      <c r="A247" s="9"/>
      <c r="B247" s="85"/>
      <c r="C247" s="1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>
      <c r="A248" s="9"/>
      <c r="B248" s="85"/>
      <c r="C248" s="1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>
      <c r="A249" s="9"/>
      <c r="B249" s="85"/>
      <c r="C249" s="1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>
      <c r="A250" s="9"/>
      <c r="B250" s="85"/>
      <c r="C250" s="1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>
      <c r="A251" s="9"/>
      <c r="B251" s="85"/>
      <c r="C251" s="1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>
      <c r="A252" s="9"/>
      <c r="B252" s="85"/>
      <c r="C252" s="1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>
      <c r="A253" s="9"/>
      <c r="B253" s="85"/>
      <c r="C253" s="1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>
      <c r="A254" s="9"/>
      <c r="B254" s="85"/>
      <c r="C254" s="1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>
      <c r="A255" s="9"/>
      <c r="B255" s="85"/>
      <c r="C255" s="1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>
      <c r="A256" s="9"/>
      <c r="B256" s="85"/>
      <c r="C256" s="1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>
      <c r="A257" s="9"/>
      <c r="B257" s="85"/>
      <c r="C257" s="1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>
      <c r="A258" s="9"/>
      <c r="B258" s="85"/>
      <c r="C258" s="1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>
      <c r="A259" s="9"/>
      <c r="B259" s="85"/>
      <c r="C259" s="1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>
      <c r="A260" s="9"/>
      <c r="B260" s="85"/>
      <c r="C260" s="1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>
      <c r="A261" s="9"/>
      <c r="B261" s="85"/>
      <c r="C261" s="1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>
      <c r="A262" s="9"/>
      <c r="B262" s="85"/>
      <c r="C262" s="1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>
      <c r="A263" s="9"/>
      <c r="B263" s="85"/>
      <c r="C263" s="1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>
      <c r="A264" s="9"/>
      <c r="B264" s="85"/>
      <c r="C264" s="1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>
      <c r="A265" s="9"/>
      <c r="B265" s="85"/>
      <c r="C265" s="1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>
      <c r="A266" s="9"/>
      <c r="B266" s="85"/>
      <c r="C266" s="1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>
      <c r="A267" s="9"/>
      <c r="B267" s="85"/>
      <c r="C267" s="1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>
      <c r="A268" s="9"/>
      <c r="B268" s="85"/>
      <c r="C268" s="1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>
      <c r="A269" s="9"/>
      <c r="B269" s="85"/>
      <c r="C269" s="1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>
      <c r="A270" s="9"/>
      <c r="B270" s="85"/>
      <c r="C270" s="1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>
      <c r="A271" s="9"/>
      <c r="B271" s="85"/>
      <c r="C271" s="1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>
      <c r="A272" s="9"/>
      <c r="B272" s="85"/>
      <c r="C272" s="1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>
      <c r="A273" s="9"/>
      <c r="B273" s="85"/>
      <c r="C273" s="1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>
      <c r="A274" s="9"/>
      <c r="B274" s="85"/>
      <c r="C274" s="1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>
      <c r="A275" s="9"/>
      <c r="B275" s="85"/>
      <c r="C275" s="1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>
      <c r="A276" s="9"/>
      <c r="B276" s="85"/>
      <c r="C276" s="1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>
      <c r="A277" s="9"/>
      <c r="B277" s="85"/>
      <c r="C277" s="1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>
      <c r="A278" s="9"/>
      <c r="B278" s="85"/>
      <c r="C278" s="1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>
      <c r="A279" s="9"/>
      <c r="B279" s="85"/>
      <c r="C279" s="1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>
      <c r="A280" s="9"/>
      <c r="B280" s="85"/>
      <c r="C280" s="1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>
      <c r="A281" s="9"/>
      <c r="B281" s="85"/>
      <c r="C281" s="1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>
      <c r="A282" s="9"/>
      <c r="B282" s="85"/>
      <c r="C282" s="1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>
      <c r="A283" s="9"/>
      <c r="B283" s="85"/>
      <c r="C283" s="1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>
      <c r="A284" s="9"/>
      <c r="B284" s="85"/>
      <c r="C284" s="1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>
      <c r="A285" s="9"/>
      <c r="B285" s="85"/>
      <c r="C285" s="1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>
      <c r="A286" s="9"/>
      <c r="B286" s="85"/>
      <c r="C286" s="1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>
      <c r="A287" s="9"/>
      <c r="B287" s="85"/>
      <c r="C287" s="1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>
      <c r="A288" s="9"/>
      <c r="B288" s="85"/>
      <c r="C288" s="1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>
      <c r="A289" s="9"/>
      <c r="B289" s="85"/>
      <c r="C289" s="1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>
      <c r="A290" s="9"/>
      <c r="B290" s="85"/>
      <c r="C290" s="1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>
      <c r="A291" s="9"/>
      <c r="B291" s="85"/>
      <c r="C291" s="1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>
      <c r="A292" s="9"/>
      <c r="B292" s="85"/>
      <c r="C292" s="1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>
      <c r="A293" s="9"/>
      <c r="B293" s="85"/>
      <c r="C293" s="1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>
      <c r="A294" s="9"/>
      <c r="B294" s="85"/>
      <c r="C294" s="1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>
      <c r="A295" s="9"/>
      <c r="B295" s="85"/>
      <c r="C295" s="1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>
      <c r="A296" s="9"/>
      <c r="B296" s="85"/>
      <c r="C296" s="1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>
      <c r="A297" s="9"/>
      <c r="B297" s="85"/>
      <c r="C297" s="1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>
      <c r="A298" s="9"/>
      <c r="B298" s="85"/>
      <c r="C298" s="1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>
      <c r="A299" s="9"/>
      <c r="B299" s="85"/>
      <c r="C299" s="1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>
      <c r="A300" s="9"/>
      <c r="B300" s="85"/>
      <c r="C300" s="1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>
      <c r="A301" s="9"/>
      <c r="B301" s="8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>
      <c r="A302" s="9"/>
      <c r="B302" s="8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>
      <c r="A303" s="9"/>
      <c r="B303" s="8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>
      <c r="A304" s="9"/>
      <c r="B304" s="8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>
      <c r="A305" s="9"/>
      <c r="B305" s="8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>
      <c r="A306" s="9"/>
      <c r="B306" s="8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>
      <c r="A307" s="9"/>
      <c r="B307" s="85"/>
      <c r="C307" s="1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>
      <c r="A308" s="9"/>
      <c r="B308" s="85"/>
      <c r="C308" s="1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>
      <c r="A309" s="9"/>
      <c r="B309" s="85"/>
      <c r="C309" s="1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>
      <c r="A310" s="9"/>
      <c r="B310" s="85"/>
      <c r="C310" s="1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>
      <c r="A311" s="9"/>
      <c r="B311" s="85"/>
      <c r="C311" s="1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>
      <c r="A312" s="9"/>
      <c r="B312" s="85"/>
      <c r="C312" s="1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>
      <c r="A313" s="9"/>
      <c r="B313" s="85"/>
      <c r="C313" s="1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>
      <c r="A314" s="9"/>
      <c r="B314" s="85"/>
      <c r="C314" s="1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>
      <c r="A315" s="9"/>
      <c r="B315" s="85"/>
      <c r="C315" s="1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>
      <c r="A316" s="9"/>
      <c r="B316" s="85"/>
      <c r="C316" s="1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>
      <c r="A317" s="9"/>
      <c r="B317" s="85"/>
      <c r="C317" s="1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>
      <c r="A318" s="9"/>
      <c r="B318" s="85"/>
      <c r="C318" s="1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>
      <c r="A319" s="9"/>
      <c r="B319" s="85"/>
      <c r="C319" s="1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>
      <c r="A320" s="9"/>
      <c r="B320" s="85"/>
      <c r="C320" s="1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>
      <c r="A321" s="9"/>
      <c r="B321" s="85"/>
      <c r="C321" s="1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>
      <c r="A322" s="9"/>
      <c r="B322" s="85"/>
      <c r="C322" s="1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>
      <c r="A323" s="9"/>
      <c r="B323" s="85"/>
      <c r="C323" s="1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>
      <c r="A324" s="9"/>
      <c r="B324" s="85"/>
      <c r="C324" s="1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>
      <c r="A325" s="9"/>
      <c r="B325" s="85"/>
      <c r="C325" s="1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>
      <c r="A326" s="9"/>
      <c r="B326" s="85"/>
      <c r="C326" s="1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>
      <c r="A327" s="9"/>
      <c r="B327" s="85"/>
      <c r="C327" s="1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>
      <c r="A328" s="9"/>
      <c r="B328" s="85"/>
      <c r="C328" s="1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>
      <c r="A329" s="9"/>
      <c r="B329" s="85"/>
      <c r="C329" s="1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>
      <c r="A330" s="9"/>
      <c r="B330" s="85"/>
      <c r="C330" s="1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>
      <c r="A331" s="9"/>
      <c r="B331" s="85"/>
      <c r="C331" s="1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>
      <c r="A332" s="9"/>
      <c r="B332" s="85"/>
      <c r="C332" s="1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>
      <c r="A333" s="9"/>
      <c r="B333" s="85"/>
      <c r="C333" s="1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>
      <c r="A334" s="9"/>
      <c r="B334" s="85"/>
      <c r="C334" s="1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>
      <c r="A335" s="9"/>
      <c r="B335" s="85"/>
      <c r="C335" s="1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>
      <c r="A336" s="9"/>
      <c r="B336" s="85"/>
      <c r="C336" s="1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>
      <c r="A337" s="9"/>
      <c r="B337" s="85"/>
      <c r="C337" s="1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>
      <c r="A338" s="9"/>
      <c r="B338" s="85"/>
      <c r="C338" s="1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>
      <c r="A339" s="9"/>
      <c r="B339" s="85"/>
      <c r="C339" s="1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>
      <c r="A340" s="9"/>
      <c r="B340" s="85"/>
      <c r="C340" s="1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>
      <c r="A341" s="9"/>
      <c r="B341" s="85"/>
      <c r="C341" s="1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>
      <c r="A342" s="9"/>
      <c r="B342" s="85"/>
      <c r="C342" s="1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>
      <c r="A343" s="9"/>
      <c r="B343" s="85"/>
      <c r="C343" s="1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>
      <c r="A344" s="9"/>
      <c r="B344" s="85"/>
      <c r="C344" s="1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>
      <c r="A345" s="9"/>
      <c r="B345" s="85"/>
      <c r="C345" s="1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>
      <c r="A346" s="9"/>
      <c r="B346" s="85"/>
      <c r="C346" s="1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>
      <c r="A347" s="9"/>
      <c r="B347" s="85"/>
      <c r="C347" s="1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>
      <c r="A348" s="9"/>
      <c r="B348" s="85"/>
      <c r="C348" s="1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>
      <c r="A349" s="9"/>
      <c r="B349" s="85"/>
      <c r="C349" s="1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>
      <c r="A350" s="9"/>
      <c r="B350" s="85"/>
      <c r="C350" s="1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>
      <c r="A351" s="9"/>
      <c r="B351" s="85"/>
      <c r="C351" s="1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>
      <c r="A352" s="9"/>
      <c r="B352" s="85"/>
      <c r="C352" s="1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>
      <c r="A353" s="9"/>
      <c r="B353" s="85"/>
      <c r="C353" s="1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>
      <c r="A354" s="9"/>
      <c r="B354" s="85"/>
      <c r="C354" s="1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>
      <c r="A355" s="9"/>
      <c r="B355" s="85"/>
      <c r="C355" s="1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>
      <c r="A356" s="9"/>
      <c r="B356" s="85"/>
      <c r="C356" s="1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>
      <c r="A357" s="9"/>
      <c r="B357" s="85"/>
      <c r="C357" s="1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>
      <c r="A358" s="9"/>
      <c r="B358" s="85"/>
      <c r="C358" s="1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>
      <c r="A359" s="9"/>
      <c r="B359" s="85"/>
      <c r="C359" s="1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>
      <c r="A360" s="9"/>
      <c r="B360" s="85"/>
      <c r="C360" s="1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>
      <c r="A361" s="9"/>
      <c r="B361" s="85"/>
      <c r="C361" s="1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>
      <c r="A362" s="9"/>
      <c r="B362" s="85"/>
      <c r="C362" s="1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>
      <c r="A363" s="9"/>
      <c r="B363" s="85"/>
      <c r="C363" s="1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>
      <c r="A364" s="9"/>
      <c r="B364" s="85"/>
      <c r="C364" s="1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>
      <c r="A365" s="9"/>
      <c r="B365" s="85"/>
      <c r="C365" s="1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>
      <c r="A366" s="9"/>
      <c r="B366" s="85"/>
      <c r="C366" s="1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>
      <c r="A367" s="9"/>
      <c r="B367" s="85"/>
      <c r="C367" s="1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>
      <c r="A368" s="9"/>
      <c r="B368" s="85"/>
      <c r="C368" s="1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>
      <c r="A369" s="9"/>
      <c r="B369" s="85"/>
      <c r="C369" s="1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>
      <c r="A370" s="9"/>
      <c r="B370" s="85"/>
      <c r="C370" s="1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>
      <c r="A371" s="9"/>
      <c r="B371" s="85"/>
      <c r="C371" s="1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>
      <c r="A372" s="9"/>
      <c r="B372" s="85"/>
      <c r="C372" s="1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>
      <c r="A373" s="9"/>
      <c r="B373" s="85"/>
      <c r="C373" s="1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>
      <c r="A374" s="9"/>
      <c r="B374" s="85"/>
      <c r="C374" s="1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>
      <c r="A375" s="9"/>
      <c r="B375" s="85"/>
      <c r="C375" s="1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>
      <c r="A376" s="9"/>
      <c r="B376" s="85"/>
      <c r="C376" s="1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>
      <c r="A377" s="9"/>
      <c r="B377" s="85"/>
      <c r="C377" s="1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>
      <c r="A378" s="9"/>
      <c r="B378" s="85"/>
      <c r="C378" s="1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>
      <c r="A379" s="9"/>
      <c r="B379" s="85"/>
      <c r="C379" s="1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>
      <c r="A380" s="9"/>
      <c r="B380" s="85"/>
      <c r="C380" s="1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>
      <c r="A381" s="9"/>
      <c r="B381" s="85"/>
      <c r="C381" s="1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>
      <c r="A382" s="9"/>
      <c r="B382" s="85"/>
      <c r="C382" s="1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>
      <c r="A383" s="9"/>
      <c r="B383" s="85"/>
      <c r="C383" s="1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>
      <c r="A384" s="9"/>
      <c r="B384" s="85"/>
      <c r="C384" s="1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>
      <c r="A385" s="9"/>
      <c r="B385" s="85"/>
      <c r="C385" s="1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>
      <c r="A386" s="9"/>
      <c r="B386" s="85"/>
      <c r="C386" s="10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>
      <c r="A387" s="9"/>
      <c r="B387" s="85"/>
      <c r="C387" s="10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>
      <c r="A388" s="9"/>
      <c r="B388" s="85"/>
      <c r="C388" s="10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>
      <c r="A389" s="9"/>
      <c r="B389" s="85"/>
      <c r="C389" s="10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>
      <c r="A390" s="9"/>
      <c r="B390" s="85"/>
      <c r="C390" s="10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>
      <c r="A391" s="9"/>
      <c r="B391" s="85"/>
      <c r="C391" s="10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>
      <c r="A392" s="9"/>
      <c r="B392" s="85"/>
      <c r="C392" s="10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>
      <c r="A393" s="9"/>
      <c r="B393" s="85"/>
      <c r="C393" s="10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>
      <c r="A394" s="9"/>
      <c r="B394" s="85"/>
      <c r="C394" s="10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>
      <c r="A395" s="9"/>
      <c r="B395" s="85"/>
      <c r="C395" s="10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>
      <c r="A396" s="9"/>
      <c r="B396" s="85"/>
      <c r="C396" s="10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>
      <c r="A397" s="9"/>
      <c r="B397" s="85"/>
      <c r="C397" s="10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>
      <c r="A398" s="9"/>
      <c r="B398" s="85"/>
      <c r="C398" s="10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>
      <c r="A399" s="9"/>
      <c r="B399" s="85"/>
      <c r="C399" s="10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>
      <c r="A400" s="9"/>
      <c r="B400" s="85"/>
      <c r="C400" s="10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>
      <c r="A401" s="9"/>
      <c r="B401" s="85"/>
      <c r="C401" s="10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>
      <c r="A402" s="9"/>
      <c r="B402" s="85"/>
      <c r="C402" s="10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>
      <c r="A403" s="9"/>
      <c r="B403" s="85"/>
      <c r="C403" s="10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>
      <c r="A404" s="9"/>
      <c r="B404" s="85"/>
      <c r="C404" s="10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>
      <c r="A405" s="9"/>
      <c r="B405" s="85"/>
      <c r="C405" s="10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>
      <c r="A406" s="9"/>
      <c r="B406" s="85"/>
      <c r="C406" s="10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>
      <c r="A407" s="9"/>
      <c r="B407" s="85"/>
      <c r="C407" s="10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>
      <c r="A408" s="9"/>
      <c r="B408" s="85"/>
      <c r="C408" s="10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>
      <c r="A409" s="9"/>
      <c r="B409" s="85"/>
      <c r="C409" s="10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>
      <c r="A410" s="9"/>
      <c r="B410" s="85"/>
      <c r="C410" s="10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>
      <c r="A411" s="9"/>
      <c r="B411" s="85"/>
      <c r="C411" s="10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>
      <c r="A412" s="9"/>
      <c r="B412" s="85"/>
      <c r="C412" s="10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>
      <c r="A413" s="9"/>
      <c r="B413" s="85"/>
      <c r="C413" s="10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>
      <c r="A414" s="9"/>
      <c r="B414" s="85"/>
      <c r="C414" s="10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>
      <c r="A415" s="9"/>
      <c r="B415" s="85"/>
      <c r="C415" s="10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>
      <c r="A416" s="9"/>
      <c r="B416" s="85"/>
      <c r="C416" s="10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>
      <c r="A417" s="9"/>
      <c r="B417" s="85"/>
      <c r="C417" s="10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>
      <c r="A418" s="9"/>
      <c r="B418" s="85"/>
      <c r="C418" s="10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>
      <c r="A419" s="9"/>
      <c r="B419" s="85"/>
      <c r="C419" s="10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>
      <c r="A420" s="9"/>
      <c r="B420" s="85"/>
      <c r="C420" s="10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>
      <c r="A421" s="9"/>
      <c r="B421" s="85"/>
      <c r="C421" s="10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>
      <c r="A422" s="9"/>
      <c r="B422" s="85"/>
      <c r="C422" s="10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>
      <c r="A423" s="9"/>
      <c r="B423" s="85"/>
      <c r="C423" s="10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>
      <c r="A424" s="9"/>
      <c r="B424" s="85"/>
      <c r="C424" s="10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>
      <c r="A425" s="9"/>
      <c r="B425" s="85"/>
      <c r="C425" s="10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>
      <c r="A426" s="9"/>
      <c r="B426" s="85"/>
      <c r="C426" s="10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>
      <c r="A427" s="9"/>
      <c r="B427" s="85"/>
      <c r="C427" s="10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>
      <c r="A428" s="9"/>
      <c r="B428" s="85"/>
      <c r="C428" s="10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>
      <c r="A429" s="9"/>
      <c r="B429" s="85"/>
      <c r="C429" s="10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>
      <c r="A430" s="9"/>
      <c r="B430" s="85"/>
      <c r="C430" s="10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>
      <c r="A431" s="9"/>
      <c r="B431" s="85"/>
      <c r="C431" s="10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>
      <c r="A432" s="9"/>
      <c r="B432" s="85"/>
      <c r="C432" s="10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>
      <c r="A433" s="9"/>
      <c r="B433" s="85"/>
      <c r="C433" s="10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>
      <c r="A434" s="9"/>
      <c r="B434" s="85"/>
      <c r="C434" s="10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>
      <c r="A435" s="9"/>
      <c r="B435" s="85"/>
      <c r="C435" s="10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>
      <c r="A436" s="9"/>
      <c r="B436" s="85"/>
      <c r="C436" s="10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>
      <c r="A437" s="9"/>
      <c r="B437" s="85"/>
      <c r="C437" s="10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>
      <c r="A438" s="9"/>
      <c r="B438" s="85"/>
      <c r="C438" s="10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>
      <c r="A439" s="9"/>
      <c r="B439" s="85"/>
      <c r="C439" s="10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>
      <c r="A440" s="9"/>
      <c r="B440" s="85"/>
      <c r="C440" s="10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>
      <c r="A441" s="9"/>
      <c r="B441" s="85"/>
      <c r="C441" s="10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>
      <c r="A442" s="9"/>
      <c r="B442" s="85"/>
      <c r="C442" s="10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>
      <c r="A443" s="9"/>
      <c r="B443" s="85"/>
      <c r="C443" s="10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>
      <c r="A444" s="9"/>
      <c r="B444" s="85"/>
      <c r="C444" s="10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>
      <c r="A445" s="9"/>
      <c r="B445" s="85"/>
      <c r="C445" s="10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>
      <c r="A446" s="9"/>
      <c r="B446" s="85"/>
      <c r="C446" s="10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>
      <c r="A447" s="9"/>
      <c r="B447" s="85"/>
      <c r="C447" s="10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>
      <c r="A448" s="9"/>
      <c r="B448" s="85"/>
      <c r="C448" s="10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>
      <c r="A449" s="9"/>
      <c r="B449" s="85"/>
      <c r="C449" s="10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>
      <c r="A450" s="9"/>
      <c r="B450" s="85"/>
      <c r="C450" s="10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>
      <c r="A451" s="9"/>
      <c r="B451" s="85"/>
      <c r="C451" s="10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>
      <c r="A452" s="9"/>
      <c r="B452" s="85"/>
      <c r="C452" s="10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>
      <c r="A453" s="9"/>
      <c r="B453" s="85"/>
      <c r="C453" s="10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>
      <c r="A454" s="9"/>
      <c r="B454" s="85"/>
      <c r="C454" s="10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>
      <c r="A455" s="9"/>
      <c r="B455" s="85"/>
      <c r="C455" s="10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>
      <c r="A456" s="9"/>
      <c r="B456" s="85"/>
      <c r="C456" s="10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>
      <c r="A457" s="9"/>
      <c r="B457" s="85"/>
      <c r="C457" s="10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>
      <c r="A458" s="9"/>
      <c r="B458" s="85"/>
      <c r="C458" s="10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>
      <c r="A459" s="9"/>
      <c r="B459" s="85"/>
      <c r="C459" s="10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>
      <c r="A460" s="9"/>
      <c r="B460" s="85"/>
      <c r="C460" s="10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>
      <c r="A461" s="9"/>
      <c r="B461" s="85"/>
      <c r="C461" s="10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>
      <c r="A462" s="9"/>
      <c r="B462" s="85"/>
      <c r="C462" s="10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>
      <c r="A463" s="9"/>
      <c r="B463" s="85"/>
      <c r="C463" s="10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>
      <c r="A464" s="9"/>
      <c r="B464" s="85"/>
      <c r="C464" s="10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>
      <c r="A465" s="9"/>
      <c r="B465" s="85"/>
      <c r="C465" s="10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>
      <c r="A466" s="9"/>
      <c r="B466" s="85"/>
      <c r="C466" s="10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>
      <c r="A467" s="9"/>
      <c r="B467" s="85"/>
      <c r="C467" s="10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>
      <c r="A468" s="9"/>
      <c r="B468" s="85"/>
      <c r="C468" s="10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>
      <c r="A469" s="9"/>
      <c r="B469" s="85"/>
      <c r="C469" s="10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>
      <c r="A470" s="9"/>
      <c r="B470" s="85"/>
      <c r="C470" s="10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>
      <c r="A471" s="9"/>
      <c r="B471" s="85"/>
      <c r="C471" s="10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>
      <c r="A472" s="9"/>
      <c r="B472" s="85"/>
      <c r="C472" s="10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>
      <c r="A473" s="9"/>
      <c r="B473" s="85"/>
      <c r="C473" s="10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>
      <c r="A474" s="9"/>
      <c r="B474" s="85"/>
      <c r="C474" s="10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>
      <c r="A475" s="9"/>
      <c r="B475" s="85"/>
      <c r="C475" s="10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>
      <c r="A476" s="9"/>
      <c r="B476" s="85"/>
      <c r="C476" s="10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>
      <c r="A477" s="9"/>
      <c r="B477" s="85"/>
      <c r="C477" s="10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>
      <c r="A478" s="9"/>
      <c r="B478" s="85"/>
      <c r="C478" s="10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>
      <c r="A479" s="9"/>
      <c r="B479" s="85"/>
      <c r="C479" s="10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>
      <c r="A480" s="9"/>
      <c r="B480" s="85"/>
      <c r="C480" s="10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>
      <c r="A481" s="9"/>
      <c r="B481" s="85"/>
      <c r="C481" s="10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>
      <c r="A482" s="9"/>
      <c r="B482" s="85"/>
      <c r="C482" s="10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>
      <c r="A483" s="9"/>
      <c r="B483" s="85"/>
      <c r="C483" s="10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>
      <c r="A484" s="9"/>
      <c r="B484" s="85"/>
      <c r="C484" s="10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>
      <c r="A485" s="9"/>
      <c r="B485" s="85"/>
      <c r="C485" s="10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>
      <c r="A486" s="9"/>
      <c r="B486" s="85"/>
      <c r="C486" s="10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>
      <c r="A487" s="9"/>
      <c r="B487" s="85"/>
      <c r="C487" s="10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>
      <c r="A488" s="9"/>
      <c r="B488" s="85"/>
      <c r="C488" s="10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>
      <c r="A489" s="9"/>
      <c r="B489" s="85"/>
      <c r="C489" s="10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>
      <c r="A490" s="9"/>
      <c r="B490" s="85"/>
      <c r="C490" s="10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>
      <c r="A491" s="9"/>
      <c r="B491" s="85"/>
      <c r="C491" s="10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>
      <c r="A492" s="9"/>
      <c r="B492" s="85"/>
      <c r="C492" s="10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>
      <c r="A493" s="9"/>
      <c r="B493" s="85"/>
      <c r="C493" s="10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>
      <c r="A494" s="9"/>
      <c r="B494" s="85"/>
      <c r="C494" s="10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>
      <c r="A495" s="9"/>
      <c r="B495" s="85"/>
      <c r="C495" s="10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>
      <c r="A496" s="9"/>
      <c r="B496" s="85"/>
      <c r="C496" s="10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>
      <c r="A497" s="9"/>
      <c r="B497" s="85"/>
      <c r="C497" s="10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>
      <c r="A498" s="9"/>
      <c r="B498" s="85"/>
      <c r="C498" s="10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>
      <c r="A499" s="9"/>
      <c r="B499" s="85"/>
      <c r="C499" s="10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>
      <c r="A500" s="9"/>
      <c r="B500" s="85"/>
      <c r="C500" s="10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>
      <c r="A501" s="9"/>
      <c r="B501" s="85"/>
      <c r="C501" s="10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>
      <c r="A502" s="9"/>
      <c r="B502" s="85"/>
      <c r="C502" s="10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>
      <c r="A503" s="9"/>
      <c r="B503" s="85"/>
      <c r="C503" s="10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>
      <c r="A504" s="9"/>
      <c r="B504" s="85"/>
      <c r="C504" s="1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>
      <c r="A505" s="9"/>
      <c r="B505" s="85"/>
      <c r="C505" s="10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>
      <c r="A506" s="9"/>
      <c r="B506" s="85"/>
      <c r="C506" s="10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>
      <c r="A507" s="9"/>
      <c r="B507" s="85"/>
      <c r="C507" s="10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>
      <c r="A508" s="9"/>
      <c r="B508" s="85"/>
      <c r="C508" s="10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>
      <c r="A509" s="9"/>
      <c r="B509" s="85"/>
      <c r="C509" s="10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>
      <c r="A510" s="9"/>
      <c r="B510" s="85"/>
      <c r="C510" s="10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>
      <c r="A511" s="9"/>
      <c r="B511" s="85"/>
      <c r="C511" s="10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>
      <c r="A512" s="9"/>
      <c r="B512" s="85"/>
      <c r="C512" s="10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>
      <c r="A513" s="9"/>
      <c r="B513" s="85"/>
      <c r="C513" s="10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>
      <c r="A514" s="9"/>
      <c r="B514" s="85"/>
      <c r="C514" s="10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>
      <c r="A515" s="9"/>
      <c r="B515" s="85"/>
      <c r="C515" s="10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>
      <c r="A516" s="9"/>
      <c r="B516" s="85"/>
      <c r="C516" s="10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>
      <c r="A517" s="9"/>
      <c r="B517" s="85"/>
      <c r="C517" s="10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>
      <c r="A518" s="9"/>
      <c r="B518" s="85"/>
      <c r="C518" s="10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>
      <c r="A519" s="9"/>
      <c r="B519" s="85"/>
      <c r="C519" s="10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>
      <c r="A520" s="9"/>
      <c r="B520" s="85"/>
      <c r="C520" s="10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>
      <c r="A521" s="9"/>
      <c r="B521" s="85"/>
      <c r="C521" s="10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>
      <c r="A522" s="9"/>
      <c r="B522" s="85"/>
      <c r="C522" s="10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>
      <c r="A523" s="9"/>
      <c r="B523" s="85"/>
      <c r="C523" s="10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>
      <c r="A524" s="9"/>
      <c r="B524" s="85"/>
      <c r="C524" s="10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>
      <c r="A525" s="9"/>
      <c r="B525" s="85"/>
      <c r="C525" s="10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>
      <c r="A526" s="9"/>
      <c r="B526" s="85"/>
      <c r="C526" s="10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>
      <c r="A527" s="9"/>
      <c r="B527" s="85"/>
      <c r="C527" s="10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>
      <c r="A528" s="9"/>
      <c r="B528" s="85"/>
      <c r="C528" s="10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>
      <c r="A529" s="9"/>
      <c r="B529" s="85"/>
      <c r="C529" s="10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>
      <c r="A530" s="9"/>
      <c r="B530" s="85"/>
      <c r="C530" s="10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>
      <c r="A531" s="9"/>
      <c r="B531" s="85"/>
      <c r="C531" s="10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>
      <c r="A532" s="9"/>
      <c r="B532" s="85"/>
      <c r="C532" s="10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>
      <c r="A533" s="9"/>
      <c r="B533" s="85"/>
      <c r="C533" s="10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>
      <c r="A534" s="9"/>
      <c r="B534" s="85"/>
      <c r="C534" s="10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>
      <c r="A535" s="9"/>
      <c r="B535" s="85"/>
      <c r="C535" s="10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>
      <c r="A536" s="9"/>
      <c r="B536" s="85"/>
      <c r="C536" s="10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>
      <c r="A537" s="9"/>
      <c r="B537" s="85"/>
      <c r="C537" s="10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>
      <c r="A538" s="9"/>
      <c r="B538" s="85"/>
      <c r="C538" s="10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>
      <c r="A539" s="9"/>
      <c r="B539" s="85"/>
      <c r="C539" s="10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>
      <c r="A540" s="9"/>
      <c r="B540" s="85"/>
      <c r="C540" s="10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>
      <c r="A541" s="9"/>
      <c r="B541" s="85"/>
      <c r="C541" s="10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>
      <c r="A542" s="9"/>
      <c r="B542" s="85"/>
      <c r="C542" s="10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>
      <c r="A543" s="9"/>
      <c r="B543" s="85"/>
      <c r="C543" s="10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>
      <c r="A544" s="9"/>
      <c r="B544" s="85"/>
      <c r="C544" s="10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>
      <c r="A545" s="9"/>
      <c r="B545" s="85"/>
      <c r="C545" s="10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>
      <c r="A546" s="9"/>
      <c r="B546" s="85"/>
      <c r="C546" s="10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>
      <c r="A547" s="9"/>
      <c r="B547" s="85"/>
      <c r="C547" s="10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>
      <c r="A548" s="9"/>
      <c r="B548" s="85"/>
      <c r="C548" s="10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>
      <c r="A549" s="9"/>
      <c r="B549" s="85"/>
      <c r="C549" s="10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>
      <c r="A550" s="9"/>
      <c r="B550" s="85"/>
      <c r="C550" s="10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>
      <c r="A551" s="9"/>
      <c r="B551" s="85"/>
      <c r="C551" s="10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>
      <c r="A552" s="9"/>
      <c r="B552" s="85"/>
      <c r="C552" s="10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>
      <c r="A553" s="9"/>
      <c r="B553" s="85"/>
      <c r="C553" s="10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>
      <c r="A554" s="9"/>
      <c r="B554" s="85"/>
      <c r="C554" s="10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>
      <c r="A555" s="9"/>
      <c r="B555" s="85"/>
      <c r="C555" s="10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>
      <c r="A556" s="9"/>
      <c r="B556" s="85"/>
      <c r="C556" s="10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>
      <c r="A557" s="9"/>
      <c r="B557" s="85"/>
      <c r="C557" s="10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>
      <c r="A558" s="9"/>
      <c r="B558" s="85"/>
      <c r="C558" s="10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>
      <c r="A559" s="9"/>
      <c r="B559" s="85"/>
      <c r="C559" s="10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>
      <c r="A560" s="9"/>
      <c r="B560" s="85"/>
      <c r="C560" s="10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>
      <c r="A561" s="9"/>
      <c r="B561" s="85"/>
      <c r="C561" s="10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>
      <c r="A562" s="9"/>
      <c r="B562" s="85"/>
      <c r="C562" s="10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>
      <c r="A563" s="9"/>
      <c r="B563" s="85"/>
      <c r="C563" s="10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>
      <c r="A564" s="9"/>
      <c r="B564" s="85"/>
      <c r="C564" s="10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>
      <c r="A565" s="9"/>
      <c r="B565" s="85"/>
      <c r="C565" s="10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>
      <c r="A566" s="9"/>
      <c r="B566" s="85"/>
      <c r="C566" s="10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>
      <c r="A567" s="9"/>
      <c r="B567" s="85"/>
      <c r="C567" s="10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>
      <c r="A568" s="9"/>
      <c r="B568" s="85"/>
      <c r="C568" s="10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>
      <c r="A569" s="9"/>
      <c r="B569" s="85"/>
      <c r="C569" s="10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>
      <c r="A570" s="9"/>
      <c r="B570" s="85"/>
      <c r="C570" s="10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>
      <c r="A571" s="9"/>
      <c r="B571" s="85"/>
      <c r="C571" s="10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>
      <c r="A572" s="9"/>
      <c r="B572" s="85"/>
      <c r="C572" s="10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>
      <c r="A573" s="9"/>
      <c r="B573" s="85"/>
      <c r="C573" s="1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>
      <c r="A574" s="9"/>
      <c r="B574" s="85"/>
      <c r="C574" s="1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>
      <c r="A575" s="9"/>
      <c r="B575" s="85"/>
      <c r="C575" s="10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>
      <c r="A576" s="9"/>
      <c r="B576" s="85"/>
      <c r="C576" s="10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>
      <c r="A577" s="9"/>
      <c r="B577" s="85"/>
      <c r="C577" s="10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>
      <c r="A578" s="9"/>
      <c r="B578" s="85"/>
      <c r="C578" s="10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>
      <c r="A579" s="9"/>
      <c r="B579" s="85"/>
      <c r="C579" s="10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>
      <c r="A580" s="9"/>
      <c r="B580" s="85"/>
      <c r="C580" s="10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>
      <c r="A581" s="9"/>
      <c r="B581" s="85"/>
      <c r="C581" s="10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>
      <c r="A582" s="9"/>
      <c r="B582" s="85"/>
      <c r="C582" s="10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>
      <c r="A583" s="9"/>
      <c r="B583" s="85"/>
      <c r="C583" s="10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>
      <c r="A584" s="9"/>
      <c r="B584" s="85"/>
      <c r="C584" s="10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>
      <c r="A585" s="9"/>
      <c r="B585" s="85"/>
      <c r="C585" s="10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>
      <c r="A586" s="9"/>
      <c r="B586" s="85"/>
      <c r="C586" s="10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>
      <c r="A587" s="9"/>
      <c r="B587" s="85"/>
      <c r="C587" s="10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>
      <c r="A588" s="9"/>
      <c r="B588" s="85"/>
      <c r="C588" s="10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>
      <c r="A589" s="9"/>
      <c r="B589" s="85"/>
      <c r="C589" s="10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>
      <c r="A590" s="9"/>
      <c r="B590" s="85"/>
      <c r="C590" s="10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>
      <c r="A591" s="9"/>
      <c r="B591" s="85"/>
      <c r="C591" s="10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>
      <c r="A592" s="9"/>
      <c r="B592" s="85"/>
      <c r="C592" s="10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>
      <c r="A593" s="9"/>
      <c r="B593" s="85"/>
      <c r="C593" s="10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>
      <c r="A594" s="9"/>
      <c r="B594" s="85"/>
      <c r="C594" s="10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>
      <c r="A595" s="9"/>
      <c r="B595" s="85"/>
      <c r="C595" s="10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>
      <c r="A596" s="9"/>
      <c r="B596" s="85"/>
      <c r="C596" s="10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>
      <c r="A597" s="9"/>
      <c r="B597" s="85"/>
      <c r="C597" s="10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>
      <c r="A598" s="9"/>
      <c r="B598" s="85"/>
      <c r="C598" s="10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>
      <c r="A599" s="9"/>
      <c r="B599" s="85"/>
      <c r="C599" s="10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>
      <c r="A600" s="9"/>
      <c r="B600" s="85"/>
      <c r="C600" s="10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>
      <c r="A601" s="9"/>
      <c r="B601" s="85"/>
      <c r="C601" s="10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>
      <c r="A602" s="9"/>
      <c r="B602" s="85"/>
      <c r="C602" s="10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>
      <c r="A603" s="9"/>
      <c r="B603" s="85"/>
      <c r="C603" s="10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>
      <c r="A604" s="9"/>
      <c r="B604" s="85"/>
      <c r="C604" s="10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>
      <c r="A605" s="9"/>
      <c r="B605" s="85"/>
      <c r="C605" s="10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>
      <c r="A606" s="9"/>
      <c r="B606" s="85"/>
      <c r="C606" s="10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>
      <c r="A607" s="9"/>
      <c r="B607" s="85"/>
      <c r="C607" s="10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>
      <c r="A608" s="9"/>
      <c r="B608" s="85"/>
      <c r="C608" s="10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>
      <c r="A609" s="9"/>
      <c r="B609" s="85"/>
      <c r="C609" s="10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>
      <c r="A610" s="9"/>
      <c r="B610" s="85"/>
      <c r="C610" s="10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>
      <c r="A611" s="9"/>
      <c r="B611" s="85"/>
      <c r="C611" s="10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>
      <c r="A612" s="9"/>
      <c r="B612" s="85"/>
      <c r="C612" s="10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>
      <c r="A613" s="9"/>
      <c r="B613" s="85"/>
      <c r="C613" s="10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>
      <c r="A614" s="9"/>
      <c r="B614" s="85"/>
      <c r="C614" s="10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>
      <c r="A615" s="9"/>
      <c r="B615" s="85"/>
      <c r="C615" s="10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>
      <c r="A616" s="9"/>
      <c r="B616" s="85"/>
      <c r="C616" s="10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>
      <c r="A617" s="9"/>
      <c r="B617" s="85"/>
      <c r="C617" s="10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>
      <c r="A618" s="9"/>
      <c r="B618" s="85"/>
      <c r="C618" s="10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>
      <c r="A619" s="9"/>
      <c r="B619" s="85"/>
      <c r="C619" s="10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>
      <c r="A620" s="9"/>
      <c r="B620" s="85"/>
      <c r="C620" s="10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>
      <c r="A621" s="9"/>
      <c r="B621" s="85"/>
      <c r="C621" s="10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>
      <c r="A622" s="9"/>
      <c r="B622" s="85"/>
      <c r="C622" s="10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>
      <c r="A623" s="9"/>
      <c r="B623" s="85"/>
      <c r="C623" s="10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>
      <c r="A624" s="9"/>
      <c r="B624" s="85"/>
      <c r="C624" s="10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>
      <c r="A625" s="9"/>
      <c r="B625" s="85"/>
      <c r="C625" s="10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>
      <c r="A626" s="9"/>
      <c r="B626" s="85"/>
      <c r="C626" s="10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>
      <c r="A627" s="9"/>
      <c r="B627" s="85"/>
      <c r="C627" s="10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>
      <c r="A628" s="9"/>
      <c r="B628" s="85"/>
      <c r="C628" s="10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>
      <c r="A629" s="9"/>
      <c r="B629" s="85"/>
      <c r="C629" s="10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>
      <c r="A630" s="9"/>
      <c r="B630" s="85"/>
      <c r="C630" s="10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>
      <c r="A631" s="9"/>
      <c r="B631" s="85"/>
      <c r="C631" s="1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>
      <c r="A632" s="9"/>
      <c r="B632" s="85"/>
      <c r="C632" s="10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>
      <c r="A633" s="9"/>
      <c r="B633" s="85"/>
      <c r="C633" s="10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>
      <c r="A634" s="9"/>
      <c r="B634" s="85"/>
      <c r="C634" s="1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>
      <c r="A635" s="9"/>
      <c r="B635" s="85"/>
      <c r="C635" s="10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>
      <c r="A636" s="9"/>
      <c r="B636" s="85"/>
      <c r="C636" s="10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>
      <c r="A637" s="9"/>
      <c r="B637" s="85"/>
      <c r="C637" s="10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>
      <c r="A638" s="9"/>
      <c r="B638" s="85"/>
      <c r="C638" s="10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>
      <c r="A639" s="9"/>
      <c r="B639" s="85"/>
      <c r="C639" s="10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>
      <c r="A640" s="9"/>
      <c r="B640" s="85"/>
      <c r="C640" s="10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>
      <c r="A641" s="9"/>
      <c r="B641" s="85"/>
      <c r="C641" s="10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>
      <c r="A642" s="9"/>
      <c r="B642" s="85"/>
      <c r="C642" s="10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>
      <c r="A643" s="9"/>
      <c r="B643" s="85"/>
      <c r="C643" s="10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>
      <c r="A644" s="9"/>
      <c r="B644" s="85"/>
      <c r="C644" s="10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>
      <c r="A645" s="9"/>
      <c r="B645" s="85"/>
      <c r="C645" s="10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>
      <c r="A646" s="9"/>
      <c r="B646" s="85"/>
      <c r="C646" s="10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>
      <c r="A647" s="9"/>
      <c r="B647" s="85"/>
      <c r="C647" s="10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>
      <c r="A648" s="9"/>
      <c r="B648" s="85"/>
      <c r="C648" s="10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>
      <c r="A649" s="9"/>
      <c r="B649" s="85"/>
      <c r="C649" s="10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>
      <c r="A650" s="9"/>
      <c r="B650" s="85"/>
      <c r="C650" s="10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>
      <c r="A651" s="9"/>
      <c r="B651" s="85"/>
      <c r="C651" s="10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>
      <c r="A652" s="9"/>
      <c r="B652" s="85"/>
      <c r="C652" s="10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>
      <c r="A653" s="9"/>
      <c r="B653" s="85"/>
      <c r="C653" s="10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>
      <c r="A654" s="9"/>
      <c r="B654" s="85"/>
      <c r="C654" s="10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>
      <c r="A655" s="9"/>
      <c r="B655" s="85"/>
      <c r="C655" s="10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>
      <c r="A656" s="9"/>
      <c r="B656" s="85"/>
      <c r="C656" s="10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>
      <c r="A657" s="9"/>
      <c r="B657" s="85"/>
      <c r="C657" s="10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>
      <c r="A658" s="9"/>
      <c r="B658" s="85"/>
      <c r="C658" s="10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>
      <c r="A659" s="9"/>
      <c r="B659" s="85"/>
      <c r="C659" s="10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>
      <c r="A660" s="9"/>
      <c r="B660" s="85"/>
      <c r="C660" s="10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>
      <c r="A661" s="9"/>
      <c r="B661" s="85"/>
      <c r="C661" s="1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>
      <c r="A662" s="9"/>
      <c r="B662" s="85"/>
      <c r="C662" s="1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>
      <c r="A663" s="9"/>
      <c r="B663" s="85"/>
      <c r="C663" s="1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>
      <c r="A664" s="9"/>
      <c r="B664" s="85"/>
      <c r="C664" s="1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>
      <c r="A665" s="9"/>
      <c r="B665" s="85"/>
      <c r="C665" s="10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>
      <c r="A666" s="9"/>
      <c r="B666" s="85"/>
      <c r="C666" s="10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>
      <c r="A667" s="9"/>
      <c r="B667" s="85"/>
      <c r="C667" s="10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>
      <c r="A668" s="9"/>
      <c r="B668" s="85"/>
      <c r="C668" s="10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>
      <c r="A669" s="9"/>
      <c r="B669" s="85"/>
      <c r="C669" s="10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>
      <c r="A670" s="9"/>
      <c r="B670" s="85"/>
      <c r="C670" s="10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>
      <c r="A671" s="9"/>
      <c r="B671" s="85"/>
      <c r="C671" s="10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>
      <c r="A672" s="9"/>
      <c r="B672" s="85"/>
      <c r="C672" s="10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>
      <c r="A673" s="9"/>
      <c r="B673" s="85"/>
      <c r="C673" s="10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>
      <c r="A674" s="9"/>
      <c r="B674" s="85"/>
      <c r="C674" s="10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>
      <c r="A675" s="9"/>
      <c r="B675" s="85"/>
      <c r="C675" s="10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>
      <c r="A676" s="9"/>
      <c r="B676" s="85"/>
      <c r="C676" s="10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>
      <c r="A677" s="9"/>
      <c r="B677" s="85"/>
      <c r="C677" s="10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>
      <c r="A678" s="9"/>
      <c r="B678" s="85"/>
      <c r="C678" s="10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>
      <c r="A679" s="9"/>
      <c r="B679" s="85"/>
      <c r="C679" s="10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>
      <c r="A680" s="9"/>
      <c r="B680" s="85"/>
      <c r="C680" s="10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>
      <c r="A681" s="9"/>
      <c r="B681" s="85"/>
      <c r="C681" s="10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>
      <c r="A682" s="9"/>
      <c r="B682" s="85"/>
      <c r="C682" s="10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>
      <c r="A683" s="9"/>
      <c r="B683" s="85"/>
      <c r="C683" s="10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>
      <c r="A684" s="9"/>
      <c r="B684" s="85"/>
      <c r="C684" s="10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>
      <c r="A685" s="9"/>
      <c r="B685" s="85"/>
      <c r="C685" s="10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>
      <c r="A686" s="9"/>
      <c r="B686" s="85"/>
      <c r="C686" s="10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>
      <c r="A687" s="9"/>
      <c r="B687" s="85"/>
      <c r="C687" s="10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>
      <c r="A688" s="9"/>
      <c r="B688" s="85"/>
      <c r="C688" s="10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>
      <c r="A689" s="9"/>
      <c r="B689" s="85"/>
      <c r="C689" s="10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>
      <c r="A690" s="9"/>
      <c r="B690" s="85"/>
      <c r="C690" s="10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>
      <c r="A691" s="9"/>
      <c r="B691" s="85"/>
      <c r="C691" s="10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>
      <c r="A692" s="9"/>
      <c r="B692" s="85"/>
      <c r="C692" s="10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>
      <c r="A693" s="9"/>
      <c r="B693" s="85"/>
      <c r="C693" s="10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>
      <c r="A694" s="9"/>
      <c r="B694" s="85"/>
      <c r="C694" s="1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>
      <c r="A695" s="9"/>
      <c r="B695" s="85"/>
      <c r="C695" s="10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>
      <c r="A696" s="9"/>
      <c r="B696" s="85"/>
      <c r="C696" s="10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>
      <c r="A697" s="9"/>
      <c r="B697" s="85"/>
      <c r="C697" s="10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>
      <c r="A698" s="9"/>
      <c r="B698" s="85"/>
      <c r="C698" s="10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>
      <c r="A699" s="9"/>
      <c r="B699" s="85"/>
      <c r="C699" s="10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>
      <c r="A700" s="9"/>
      <c r="B700" s="85"/>
      <c r="C700" s="10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>
      <c r="A701" s="9"/>
      <c r="B701" s="85"/>
      <c r="C701" s="10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>
      <c r="A702" s="9"/>
      <c r="B702" s="85"/>
      <c r="C702" s="10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>
      <c r="A703" s="9"/>
      <c r="B703" s="85"/>
      <c r="C703" s="10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>
      <c r="A704" s="9"/>
      <c r="B704" s="85"/>
      <c r="C704" s="10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>
      <c r="A705" s="9"/>
      <c r="B705" s="85"/>
      <c r="C705" s="10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>
      <c r="A706" s="9"/>
      <c r="B706" s="85"/>
      <c r="C706" s="10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>
      <c r="A707" s="9"/>
      <c r="B707" s="85"/>
      <c r="C707" s="10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>
      <c r="A708" s="9"/>
      <c r="B708" s="85"/>
      <c r="C708" s="10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>
      <c r="A709" s="9"/>
      <c r="B709" s="85"/>
      <c r="C709" s="10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>
      <c r="A710" s="9"/>
      <c r="B710" s="85"/>
      <c r="C710" s="10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>
      <c r="A711" s="9"/>
      <c r="B711" s="85"/>
      <c r="C711" s="10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>
      <c r="A712" s="9"/>
      <c r="B712" s="85"/>
      <c r="C712" s="10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>
      <c r="A713" s="9"/>
      <c r="B713" s="85"/>
      <c r="C713" s="10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>
      <c r="A714" s="9"/>
      <c r="B714" s="85"/>
      <c r="C714" s="10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>
      <c r="A715" s="9"/>
      <c r="B715" s="85"/>
      <c r="C715" s="10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>
      <c r="A716" s="9"/>
      <c r="B716" s="85"/>
      <c r="C716" s="10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>
      <c r="A717" s="9"/>
      <c r="B717" s="85"/>
      <c r="C717" s="10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>
      <c r="A718" s="9"/>
      <c r="B718" s="85"/>
      <c r="C718" s="10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>
      <c r="A719" s="9"/>
      <c r="B719" s="85"/>
      <c r="C719" s="10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>
      <c r="A720" s="9"/>
      <c r="B720" s="85"/>
      <c r="C720" s="10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>
      <c r="A721" s="9"/>
      <c r="B721" s="85"/>
      <c r="C721" s="10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>
      <c r="A722" s="9"/>
      <c r="B722" s="85"/>
      <c r="C722" s="10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>
      <c r="A723" s="9"/>
      <c r="B723" s="85"/>
      <c r="C723" s="10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>
      <c r="A724" s="9"/>
      <c r="B724" s="85"/>
      <c r="C724" s="10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>
      <c r="A725" s="9"/>
      <c r="B725" s="85"/>
      <c r="C725" s="10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>
      <c r="A726" s="9"/>
      <c r="B726" s="85"/>
      <c r="C726" s="10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>
      <c r="A727" s="9"/>
      <c r="B727" s="85"/>
      <c r="C727" s="10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>
      <c r="A728" s="9"/>
      <c r="B728" s="85"/>
      <c r="C728" s="10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>
      <c r="A729" s="9"/>
      <c r="B729" s="85"/>
      <c r="C729" s="10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>
      <c r="A730" s="9"/>
      <c r="B730" s="85"/>
      <c r="C730" s="10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>
      <c r="A731" s="9"/>
      <c r="B731" s="85"/>
      <c r="C731" s="10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>
      <c r="A732" s="9"/>
      <c r="B732" s="85"/>
      <c r="C732" s="10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>
      <c r="A733" s="9"/>
      <c r="B733" s="85"/>
      <c r="C733" s="10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>
      <c r="A734" s="9"/>
      <c r="B734" s="85"/>
      <c r="C734" s="10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>
      <c r="A735" s="9"/>
      <c r="B735" s="85"/>
      <c r="C735" s="10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>
      <c r="A736" s="9"/>
      <c r="B736" s="85"/>
      <c r="C736" s="10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>
      <c r="A737" s="9"/>
      <c r="B737" s="85"/>
      <c r="C737" s="10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>
      <c r="A738" s="9"/>
      <c r="B738" s="85"/>
      <c r="C738" s="10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>
      <c r="A739" s="9"/>
      <c r="B739" s="85"/>
      <c r="C739" s="10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>
      <c r="A740" s="9"/>
      <c r="B740" s="85"/>
      <c r="C740" s="10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>
      <c r="A741" s="9"/>
      <c r="B741" s="85"/>
      <c r="C741" s="10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>
      <c r="A742" s="9"/>
      <c r="B742" s="85"/>
      <c r="C742" s="10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>
      <c r="A743" s="9"/>
      <c r="B743" s="85"/>
      <c r="C743" s="10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>
      <c r="A744" s="9"/>
      <c r="B744" s="85"/>
      <c r="C744" s="10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>
      <c r="A745" s="9"/>
      <c r="B745" s="85"/>
      <c r="C745" s="10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>
      <c r="A746" s="9"/>
      <c r="B746" s="85"/>
      <c r="C746" s="10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>
      <c r="A747" s="9"/>
      <c r="B747" s="85"/>
      <c r="C747" s="10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>
      <c r="A748" s="9"/>
      <c r="B748" s="85"/>
      <c r="C748" s="10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>
      <c r="A749" s="9"/>
      <c r="B749" s="85"/>
      <c r="C749" s="10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>
      <c r="A750" s="9"/>
      <c r="B750" s="85"/>
      <c r="C750" s="10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>
      <c r="A751" s="9"/>
      <c r="B751" s="85"/>
      <c r="C751" s="10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>
      <c r="A752" s="9"/>
      <c r="B752" s="85"/>
      <c r="C752" s="10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>
      <c r="A753" s="9"/>
      <c r="B753" s="85"/>
      <c r="C753" s="10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>
      <c r="A754" s="9"/>
      <c r="B754" s="85"/>
      <c r="C754" s="10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>
      <c r="A755" s="9"/>
      <c r="B755" s="85"/>
      <c r="C755" s="10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>
      <c r="A756" s="9"/>
      <c r="B756" s="85"/>
      <c r="C756" s="10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>
      <c r="A757" s="9"/>
      <c r="B757" s="85"/>
      <c r="C757" s="10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>
      <c r="A758" s="9"/>
      <c r="B758" s="85"/>
      <c r="C758" s="10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>
      <c r="A759" s="9"/>
      <c r="B759" s="85"/>
      <c r="C759" s="10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>
      <c r="A760" s="9"/>
      <c r="B760" s="85"/>
      <c r="C760" s="10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>
      <c r="A761" s="9"/>
      <c r="B761" s="85"/>
      <c r="C761" s="10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>
      <c r="A762" s="9"/>
      <c r="B762" s="85"/>
      <c r="C762" s="10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>
      <c r="A763" s="9"/>
      <c r="B763" s="85"/>
      <c r="C763" s="10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>
      <c r="A764" s="9"/>
      <c r="B764" s="85"/>
      <c r="C764" s="10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>
      <c r="A765" s="9"/>
      <c r="B765" s="85"/>
      <c r="C765" s="10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>
      <c r="A766" s="9"/>
      <c r="B766" s="85"/>
      <c r="C766" s="10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>
      <c r="A767" s="9"/>
      <c r="B767" s="85"/>
      <c r="C767" s="10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>
      <c r="A768" s="9"/>
      <c r="B768" s="85"/>
      <c r="C768" s="10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>
      <c r="A769" s="9"/>
      <c r="B769" s="85"/>
      <c r="C769" s="10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>
      <c r="A770" s="9"/>
      <c r="B770" s="85"/>
      <c r="C770" s="10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>
      <c r="A771" s="9"/>
      <c r="B771" s="85"/>
      <c r="C771" s="10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>
      <c r="A772" s="9"/>
      <c r="B772" s="85"/>
      <c r="C772" s="10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>
      <c r="A773" s="9"/>
      <c r="B773" s="85"/>
      <c r="C773" s="10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>
      <c r="A774" s="9"/>
      <c r="B774" s="85"/>
      <c r="C774" s="10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>
      <c r="A775" s="9"/>
      <c r="B775" s="85"/>
      <c r="C775" s="10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>
      <c r="A776" s="9"/>
      <c r="B776" s="85"/>
      <c r="C776" s="10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>
      <c r="A777" s="9"/>
      <c r="B777" s="85"/>
      <c r="C777" s="10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>
      <c r="A778" s="9"/>
      <c r="B778" s="85"/>
      <c r="C778" s="10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>
      <c r="A779" s="9"/>
      <c r="B779" s="85"/>
      <c r="C779" s="10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>
      <c r="A780" s="9"/>
      <c r="B780" s="85"/>
      <c r="C780" s="10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>
      <c r="A781" s="9"/>
      <c r="B781" s="85"/>
      <c r="C781" s="1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>
      <c r="A782" s="9"/>
      <c r="B782" s="85"/>
      <c r="C782" s="1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>
      <c r="A783" s="9"/>
      <c r="B783" s="85"/>
      <c r="C783" s="1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>
      <c r="A784" s="9"/>
      <c r="B784" s="85"/>
      <c r="C784" s="10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>
      <c r="A785" s="9"/>
      <c r="B785" s="85"/>
      <c r="C785" s="10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>
      <c r="A786" s="9"/>
      <c r="B786" s="85"/>
      <c r="C786" s="10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>
      <c r="A787" s="9"/>
      <c r="B787" s="85"/>
      <c r="C787" s="10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>
      <c r="A788" s="9"/>
      <c r="B788" s="85"/>
      <c r="C788" s="10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>
      <c r="A789" s="9"/>
      <c r="B789" s="85"/>
      <c r="C789" s="10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>
      <c r="A790" s="9"/>
      <c r="B790" s="85"/>
      <c r="C790" s="10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>
      <c r="A791" s="9"/>
      <c r="B791" s="85"/>
      <c r="C791" s="10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>
      <c r="A792" s="9"/>
      <c r="B792" s="85"/>
      <c r="C792" s="10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>
      <c r="A793" s="9"/>
      <c r="B793" s="85"/>
      <c r="C793" s="10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>
      <c r="A794" s="9"/>
      <c r="B794" s="85"/>
      <c r="C794" s="10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>
      <c r="A795" s="9"/>
      <c r="B795" s="85"/>
      <c r="C795" s="10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>
      <c r="A796" s="9"/>
      <c r="B796" s="85"/>
      <c r="C796" s="10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>
      <c r="A797" s="9"/>
      <c r="B797" s="85"/>
      <c r="C797" s="10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>
      <c r="A798" s="9"/>
      <c r="B798" s="85"/>
      <c r="C798" s="10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>
      <c r="A799" s="9"/>
      <c r="B799" s="85"/>
      <c r="C799" s="10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>
      <c r="A800" s="9"/>
      <c r="B800" s="85"/>
      <c r="C800" s="10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>
      <c r="A801" s="9"/>
      <c r="B801" s="85"/>
      <c r="C801" s="10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>
      <c r="A802" s="9"/>
      <c r="B802" s="85"/>
      <c r="C802" s="10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>
      <c r="A803" s="9"/>
      <c r="B803" s="85"/>
      <c r="C803" s="10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>
      <c r="A804" s="9"/>
      <c r="B804" s="85"/>
      <c r="C804" s="10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>
      <c r="A805" s="9"/>
      <c r="B805" s="85"/>
      <c r="C805" s="10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>
      <c r="A806" s="9"/>
      <c r="B806" s="85"/>
      <c r="C806" s="10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>
      <c r="A807" s="9"/>
      <c r="B807" s="85"/>
      <c r="C807" s="10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>
      <c r="A808" s="9"/>
      <c r="B808" s="85"/>
      <c r="C808" s="10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>
      <c r="A809" s="9"/>
      <c r="B809" s="85"/>
      <c r="C809" s="10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>
      <c r="A810" s="9"/>
      <c r="B810" s="85"/>
      <c r="C810" s="10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>
      <c r="A811" s="9"/>
      <c r="B811" s="85"/>
      <c r="C811" s="10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>
      <c r="A812" s="9"/>
      <c r="B812" s="85"/>
      <c r="C812" s="1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>
      <c r="A813" s="9"/>
      <c r="B813" s="85"/>
      <c r="C813" s="1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>
      <c r="A814" s="9"/>
      <c r="B814" s="85"/>
      <c r="C814" s="10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>
      <c r="A815" s="9"/>
      <c r="B815" s="85"/>
      <c r="C815" s="10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>
      <c r="A816" s="9"/>
      <c r="B816" s="85"/>
      <c r="C816" s="10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>
      <c r="A817" s="9"/>
      <c r="B817" s="85"/>
      <c r="C817" s="10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>
      <c r="A818" s="9"/>
      <c r="B818" s="85"/>
      <c r="C818" s="10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>
      <c r="A819" s="9"/>
      <c r="B819" s="85"/>
      <c r="C819" s="10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>
      <c r="A820" s="9"/>
      <c r="B820" s="85"/>
      <c r="C820" s="10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>
      <c r="A821" s="9"/>
      <c r="B821" s="85"/>
      <c r="C821" s="10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>
      <c r="A822" s="9"/>
      <c r="B822" s="85"/>
      <c r="C822" s="10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>
      <c r="A823" s="9"/>
      <c r="B823" s="85"/>
      <c r="C823" s="10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>
      <c r="A824" s="9"/>
      <c r="B824" s="85"/>
      <c r="C824" s="10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>
      <c r="A825" s="9"/>
      <c r="B825" s="85"/>
      <c r="C825" s="10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>
      <c r="A826" s="9"/>
      <c r="B826" s="85"/>
      <c r="C826" s="10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>
      <c r="A827" s="9"/>
      <c r="B827" s="85"/>
      <c r="C827" s="10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>
      <c r="A828" s="9"/>
      <c r="B828" s="85"/>
      <c r="C828" s="10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>
      <c r="A829" s="9"/>
      <c r="B829" s="85"/>
      <c r="C829" s="10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>
      <c r="A830" s="9"/>
      <c r="B830" s="85"/>
      <c r="C830" s="10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>
      <c r="A831" s="9"/>
      <c r="B831" s="85"/>
      <c r="C831" s="10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>
      <c r="A832" s="9"/>
      <c r="B832" s="85"/>
      <c r="C832" s="10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>
      <c r="A833" s="9"/>
      <c r="B833" s="85"/>
      <c r="C833" s="10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>
      <c r="A834" s="9"/>
      <c r="B834" s="85"/>
      <c r="C834" s="10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>
      <c r="A835" s="9"/>
      <c r="B835" s="85"/>
      <c r="C835" s="10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>
      <c r="A836" s="9"/>
      <c r="B836" s="85"/>
      <c r="C836" s="10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>
      <c r="A837" s="9"/>
      <c r="B837" s="85"/>
      <c r="C837" s="10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>
      <c r="A838" s="9"/>
      <c r="B838" s="85"/>
      <c r="C838" s="10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>
      <c r="A839" s="9"/>
      <c r="B839" s="85"/>
      <c r="C839" s="10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>
      <c r="A840" s="9"/>
      <c r="B840" s="85"/>
      <c r="C840" s="10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>
      <c r="A841" s="9"/>
      <c r="B841" s="85"/>
      <c r="C841" s="10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>
      <c r="A842" s="9"/>
      <c r="B842" s="85"/>
      <c r="C842" s="10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>
      <c r="A843" s="9"/>
      <c r="B843" s="85"/>
      <c r="C843" s="10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>
      <c r="A844" s="9"/>
      <c r="B844" s="85"/>
      <c r="C844" s="10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>
      <c r="A845" s="9"/>
      <c r="B845" s="85"/>
      <c r="C845" s="10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>
      <c r="A846" s="9"/>
      <c r="B846" s="85"/>
      <c r="C846" s="10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>
      <c r="A847" s="9"/>
      <c r="B847" s="85"/>
      <c r="C847" s="10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>
      <c r="A848" s="9"/>
      <c r="B848" s="85"/>
      <c r="C848" s="10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>
      <c r="A849" s="9"/>
      <c r="B849" s="85"/>
      <c r="C849" s="10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>
      <c r="A850" s="9"/>
      <c r="B850" s="85"/>
      <c r="C850" s="10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>
      <c r="A851" s="9"/>
      <c r="B851" s="85"/>
      <c r="C851" s="10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>
      <c r="A852" s="9"/>
      <c r="B852" s="85"/>
      <c r="C852" s="10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>
      <c r="A853" s="9"/>
      <c r="B853" s="85"/>
      <c r="C853" s="10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>
      <c r="A854" s="9"/>
      <c r="B854" s="85"/>
      <c r="C854" s="10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>
      <c r="A855" s="9"/>
      <c r="B855" s="85"/>
      <c r="C855" s="10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>
      <c r="A856" s="9"/>
      <c r="B856" s="85"/>
      <c r="C856" s="10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>
      <c r="A857" s="9"/>
      <c r="B857" s="85"/>
      <c r="C857" s="10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>
      <c r="A858" s="9"/>
      <c r="B858" s="85"/>
      <c r="C858" s="10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>
      <c r="A859" s="9"/>
      <c r="B859" s="85"/>
      <c r="C859" s="10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>
      <c r="A860" s="9"/>
      <c r="B860" s="85"/>
      <c r="C860" s="10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>
      <c r="A861" s="9"/>
      <c r="B861" s="85"/>
      <c r="C861" s="10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>
      <c r="A862" s="9"/>
      <c r="B862" s="85"/>
      <c r="C862" s="10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>
      <c r="A863" s="9"/>
      <c r="B863" s="85"/>
      <c r="C863" s="10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>
      <c r="A864" s="9"/>
      <c r="B864" s="85"/>
      <c r="C864" s="10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>
      <c r="A865" s="9"/>
      <c r="B865" s="85"/>
      <c r="C865" s="10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>
      <c r="A866" s="9"/>
      <c r="B866" s="85"/>
      <c r="C866" s="10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>
      <c r="A867" s="9"/>
      <c r="B867" s="85"/>
      <c r="C867" s="10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>
      <c r="A868" s="9"/>
      <c r="B868" s="85"/>
      <c r="C868" s="10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>
      <c r="A869" s="9"/>
      <c r="B869" s="85"/>
      <c r="C869" s="10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>
      <c r="A870" s="9"/>
      <c r="B870" s="85"/>
      <c r="C870" s="10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>
      <c r="A871" s="9"/>
      <c r="B871" s="85"/>
      <c r="C871" s="10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>
      <c r="A872" s="9"/>
      <c r="B872" s="85"/>
      <c r="C872" s="10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>
      <c r="A873" s="9"/>
      <c r="B873" s="85"/>
      <c r="C873" s="10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>
      <c r="A874" s="9"/>
      <c r="B874" s="85"/>
      <c r="C874" s="10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>
      <c r="A875" s="9"/>
      <c r="B875" s="85"/>
      <c r="C875" s="10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>
      <c r="A876" s="9"/>
      <c r="B876" s="85"/>
      <c r="C876" s="10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>
      <c r="A877" s="9"/>
      <c r="B877" s="85"/>
      <c r="C877" s="10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>
      <c r="A878" s="9"/>
      <c r="B878" s="85"/>
      <c r="C878" s="10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>
      <c r="A879" s="9"/>
      <c r="B879" s="85"/>
      <c r="C879" s="10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>
      <c r="A880" s="9"/>
      <c r="B880" s="85"/>
      <c r="C880" s="10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>
      <c r="A881" s="9"/>
      <c r="B881" s="85"/>
      <c r="C881" s="10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>
      <c r="A882" s="9"/>
      <c r="B882" s="85"/>
      <c r="C882" s="10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>
      <c r="A883" s="9"/>
      <c r="B883" s="85"/>
      <c r="C883" s="10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>
      <c r="A884" s="9"/>
      <c r="B884" s="85"/>
      <c r="C884" s="10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>
      <c r="A885" s="9"/>
      <c r="B885" s="85"/>
      <c r="C885" s="10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>
      <c r="A886" s="9"/>
      <c r="B886" s="85"/>
      <c r="C886" s="10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>
      <c r="A887" s="9"/>
      <c r="B887" s="85"/>
      <c r="C887" s="10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>
      <c r="A888" s="9"/>
      <c r="B888" s="85"/>
      <c r="C888" s="10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>
      <c r="A889" s="9"/>
      <c r="B889" s="85"/>
      <c r="C889" s="10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>
      <c r="A890" s="9"/>
      <c r="B890" s="85"/>
      <c r="C890" s="10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>
      <c r="A891" s="9"/>
      <c r="B891" s="85"/>
      <c r="C891" s="10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>
      <c r="A892" s="9"/>
      <c r="B892" s="85"/>
      <c r="C892" s="10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>
      <c r="A893" s="9"/>
      <c r="B893" s="85"/>
      <c r="C893" s="10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>
      <c r="A894" s="9"/>
      <c r="B894" s="85"/>
      <c r="C894" s="10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>
      <c r="A895" s="9"/>
      <c r="B895" s="85"/>
      <c r="C895" s="10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>
      <c r="A896" s="9"/>
      <c r="B896" s="85"/>
      <c r="C896" s="10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>
      <c r="A897" s="9"/>
      <c r="B897" s="85"/>
      <c r="C897" s="10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>
      <c r="A898" s="9"/>
      <c r="B898" s="85"/>
      <c r="C898" s="10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>
      <c r="A899" s="9"/>
      <c r="B899" s="85"/>
      <c r="C899" s="10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>
      <c r="A900" s="9"/>
      <c r="B900" s="85"/>
      <c r="C900" s="10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>
      <c r="A901" s="9"/>
      <c r="B901" s="85"/>
      <c r="C901" s="10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>
      <c r="A902" s="9"/>
      <c r="B902" s="85"/>
      <c r="C902" s="10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>
      <c r="A903" s="9"/>
      <c r="B903" s="85"/>
      <c r="C903" s="10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>
      <c r="A904" s="9"/>
      <c r="B904" s="85"/>
      <c r="C904" s="10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>
      <c r="A905" s="9"/>
      <c r="B905" s="85"/>
      <c r="C905" s="10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>
      <c r="A906" s="9"/>
      <c r="B906" s="85"/>
      <c r="C906" s="10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>
      <c r="A907" s="9"/>
      <c r="B907" s="85"/>
      <c r="C907" s="10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>
      <c r="A908" s="9"/>
      <c r="B908" s="85"/>
      <c r="C908" s="10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>
      <c r="A909" s="9"/>
      <c r="B909" s="85"/>
      <c r="C909" s="10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>
      <c r="A910" s="9"/>
      <c r="B910" s="85"/>
      <c r="C910" s="10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>
      <c r="A911" s="9"/>
      <c r="B911" s="85"/>
      <c r="C911" s="10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>
      <c r="A912" s="9"/>
      <c r="B912" s="85"/>
      <c r="C912" s="10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>
      <c r="A913" s="9"/>
      <c r="B913" s="85"/>
      <c r="C913" s="10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>
      <c r="A914" s="9"/>
      <c r="B914" s="85"/>
      <c r="C914" s="10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>
      <c r="A915" s="9"/>
      <c r="B915" s="85"/>
      <c r="C915" s="10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>
      <c r="A916" s="9"/>
      <c r="B916" s="85"/>
      <c r="C916" s="10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>
      <c r="A917" s="9"/>
      <c r="B917" s="85"/>
      <c r="C917" s="10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>
      <c r="A918" s="9"/>
      <c r="B918" s="85"/>
      <c r="C918" s="10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>
      <c r="A919" s="9"/>
      <c r="B919" s="85"/>
      <c r="C919" s="10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>
      <c r="A920" s="9"/>
      <c r="B920" s="85"/>
      <c r="C920" s="10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>
      <c r="A921" s="9"/>
      <c r="B921" s="85"/>
      <c r="C921" s="10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>
      <c r="A922" s="9"/>
      <c r="B922" s="85"/>
      <c r="C922" s="10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>
      <c r="A923" s="9"/>
      <c r="B923" s="85"/>
      <c r="C923" s="10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>
      <c r="A924" s="9"/>
      <c r="B924" s="85"/>
      <c r="C924" s="10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>
      <c r="A925" s="9"/>
      <c r="B925" s="85"/>
      <c r="C925" s="10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>
      <c r="A926" s="9"/>
      <c r="B926" s="85"/>
      <c r="C926" s="10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>
      <c r="A927" s="9"/>
      <c r="B927" s="85"/>
      <c r="C927" s="10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>
      <c r="A928" s="9"/>
      <c r="B928" s="85"/>
      <c r="C928" s="10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>
      <c r="A929" s="9"/>
      <c r="B929" s="85"/>
      <c r="C929" s="10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>
      <c r="A930" s="9"/>
      <c r="B930" s="85"/>
      <c r="C930" s="10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>
      <c r="A931" s="9"/>
      <c r="B931" s="85"/>
      <c r="C931" s="10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>
      <c r="A932" s="9"/>
      <c r="B932" s="85"/>
      <c r="C932" s="10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>
      <c r="A933" s="9"/>
      <c r="B933" s="85"/>
      <c r="C933" s="10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>
      <c r="A934" s="9"/>
      <c r="B934" s="85"/>
      <c r="C934" s="10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>
      <c r="A935" s="9"/>
      <c r="B935" s="85"/>
      <c r="C935" s="10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>
      <c r="A936" s="9"/>
      <c r="B936" s="85"/>
      <c r="C936" s="10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>
      <c r="A937" s="9"/>
      <c r="B937" s="85"/>
      <c r="C937" s="10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>
      <c r="A938" s="9"/>
      <c r="B938" s="85"/>
      <c r="C938" s="10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>
      <c r="A939" s="9"/>
      <c r="B939" s="85"/>
      <c r="C939" s="10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>
      <c r="A940" s="9"/>
      <c r="B940" s="85"/>
      <c r="C940" s="10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>
      <c r="A941" s="9"/>
      <c r="B941" s="85"/>
      <c r="C941" s="10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>
      <c r="A942" s="9"/>
      <c r="B942" s="85"/>
      <c r="C942" s="10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>
      <c r="A943" s="9"/>
      <c r="B943" s="85"/>
      <c r="C943" s="10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>
      <c r="A944" s="9"/>
      <c r="B944" s="85"/>
      <c r="C944" s="10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>
      <c r="A945" s="9"/>
      <c r="B945" s="85"/>
      <c r="C945" s="10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>
      <c r="A946" s="9"/>
      <c r="B946" s="85"/>
      <c r="C946" s="10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>
      <c r="A947" s="9"/>
      <c r="B947" s="85"/>
      <c r="C947" s="10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>
      <c r="A948" s="9"/>
      <c r="B948" s="85"/>
      <c r="C948" s="10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>
      <c r="A949" s="9"/>
      <c r="B949" s="85"/>
      <c r="C949" s="10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>
      <c r="A950" s="9"/>
      <c r="B950" s="85"/>
      <c r="C950" s="10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>
      <c r="A951" s="9"/>
      <c r="B951" s="85"/>
      <c r="C951" s="10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>
      <c r="A952" s="9"/>
      <c r="B952" s="85"/>
      <c r="C952" s="10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>
      <c r="A953" s="9"/>
      <c r="B953" s="85"/>
      <c r="C953" s="10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>
      <c r="A954" s="9"/>
      <c r="B954" s="85"/>
      <c r="C954" s="10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>
      <c r="A955" s="9"/>
      <c r="B955" s="85"/>
      <c r="C955" s="10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>
      <c r="A956" s="9"/>
      <c r="B956" s="85"/>
      <c r="C956" s="10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>
      <c r="A957" s="9"/>
      <c r="B957" s="85"/>
      <c r="C957" s="10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>
      <c r="A958" s="9"/>
      <c r="B958" s="85"/>
      <c r="C958" s="10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>
      <c r="A959" s="9"/>
      <c r="B959" s="85"/>
      <c r="C959" s="10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>
      <c r="A960" s="9"/>
      <c r="B960" s="85"/>
      <c r="C960" s="10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>
      <c r="A961" s="9"/>
      <c r="B961" s="85"/>
      <c r="C961" s="10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>
      <c r="A962" s="9"/>
      <c r="B962" s="85"/>
      <c r="C962" s="10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>
      <c r="A963" s="9"/>
      <c r="B963" s="85"/>
      <c r="C963" s="10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>
      <c r="A964" s="9"/>
      <c r="B964" s="85"/>
      <c r="C964" s="10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>
      <c r="A965" s="9"/>
      <c r="B965" s="85"/>
      <c r="C965" s="10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>
      <c r="A966" s="9"/>
      <c r="B966" s="85"/>
      <c r="C966" s="10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>
      <c r="A967" s="9"/>
      <c r="B967" s="85"/>
      <c r="C967" s="10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>
      <c r="A968" s="9"/>
      <c r="B968" s="85"/>
      <c r="C968" s="10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>
      <c r="A969" s="9"/>
      <c r="B969" s="85"/>
      <c r="C969" s="10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>
      <c r="A970" s="9"/>
      <c r="B970" s="85"/>
      <c r="C970" s="10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>
      <c r="A971" s="9"/>
      <c r="B971" s="85"/>
      <c r="C971" s="10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>
      <c r="A972" s="9"/>
      <c r="B972" s="85"/>
      <c r="C972" s="10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>
      <c r="A973" s="9"/>
      <c r="B973" s="85"/>
      <c r="C973" s="10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>
      <c r="A974" s="9"/>
      <c r="B974" s="85"/>
      <c r="C974" s="10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>
      <c r="A975" s="9"/>
      <c r="B975" s="85"/>
      <c r="C975" s="10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>
      <c r="A976" s="9"/>
      <c r="B976" s="85"/>
      <c r="C976" s="10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>
      <c r="A977" s="9"/>
      <c r="B977" s="85"/>
      <c r="C977" s="10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>
      <c r="A978" s="9"/>
      <c r="B978" s="85"/>
      <c r="C978" s="10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>
      <c r="A979" s="9"/>
      <c r="B979" s="85"/>
      <c r="C979" s="10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>
      <c r="A980" s="9"/>
      <c r="B980" s="85"/>
      <c r="C980" s="10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>
      <c r="A981" s="9"/>
      <c r="B981" s="85"/>
      <c r="C981" s="10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>
      <c r="A982" s="9"/>
      <c r="B982" s="85"/>
      <c r="C982" s="10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>
      <c r="A983" s="9"/>
      <c r="B983" s="85"/>
      <c r="C983" s="10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>
      <c r="A984" s="9"/>
      <c r="B984" s="85"/>
      <c r="C984" s="10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>
      <c r="A985" s="9"/>
      <c r="B985" s="85"/>
      <c r="C985" s="10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>
      <c r="A986" s="9"/>
      <c r="B986" s="85"/>
      <c r="C986" s="10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>
      <c r="A987" s="9"/>
      <c r="B987" s="85"/>
      <c r="C987" s="10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>
      <c r="A988" s="9"/>
      <c r="B988" s="85"/>
      <c r="C988" s="10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>
      <c r="A989" s="9"/>
      <c r="B989" s="85"/>
      <c r="C989" s="10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>
      <c r="A990" s="9"/>
      <c r="B990" s="85"/>
      <c r="C990" s="10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>
      <c r="A991" s="9"/>
      <c r="B991" s="85"/>
      <c r="C991" s="10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>
      <c r="A992" s="9"/>
      <c r="B992" s="85"/>
      <c r="C992" s="10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>
      <c r="A993" s="9"/>
      <c r="B993" s="85"/>
      <c r="C993" s="10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>
      <c r="A994" s="9"/>
      <c r="B994" s="85"/>
      <c r="C994" s="10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>
      <c r="A995" s="9"/>
      <c r="B995" s="85"/>
      <c r="C995" s="10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>
      <c r="A996" s="9"/>
      <c r="B996" s="85"/>
      <c r="C996" s="10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>
      <c r="A997" s="9"/>
      <c r="B997" s="85"/>
      <c r="C997" s="10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>
      <c r="A998" s="9"/>
      <c r="B998" s="85"/>
      <c r="C998" s="10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>
      <c r="A999" s="9"/>
      <c r="B999" s="85"/>
      <c r="C999" s="10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>
      <c r="A1000" s="9"/>
      <c r="B1000" s="85"/>
      <c r="C1000" s="10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>
      <c r="A1001" s="9"/>
      <c r="B1001" s="85"/>
      <c r="C1001" s="10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>
      <c r="A1002" s="9"/>
      <c r="B1002" s="85"/>
      <c r="C1002" s="10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>
      <c r="A1003" s="9"/>
      <c r="B1003" s="85"/>
      <c r="C1003" s="10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>
      <c r="A1004" s="9"/>
      <c r="B1004" s="85"/>
      <c r="C1004" s="10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>
      <c r="A1005" s="9"/>
      <c r="B1005" s="85"/>
      <c r="C1005" s="10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>
      <c r="A1006" s="9"/>
      <c r="B1006" s="85"/>
      <c r="C1006" s="10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>
      <c r="A1007" s="9"/>
      <c r="B1007" s="85"/>
      <c r="C1007" s="10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>
      <c r="A1008" s="9"/>
      <c r="B1008" s="85"/>
      <c r="C1008" s="10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>
      <c r="A1009" s="9"/>
      <c r="B1009" s="85"/>
      <c r="C1009" s="10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>
      <c r="A1010" s="9"/>
      <c r="B1010" s="85"/>
      <c r="C1010" s="10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>
      <c r="A1011" s="9"/>
      <c r="B1011" s="85"/>
      <c r="C1011" s="10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14"/>
    <col customWidth="1" min="2" max="2" width="25.14"/>
    <col customWidth="1" min="3" max="3" width="21.86"/>
  </cols>
  <sheetData>
    <row r="1">
      <c r="A1" s="96" t="s">
        <v>1</v>
      </c>
      <c r="B1" s="97"/>
      <c r="C1" s="98"/>
    </row>
    <row r="2">
      <c r="A2" s="96" t="s">
        <v>0</v>
      </c>
      <c r="B2" s="99" t="s">
        <v>1</v>
      </c>
      <c r="C2" s="100" t="s">
        <v>2</v>
      </c>
      <c r="D2" s="101" t="s">
        <v>129</v>
      </c>
    </row>
    <row r="3">
      <c r="A3" s="96" t="s">
        <v>5</v>
      </c>
      <c r="B3" s="102"/>
      <c r="C3" s="98"/>
    </row>
    <row r="4">
      <c r="A4" s="103" t="s">
        <v>6</v>
      </c>
      <c r="B4" s="102"/>
      <c r="C4" s="98"/>
    </row>
    <row r="5">
      <c r="A5" s="103" t="s">
        <v>7</v>
      </c>
      <c r="B5" s="104">
        <v>5000.0</v>
      </c>
      <c r="C5" s="105">
        <v>18259.26</v>
      </c>
    </row>
    <row r="6">
      <c r="A6" s="103" t="s">
        <v>8</v>
      </c>
      <c r="B6" s="106">
        <v>10000.0</v>
      </c>
      <c r="C6" s="107">
        <v>10291.77</v>
      </c>
    </row>
    <row r="7">
      <c r="A7" s="103" t="s">
        <v>9</v>
      </c>
      <c r="B7" s="108">
        <v>8000.0</v>
      </c>
      <c r="C7" s="107">
        <v>1277.71</v>
      </c>
    </row>
    <row r="8">
      <c r="A8" s="103" t="s">
        <v>10</v>
      </c>
      <c r="B8" s="108">
        <v>5000.0</v>
      </c>
      <c r="C8" s="107">
        <v>4344.5</v>
      </c>
    </row>
    <row r="9">
      <c r="A9" s="103" t="s">
        <v>11</v>
      </c>
      <c r="B9" s="108">
        <v>4500.0</v>
      </c>
      <c r="C9" s="98"/>
    </row>
    <row r="10">
      <c r="A10" s="109" t="s">
        <v>147</v>
      </c>
      <c r="B10" s="102"/>
      <c r="C10" s="107">
        <v>468.28</v>
      </c>
    </row>
    <row r="11">
      <c r="A11" s="103" t="s">
        <v>12</v>
      </c>
      <c r="B11" s="108">
        <v>5000.0</v>
      </c>
      <c r="C11" s="107">
        <v>9553.56</v>
      </c>
    </row>
    <row r="12">
      <c r="A12" s="103" t="s">
        <v>148</v>
      </c>
      <c r="B12" s="110"/>
      <c r="C12" s="111">
        <v>515.0</v>
      </c>
    </row>
    <row r="13">
      <c r="A13" s="103" t="s">
        <v>14</v>
      </c>
      <c r="B13" s="110">
        <v>40000.0</v>
      </c>
      <c r="C13" s="111">
        <v>20847.6</v>
      </c>
    </row>
    <row r="14">
      <c r="A14" s="103" t="s">
        <v>149</v>
      </c>
      <c r="B14" s="108">
        <v>100.0</v>
      </c>
      <c r="C14" s="107">
        <v>16.0</v>
      </c>
    </row>
    <row r="15">
      <c r="A15" s="103" t="s">
        <v>150</v>
      </c>
      <c r="B15" s="110"/>
      <c r="C15" s="98"/>
    </row>
    <row r="16">
      <c r="A16" s="103" t="s">
        <v>15</v>
      </c>
      <c r="B16" s="104">
        <v>100.0</v>
      </c>
      <c r="C16" s="112">
        <v>193.49</v>
      </c>
    </row>
    <row r="17">
      <c r="A17" s="113" t="s">
        <v>16</v>
      </c>
      <c r="B17" s="114">
        <f>sum(B5:B16)</f>
        <v>77700</v>
      </c>
      <c r="C17" s="115">
        <f>SUM(C5:C16)</f>
        <v>65767.17</v>
      </c>
    </row>
    <row r="18">
      <c r="A18" s="116"/>
      <c r="B18" s="110"/>
      <c r="C18" s="98"/>
    </row>
    <row r="19">
      <c r="A19" s="113" t="s">
        <v>17</v>
      </c>
      <c r="B19" s="110"/>
      <c r="C19" s="98"/>
    </row>
    <row r="20">
      <c r="A20" s="103" t="s">
        <v>151</v>
      </c>
      <c r="B20" s="110"/>
      <c r="C20" s="107">
        <v>200.0</v>
      </c>
    </row>
    <row r="21">
      <c r="A21" s="103" t="s">
        <v>152</v>
      </c>
      <c r="B21" s="110">
        <v>150.0</v>
      </c>
      <c r="C21" s="98"/>
    </row>
    <row r="22">
      <c r="A22" s="103" t="s">
        <v>153</v>
      </c>
      <c r="B22" s="110">
        <v>0.0</v>
      </c>
      <c r="C22" s="98"/>
    </row>
    <row r="23">
      <c r="A23" s="103" t="s">
        <v>154</v>
      </c>
      <c r="B23" s="110">
        <v>350.0</v>
      </c>
      <c r="C23" s="98"/>
    </row>
    <row r="24">
      <c r="A24" s="103" t="s">
        <v>19</v>
      </c>
      <c r="B24" s="110">
        <v>3000.0</v>
      </c>
      <c r="C24" s="107">
        <v>4759.0</v>
      </c>
    </row>
    <row r="25">
      <c r="A25" s="103" t="s">
        <v>21</v>
      </c>
      <c r="B25" s="110">
        <v>400.0</v>
      </c>
      <c r="C25" s="107">
        <v>554.99</v>
      </c>
    </row>
    <row r="26">
      <c r="A26" s="103" t="s">
        <v>22</v>
      </c>
      <c r="B26" s="110">
        <v>6500.0</v>
      </c>
      <c r="C26" s="107">
        <v>5972.5</v>
      </c>
    </row>
    <row r="27">
      <c r="A27" s="103" t="s">
        <v>23</v>
      </c>
      <c r="B27" s="110">
        <v>2000.0</v>
      </c>
      <c r="C27" s="107">
        <v>1241.51</v>
      </c>
    </row>
    <row r="28">
      <c r="A28" s="103" t="s">
        <v>25</v>
      </c>
      <c r="B28" s="110">
        <v>10000.0</v>
      </c>
      <c r="C28" s="107">
        <v>15685.0</v>
      </c>
    </row>
    <row r="29">
      <c r="A29" s="103" t="s">
        <v>28</v>
      </c>
      <c r="B29" s="110">
        <v>2500.0</v>
      </c>
      <c r="C29" s="107">
        <v>2954.77</v>
      </c>
    </row>
    <row r="30">
      <c r="A30" s="103" t="s">
        <v>29</v>
      </c>
      <c r="B30" s="110">
        <v>10000.0</v>
      </c>
      <c r="C30" s="107">
        <v>11550.0</v>
      </c>
    </row>
    <row r="31">
      <c r="A31" s="103" t="s">
        <v>31</v>
      </c>
      <c r="B31" s="110">
        <v>2500.0</v>
      </c>
      <c r="C31" s="107">
        <v>3087.03</v>
      </c>
    </row>
    <row r="32">
      <c r="A32" s="103" t="s">
        <v>32</v>
      </c>
      <c r="B32" s="110">
        <v>1800.0</v>
      </c>
      <c r="C32" s="107">
        <v>2550.0</v>
      </c>
    </row>
    <row r="33">
      <c r="A33" s="103" t="s">
        <v>33</v>
      </c>
      <c r="B33" s="110">
        <v>500.0</v>
      </c>
      <c r="C33" s="107">
        <v>541.38</v>
      </c>
    </row>
    <row r="34">
      <c r="A34" s="103" t="s">
        <v>34</v>
      </c>
      <c r="B34" s="110">
        <v>1800.0</v>
      </c>
      <c r="C34" s="107">
        <v>2820.0</v>
      </c>
    </row>
    <row r="35">
      <c r="A35" s="103" t="s">
        <v>35</v>
      </c>
      <c r="B35" s="110">
        <v>500.0</v>
      </c>
      <c r="C35" s="107">
        <v>215.0</v>
      </c>
    </row>
    <row r="36">
      <c r="A36" s="103" t="s">
        <v>36</v>
      </c>
      <c r="B36" s="117">
        <v>7500.0</v>
      </c>
      <c r="C36" s="107">
        <v>2308.5</v>
      </c>
    </row>
    <row r="37">
      <c r="A37" s="103" t="s">
        <v>155</v>
      </c>
      <c r="B37" s="110"/>
      <c r="C37" s="98"/>
    </row>
    <row r="38">
      <c r="A38" s="103" t="s">
        <v>38</v>
      </c>
      <c r="B38" s="117">
        <v>7500.0</v>
      </c>
      <c r="C38" s="107">
        <v>2900.0</v>
      </c>
    </row>
    <row r="39">
      <c r="A39" s="103" t="s">
        <v>156</v>
      </c>
      <c r="B39" s="110"/>
      <c r="C39" s="98"/>
    </row>
    <row r="40">
      <c r="A40" s="103" t="s">
        <v>40</v>
      </c>
      <c r="B40" s="117">
        <v>7500.0</v>
      </c>
      <c r="C40" s="107">
        <v>5000.0</v>
      </c>
    </row>
    <row r="41">
      <c r="A41" s="103" t="s">
        <v>157</v>
      </c>
      <c r="B41" s="110"/>
      <c r="C41" s="98"/>
    </row>
    <row r="42">
      <c r="A42" s="103" t="s">
        <v>158</v>
      </c>
      <c r="B42" s="110"/>
      <c r="C42" s="98"/>
    </row>
    <row r="43">
      <c r="A43" s="103" t="s">
        <v>159</v>
      </c>
      <c r="B43" s="110"/>
      <c r="C43" s="107">
        <v>1149.0</v>
      </c>
    </row>
    <row r="44">
      <c r="A44" s="103" t="s">
        <v>160</v>
      </c>
      <c r="B44" s="110"/>
      <c r="C44" s="107">
        <v>-1305.0</v>
      </c>
    </row>
    <row r="45">
      <c r="A45" s="113" t="s">
        <v>42</v>
      </c>
      <c r="B45" s="110">
        <f>SUM(B21:B42)</f>
        <v>64500</v>
      </c>
      <c r="C45" s="115">
        <f>SUM(C20:C44)</f>
        <v>62183.68</v>
      </c>
    </row>
    <row r="46">
      <c r="A46" s="116"/>
      <c r="B46" s="102"/>
      <c r="C46" s="118"/>
    </row>
    <row r="47">
      <c r="A47" s="116"/>
      <c r="B47" s="102"/>
      <c r="C47" s="98"/>
    </row>
    <row r="48">
      <c r="A48" s="119" t="s">
        <v>43</v>
      </c>
      <c r="B48" s="114">
        <f>B17+B45</f>
        <v>142200</v>
      </c>
      <c r="C48" s="115">
        <f>SUM(C17+C45)</f>
        <v>127950.85</v>
      </c>
    </row>
    <row r="49">
      <c r="A49" s="116"/>
      <c r="B49" s="102"/>
      <c r="C49" s="98"/>
    </row>
    <row r="50">
      <c r="A50" s="113" t="s">
        <v>44</v>
      </c>
      <c r="B50" s="102"/>
      <c r="C50" s="98"/>
    </row>
    <row r="51">
      <c r="A51" s="103" t="s">
        <v>45</v>
      </c>
      <c r="B51" s="106">
        <v>34500.0</v>
      </c>
      <c r="C51" s="107">
        <v>30387.5</v>
      </c>
    </row>
    <row r="52">
      <c r="A52" s="103" t="s">
        <v>161</v>
      </c>
      <c r="B52" s="108">
        <v>5350.64</v>
      </c>
      <c r="C52" s="120">
        <v>4637.98</v>
      </c>
    </row>
    <row r="53">
      <c r="A53" s="103" t="s">
        <v>47</v>
      </c>
      <c r="B53" s="106">
        <v>2500.0</v>
      </c>
      <c r="C53" s="107">
        <v>1875.0</v>
      </c>
    </row>
    <row r="54">
      <c r="A54" s="103" t="s">
        <v>50</v>
      </c>
      <c r="B54" s="106">
        <v>25000.0</v>
      </c>
      <c r="C54" s="107">
        <v>21840.0</v>
      </c>
    </row>
    <row r="55">
      <c r="A55" s="103" t="s">
        <v>162</v>
      </c>
      <c r="B55" s="108">
        <v>4600.0</v>
      </c>
      <c r="C55" s="120">
        <v>3450.0</v>
      </c>
    </row>
    <row r="56">
      <c r="A56" s="103" t="s">
        <v>163</v>
      </c>
      <c r="B56" s="106">
        <v>-12612.72</v>
      </c>
      <c r="C56" s="107">
        <v>-9977.13</v>
      </c>
    </row>
    <row r="57">
      <c r="A57" s="103" t="s">
        <v>53</v>
      </c>
      <c r="B57" s="106">
        <v>12000.0</v>
      </c>
      <c r="C57" s="107">
        <v>9078.5</v>
      </c>
    </row>
    <row r="58">
      <c r="A58" s="103" t="s">
        <v>58</v>
      </c>
      <c r="B58" s="121">
        <v>850.0</v>
      </c>
      <c r="C58" s="107">
        <v>749.25</v>
      </c>
    </row>
    <row r="59">
      <c r="A59" s="103" t="s">
        <v>59</v>
      </c>
      <c r="B59" s="108">
        <v>1800.0</v>
      </c>
      <c r="C59" s="107">
        <v>1135.0</v>
      </c>
    </row>
    <row r="60">
      <c r="A60" s="103" t="s">
        <v>60</v>
      </c>
      <c r="B60" s="108">
        <v>3000.0</v>
      </c>
      <c r="C60" s="107">
        <v>1644.0</v>
      </c>
    </row>
    <row r="61">
      <c r="A61" s="103" t="s">
        <v>12</v>
      </c>
      <c r="B61" s="121">
        <v>500.0</v>
      </c>
      <c r="C61" s="107">
        <v>106.46</v>
      </c>
    </row>
    <row r="62">
      <c r="A62" s="103" t="s">
        <v>61</v>
      </c>
      <c r="B62" s="121">
        <v>1200.0</v>
      </c>
      <c r="C62" s="120">
        <f>195+390</f>
        <v>585</v>
      </c>
    </row>
    <row r="63">
      <c r="A63" s="103" t="s">
        <v>62</v>
      </c>
      <c r="B63" s="108">
        <v>1500.0</v>
      </c>
      <c r="C63" s="107">
        <v>1056.1</v>
      </c>
    </row>
    <row r="64">
      <c r="A64" s="103" t="s">
        <v>63</v>
      </c>
      <c r="B64" s="121">
        <v>290.0</v>
      </c>
      <c r="C64" s="107">
        <v>1016.73</v>
      </c>
    </row>
    <row r="65">
      <c r="A65" s="103" t="s">
        <v>164</v>
      </c>
      <c r="B65" s="109"/>
      <c r="C65" s="107">
        <v>40.0</v>
      </c>
    </row>
    <row r="66">
      <c r="A66" s="103" t="s">
        <v>64</v>
      </c>
      <c r="B66" s="121">
        <v>500.0</v>
      </c>
      <c r="C66" s="98"/>
    </row>
    <row r="67">
      <c r="A67" s="103" t="s">
        <v>65</v>
      </c>
      <c r="B67" s="121">
        <v>320.0</v>
      </c>
      <c r="C67" s="107">
        <v>239.5</v>
      </c>
    </row>
    <row r="68">
      <c r="A68" s="103" t="s">
        <v>66</v>
      </c>
      <c r="B68" s="121">
        <v>550.0</v>
      </c>
      <c r="C68" s="107">
        <v>455.75</v>
      </c>
    </row>
    <row r="69">
      <c r="A69" s="103" t="s">
        <v>68</v>
      </c>
      <c r="B69" s="121">
        <v>75.0</v>
      </c>
      <c r="C69" s="107">
        <v>156.96</v>
      </c>
    </row>
    <row r="70">
      <c r="A70" s="103" t="s">
        <v>69</v>
      </c>
      <c r="B70" s="121">
        <v>150.0</v>
      </c>
      <c r="C70" s="107">
        <v>66.08</v>
      </c>
    </row>
    <row r="71">
      <c r="A71" s="103" t="s">
        <v>70</v>
      </c>
      <c r="B71" s="107">
        <v>700.0</v>
      </c>
      <c r="C71" s="107">
        <v>162.66</v>
      </c>
    </row>
    <row r="72">
      <c r="A72" s="103" t="s">
        <v>71</v>
      </c>
      <c r="B72" s="107">
        <v>460.0</v>
      </c>
      <c r="C72" s="107">
        <v>406.06</v>
      </c>
    </row>
    <row r="73">
      <c r="A73" s="103" t="s">
        <v>72</v>
      </c>
      <c r="B73" s="121">
        <v>600.0</v>
      </c>
      <c r="C73" s="120">
        <v>137.28</v>
      </c>
    </row>
    <row r="74">
      <c r="A74" s="103" t="s">
        <v>165</v>
      </c>
      <c r="B74" s="108">
        <v>0.0</v>
      </c>
      <c r="C74" s="107">
        <v>400.0</v>
      </c>
    </row>
    <row r="75">
      <c r="A75" s="103" t="s">
        <v>166</v>
      </c>
      <c r="B75" s="109"/>
      <c r="C75" s="107">
        <v>38.0</v>
      </c>
    </row>
    <row r="76">
      <c r="A76" s="103" t="s">
        <v>74</v>
      </c>
      <c r="B76" s="121">
        <v>45.0</v>
      </c>
      <c r="C76" s="98"/>
    </row>
    <row r="77">
      <c r="A77" s="103" t="s">
        <v>75</v>
      </c>
      <c r="B77" s="121">
        <v>45.0</v>
      </c>
      <c r="C77" s="98"/>
    </row>
    <row r="78">
      <c r="A78" s="103" t="s">
        <v>76</v>
      </c>
      <c r="B78" s="121">
        <v>1900.0</v>
      </c>
      <c r="C78" s="107">
        <v>2393.65</v>
      </c>
    </row>
    <row r="79">
      <c r="A79" s="109" t="s">
        <v>77</v>
      </c>
      <c r="B79" s="98"/>
      <c r="C79" s="107">
        <v>249.4</v>
      </c>
    </row>
    <row r="80">
      <c r="A80" s="102" t="s">
        <v>78</v>
      </c>
      <c r="B80" s="107">
        <v>18079.32</v>
      </c>
      <c r="C80" s="107">
        <v>15086.42</v>
      </c>
    </row>
    <row r="81">
      <c r="A81" s="103" t="s">
        <v>79</v>
      </c>
      <c r="B81" s="110"/>
      <c r="C81" s="120">
        <v>458.9</v>
      </c>
    </row>
    <row r="82">
      <c r="A82" s="103" t="s">
        <v>80</v>
      </c>
      <c r="B82" s="110"/>
      <c r="C82" s="107">
        <v>750.0</v>
      </c>
    </row>
    <row r="83">
      <c r="A83" s="113" t="s">
        <v>82</v>
      </c>
      <c r="B83" s="114">
        <f>SUM(B51:B80)</f>
        <v>103902.24</v>
      </c>
      <c r="C83" s="115">
        <f>SUM(C51:C82)</f>
        <v>88625.05</v>
      </c>
    </row>
    <row r="84">
      <c r="A84" s="116"/>
      <c r="B84" s="102"/>
      <c r="C84" s="98"/>
    </row>
    <row r="85">
      <c r="A85" s="113" t="s">
        <v>83</v>
      </c>
      <c r="B85" s="102"/>
      <c r="C85" s="98"/>
    </row>
    <row r="86">
      <c r="A86" s="103" t="s">
        <v>167</v>
      </c>
      <c r="B86" s="122">
        <v>800.0</v>
      </c>
      <c r="C86" s="98"/>
    </row>
    <row r="87">
      <c r="A87" s="103" t="s">
        <v>84</v>
      </c>
      <c r="B87" s="123"/>
      <c r="C87" s="120">
        <v>300.0</v>
      </c>
    </row>
    <row r="88">
      <c r="A88" s="103" t="s">
        <v>85</v>
      </c>
      <c r="B88" s="123">
        <v>1000.0</v>
      </c>
      <c r="C88" s="120">
        <v>545.0</v>
      </c>
    </row>
    <row r="89">
      <c r="A89" s="103" t="s">
        <v>86</v>
      </c>
      <c r="B89" s="122"/>
      <c r="C89" s="107">
        <v>2000.0</v>
      </c>
    </row>
    <row r="90">
      <c r="A90" s="103" t="s">
        <v>168</v>
      </c>
      <c r="B90" s="122"/>
      <c r="C90" s="107">
        <v>600.0</v>
      </c>
    </row>
    <row r="91">
      <c r="A91" s="103" t="s">
        <v>87</v>
      </c>
      <c r="B91" s="122">
        <v>870.0</v>
      </c>
      <c r="C91" s="98"/>
    </row>
    <row r="92">
      <c r="A92" s="103" t="s">
        <v>169</v>
      </c>
      <c r="B92" s="102"/>
      <c r="C92" s="107">
        <v>200.0</v>
      </c>
    </row>
    <row r="93">
      <c r="A93" s="103" t="s">
        <v>88</v>
      </c>
      <c r="B93" s="102">
        <v>2600.0</v>
      </c>
      <c r="C93" s="107">
        <v>3900.0</v>
      </c>
    </row>
    <row r="94">
      <c r="A94" s="103" t="s">
        <v>21</v>
      </c>
      <c r="B94" s="102">
        <v>0.0</v>
      </c>
      <c r="C94" s="120">
        <v>16.43</v>
      </c>
    </row>
    <row r="95">
      <c r="A95" s="103" t="s">
        <v>170</v>
      </c>
      <c r="B95" s="121">
        <v>1500.0</v>
      </c>
      <c r="C95" s="107">
        <v>1119.99</v>
      </c>
    </row>
    <row r="96">
      <c r="A96" s="103" t="s">
        <v>90</v>
      </c>
      <c r="B96" s="102">
        <v>250.0</v>
      </c>
      <c r="C96" s="107">
        <v>957.97</v>
      </c>
    </row>
    <row r="97">
      <c r="A97" s="103" t="s">
        <v>91</v>
      </c>
      <c r="B97" s="102">
        <v>250.0</v>
      </c>
      <c r="C97" s="98"/>
    </row>
    <row r="98">
      <c r="A98" s="103" t="s">
        <v>92</v>
      </c>
      <c r="B98" s="121">
        <v>1800.0</v>
      </c>
      <c r="C98" s="107">
        <v>450.0</v>
      </c>
    </row>
    <row r="99">
      <c r="A99" s="103" t="s">
        <v>93</v>
      </c>
      <c r="B99" s="121">
        <v>1300.0</v>
      </c>
      <c r="C99" s="107">
        <v>1618.68</v>
      </c>
    </row>
    <row r="100">
      <c r="A100" s="103" t="s">
        <v>94</v>
      </c>
      <c r="B100" s="121">
        <v>900.0</v>
      </c>
      <c r="C100" s="107">
        <v>896.77</v>
      </c>
    </row>
    <row r="101">
      <c r="A101" s="103" t="s">
        <v>95</v>
      </c>
      <c r="B101" s="102">
        <v>350.0</v>
      </c>
      <c r="C101" s="107">
        <v>350.0</v>
      </c>
    </row>
    <row r="102">
      <c r="A102" s="103" t="s">
        <v>96</v>
      </c>
      <c r="B102" s="102">
        <v>2100.0</v>
      </c>
      <c r="C102" s="107">
        <v>1825.0</v>
      </c>
    </row>
    <row r="103">
      <c r="A103" s="103" t="s">
        <v>97</v>
      </c>
      <c r="B103" s="102">
        <v>500.0</v>
      </c>
      <c r="C103" s="107">
        <v>500.0</v>
      </c>
    </row>
    <row r="104">
      <c r="A104" s="103" t="s">
        <v>171</v>
      </c>
      <c r="B104" s="102">
        <v>600.0</v>
      </c>
      <c r="C104" s="107">
        <v>1145.54</v>
      </c>
    </row>
    <row r="105">
      <c r="A105" s="103" t="s">
        <v>99</v>
      </c>
      <c r="B105" s="102">
        <v>350.0</v>
      </c>
      <c r="C105" s="107">
        <v>250.0</v>
      </c>
    </row>
    <row r="106">
      <c r="A106" s="103" t="s">
        <v>101</v>
      </c>
      <c r="B106" s="102">
        <v>1800.0</v>
      </c>
      <c r="C106" s="107">
        <v>1900.0</v>
      </c>
    </row>
    <row r="107">
      <c r="A107" s="103" t="s">
        <v>102</v>
      </c>
      <c r="B107" s="102">
        <v>500.0</v>
      </c>
      <c r="C107" s="107">
        <v>500.0</v>
      </c>
    </row>
    <row r="108">
      <c r="A108" s="103" t="s">
        <v>103</v>
      </c>
      <c r="B108" s="102">
        <v>700.0</v>
      </c>
      <c r="C108" s="107">
        <v>2253.61</v>
      </c>
    </row>
    <row r="109">
      <c r="A109" s="103" t="s">
        <v>104</v>
      </c>
      <c r="B109" s="102">
        <v>350.0</v>
      </c>
      <c r="C109" s="107">
        <v>250.0</v>
      </c>
    </row>
    <row r="110">
      <c r="A110" s="103" t="s">
        <v>105</v>
      </c>
      <c r="B110" s="121">
        <v>3000.0</v>
      </c>
      <c r="C110" s="107">
        <v>3000.0</v>
      </c>
    </row>
    <row r="111">
      <c r="A111" s="103" t="s">
        <v>106</v>
      </c>
      <c r="B111" s="102">
        <v>500.0</v>
      </c>
      <c r="C111" s="98"/>
    </row>
    <row r="112">
      <c r="A112" s="103" t="s">
        <v>107</v>
      </c>
      <c r="B112" s="102">
        <v>1250.0</v>
      </c>
      <c r="C112" s="107">
        <v>650.0</v>
      </c>
    </row>
    <row r="113">
      <c r="A113" s="103" t="s">
        <v>108</v>
      </c>
      <c r="B113" s="102">
        <v>900.0</v>
      </c>
      <c r="C113" s="107">
        <v>1118.68</v>
      </c>
    </row>
    <row r="114">
      <c r="A114" s="103" t="s">
        <v>109</v>
      </c>
      <c r="B114" s="110">
        <v>250.0</v>
      </c>
      <c r="C114" s="107">
        <v>96.85</v>
      </c>
    </row>
    <row r="115">
      <c r="A115" s="103" t="s">
        <v>110</v>
      </c>
      <c r="B115" s="110">
        <v>500.0</v>
      </c>
      <c r="C115" s="107">
        <v>350.0</v>
      </c>
    </row>
    <row r="116">
      <c r="A116" s="103" t="s">
        <v>112</v>
      </c>
      <c r="B116" s="110">
        <v>1250.0</v>
      </c>
      <c r="C116" s="107">
        <v>875.0</v>
      </c>
    </row>
    <row r="117">
      <c r="A117" s="103" t="s">
        <v>113</v>
      </c>
      <c r="B117" s="110">
        <v>500.0</v>
      </c>
      <c r="C117" s="107">
        <v>500.0</v>
      </c>
    </row>
    <row r="118">
      <c r="A118" s="103" t="s">
        <v>114</v>
      </c>
      <c r="B118" s="110">
        <v>250.0</v>
      </c>
      <c r="C118" s="107">
        <v>199.36</v>
      </c>
    </row>
    <row r="119">
      <c r="A119" s="103" t="s">
        <v>115</v>
      </c>
      <c r="B119" s="110">
        <v>500.0</v>
      </c>
      <c r="C119" s="107">
        <v>500.0</v>
      </c>
    </row>
    <row r="120">
      <c r="A120" s="103" t="s">
        <v>116</v>
      </c>
      <c r="B120" s="110">
        <v>1250.0</v>
      </c>
      <c r="C120" s="107">
        <v>500.0</v>
      </c>
    </row>
    <row r="121">
      <c r="A121" s="103" t="s">
        <v>117</v>
      </c>
      <c r="B121" s="110">
        <v>500.0</v>
      </c>
      <c r="C121" s="107">
        <v>500.0</v>
      </c>
    </row>
    <row r="122">
      <c r="A122" s="103" t="s">
        <v>118</v>
      </c>
      <c r="B122" s="110">
        <v>250.0</v>
      </c>
      <c r="C122" s="107">
        <v>141.13</v>
      </c>
    </row>
    <row r="123">
      <c r="A123" s="103" t="s">
        <v>120</v>
      </c>
      <c r="B123" s="110"/>
      <c r="C123" s="107">
        <v>146.19</v>
      </c>
    </row>
    <row r="124">
      <c r="A124" s="103" t="s">
        <v>121</v>
      </c>
      <c r="B124" s="110">
        <v>100.0</v>
      </c>
      <c r="C124" s="120">
        <v>136.24</v>
      </c>
    </row>
    <row r="125">
      <c r="A125" s="103" t="s">
        <v>122</v>
      </c>
      <c r="B125" s="110">
        <v>200.0</v>
      </c>
      <c r="C125" s="98"/>
    </row>
    <row r="126">
      <c r="A126" s="103" t="s">
        <v>123</v>
      </c>
      <c r="B126" s="110">
        <v>400.0</v>
      </c>
      <c r="C126" s="98"/>
    </row>
    <row r="127">
      <c r="A127" s="124" t="s">
        <v>172</v>
      </c>
      <c r="B127" s="110"/>
      <c r="C127" s="98"/>
    </row>
    <row r="128">
      <c r="A128" s="110"/>
      <c r="B128" s="110"/>
      <c r="C128" s="100"/>
    </row>
    <row r="129">
      <c r="A129" s="110" t="s">
        <v>124</v>
      </c>
      <c r="B129" s="114">
        <f>SUM(B86:B127)</f>
        <v>30120</v>
      </c>
      <c r="C129" s="115">
        <f>SUM(C86:C128)</f>
        <v>30292.44</v>
      </c>
    </row>
    <row r="130">
      <c r="A130" s="116"/>
      <c r="B130" s="102"/>
      <c r="C130" s="98"/>
    </row>
    <row r="131">
      <c r="A131" s="119" t="s">
        <v>125</v>
      </c>
      <c r="B131" s="114">
        <f t="shared" ref="B131:C131" si="1">SUM(B129+B83)</f>
        <v>134022.24</v>
      </c>
      <c r="C131" s="115">
        <f t="shared" si="1"/>
        <v>118917.49</v>
      </c>
    </row>
    <row r="132">
      <c r="A132" s="116"/>
      <c r="B132" s="102"/>
      <c r="C132" s="98"/>
    </row>
    <row r="133">
      <c r="A133" s="113" t="s">
        <v>126</v>
      </c>
      <c r="B133" s="114">
        <f t="shared" ref="B133:C133" si="2">B48</f>
        <v>142200</v>
      </c>
      <c r="C133" s="115">
        <f t="shared" si="2"/>
        <v>127950.85</v>
      </c>
    </row>
    <row r="134">
      <c r="A134" s="113" t="s">
        <v>127</v>
      </c>
      <c r="B134" s="114">
        <f t="shared" ref="B134:C134" si="3">B131</f>
        <v>134022.24</v>
      </c>
      <c r="C134" s="115">
        <f t="shared" si="3"/>
        <v>118917.49</v>
      </c>
    </row>
    <row r="135">
      <c r="A135" s="125" t="s">
        <v>128</v>
      </c>
      <c r="B135" s="126">
        <f t="shared" ref="B135:C135" si="4">SUM(B133-B134)</f>
        <v>8177.76</v>
      </c>
      <c r="C135" s="127">
        <f t="shared" si="4"/>
        <v>9033.36</v>
      </c>
    </row>
    <row r="136">
      <c r="A136" s="96"/>
      <c r="B136" s="99"/>
      <c r="C136" s="115">
        <v>13520.0</v>
      </c>
    </row>
    <row r="137">
      <c r="A137" s="96"/>
      <c r="B137" s="99"/>
      <c r="C137" s="100"/>
    </row>
    <row r="138">
      <c r="A138" s="96"/>
      <c r="B138" s="99" t="s">
        <v>1</v>
      </c>
      <c r="C138" s="100" t="s">
        <v>2</v>
      </c>
    </row>
  </sheetData>
  <drawing r:id="rId1"/>
</worksheet>
</file>