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G:\Encouragement Ministries\"/>
    </mc:Choice>
  </mc:AlternateContent>
  <xr:revisionPtr revIDLastSave="0" documentId="13_ncr:1_{BEAB3A27-56A8-4D7E-954D-EDD9DCF87CB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Y21 Budget" sheetId="14" r:id="rId1"/>
  </sheets>
  <definedNames>
    <definedName name="_xlnm.Print_Area" localSheetId="0">'FY21 Budget'!$A$1:$AE$53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1" i="14" l="1"/>
  <c r="AE49" i="14"/>
  <c r="AE22" i="14"/>
  <c r="AE50" i="14" l="1"/>
  <c r="AE12" i="14"/>
  <c r="AE51" i="14" l="1"/>
  <c r="AD38" i="14" l="1"/>
  <c r="AC49" i="14" l="1"/>
  <c r="AB49" i="14"/>
  <c r="AA49" i="14"/>
  <c r="Z49" i="14"/>
  <c r="X49" i="14"/>
  <c r="W49" i="14"/>
  <c r="V49" i="14"/>
  <c r="U49" i="14"/>
  <c r="T49" i="14"/>
  <c r="S49" i="14"/>
  <c r="R49" i="14"/>
  <c r="P49" i="14"/>
  <c r="O49" i="14"/>
  <c r="M49" i="14"/>
  <c r="L49" i="14"/>
  <c r="J49" i="14"/>
  <c r="H49" i="14"/>
  <c r="G49" i="14"/>
  <c r="E49" i="14"/>
  <c r="AD48" i="14"/>
  <c r="AD47" i="14"/>
  <c r="AD45" i="14"/>
  <c r="AD44" i="14"/>
  <c r="AD43" i="14"/>
  <c r="AD42" i="14"/>
  <c r="AD40" i="14"/>
  <c r="AD39" i="14"/>
  <c r="AD37" i="14"/>
  <c r="AD36" i="14"/>
  <c r="AD34" i="14"/>
  <c r="AD33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P31" i="14"/>
  <c r="O31" i="14"/>
  <c r="M31" i="14"/>
  <c r="L31" i="14"/>
  <c r="J31" i="14"/>
  <c r="H31" i="14"/>
  <c r="G31" i="14"/>
  <c r="E31" i="14"/>
  <c r="AD30" i="14"/>
  <c r="AD29" i="14"/>
  <c r="AD28" i="14"/>
  <c r="AD27" i="14"/>
  <c r="AD25" i="14"/>
  <c r="AD24" i="14"/>
  <c r="AC22" i="14"/>
  <c r="AB22" i="14"/>
  <c r="AA22" i="14"/>
  <c r="Z22" i="14"/>
  <c r="Y22" i="14"/>
  <c r="X22" i="14"/>
  <c r="P22" i="14"/>
  <c r="O22" i="14"/>
  <c r="M22" i="14"/>
  <c r="L22" i="14"/>
  <c r="J22" i="14"/>
  <c r="H22" i="14"/>
  <c r="G22" i="14"/>
  <c r="E22" i="14"/>
  <c r="AD21" i="14"/>
  <c r="AD20" i="14"/>
  <c r="AD19" i="14"/>
  <c r="AD18" i="14"/>
  <c r="AD17" i="14"/>
  <c r="AD16" i="14"/>
  <c r="W22" i="14"/>
  <c r="V22" i="14"/>
  <c r="U22" i="14"/>
  <c r="T22" i="14"/>
  <c r="S22" i="14"/>
  <c r="AD15" i="14"/>
  <c r="AC12" i="14"/>
  <c r="AB12" i="14"/>
  <c r="AA12" i="14"/>
  <c r="Z12" i="14"/>
  <c r="Y12" i="14"/>
  <c r="X12" i="14"/>
  <c r="W12" i="14"/>
  <c r="V12" i="14"/>
  <c r="T12" i="14"/>
  <c r="S12" i="14"/>
  <c r="R12" i="14"/>
  <c r="P12" i="14"/>
  <c r="M12" i="14"/>
  <c r="J12" i="14"/>
  <c r="H12" i="14"/>
  <c r="G12" i="14"/>
  <c r="E12" i="14"/>
  <c r="AD11" i="14"/>
  <c r="AD10" i="14"/>
  <c r="AD9" i="14"/>
  <c r="AD8" i="14"/>
  <c r="AD7" i="14"/>
  <c r="AD6" i="14"/>
  <c r="AD5" i="14"/>
  <c r="O5" i="14"/>
  <c r="O12" i="14" s="1"/>
  <c r="L5" i="14"/>
  <c r="L12" i="14" s="1"/>
  <c r="R22" i="14"/>
  <c r="Y49" i="14"/>
  <c r="U12" i="14"/>
  <c r="G50" i="14" l="1"/>
  <c r="G51" i="14" s="1"/>
  <c r="M50" i="14"/>
  <c r="M51" i="14" s="1"/>
  <c r="P50" i="14"/>
  <c r="P51" i="14" s="1"/>
  <c r="L50" i="14"/>
  <c r="L51" i="14" s="1"/>
  <c r="E50" i="14"/>
  <c r="E51" i="14" s="1"/>
  <c r="W50" i="14"/>
  <c r="W51" i="14" s="1"/>
  <c r="U50" i="14"/>
  <c r="U51" i="14" s="1"/>
  <c r="Y50" i="14"/>
  <c r="Y51" i="14" s="1"/>
  <c r="V50" i="14"/>
  <c r="V51" i="14" s="1"/>
  <c r="J50" i="14"/>
  <c r="J51" i="14" s="1"/>
  <c r="O50" i="14"/>
  <c r="O51" i="14" s="1"/>
  <c r="H50" i="14"/>
  <c r="H51" i="14" s="1"/>
  <c r="AC50" i="14"/>
  <c r="AC51" i="14" s="1"/>
  <c r="Z50" i="14"/>
  <c r="Z51" i="14" s="1"/>
  <c r="T50" i="14"/>
  <c r="T51" i="14" s="1"/>
  <c r="AD12" i="14"/>
  <c r="AD31" i="14"/>
  <c r="AA50" i="14"/>
  <c r="AA51" i="14" s="1"/>
  <c r="S50" i="14"/>
  <c r="S51" i="14" s="1"/>
  <c r="R50" i="14"/>
  <c r="R51" i="14" s="1"/>
  <c r="AD49" i="14"/>
  <c r="AB50" i="14"/>
  <c r="AB51" i="14" s="1"/>
  <c r="X50" i="14"/>
  <c r="X51" i="14" s="1"/>
  <c r="AD22" i="14"/>
  <c r="AD50" i="14" l="1"/>
  <c r="AD51" i="14" s="1"/>
</calcChain>
</file>

<file path=xl/sharedStrings.xml><?xml version="1.0" encoding="utf-8"?>
<sst xmlns="http://schemas.openxmlformats.org/spreadsheetml/2006/main" count="81" uniqueCount="66">
  <si>
    <t>Income</t>
  </si>
  <si>
    <t>Interest Income</t>
  </si>
  <si>
    <t>Total Income</t>
  </si>
  <si>
    <t>Email Communications</t>
  </si>
  <si>
    <t>Evening of Encouragement</t>
  </si>
  <si>
    <t>Postage and Delivery</t>
  </si>
  <si>
    <t>Printing and Reproduction</t>
  </si>
  <si>
    <t>Merchant Fees</t>
  </si>
  <si>
    <t>Dues and Subscriptions</t>
  </si>
  <si>
    <t>Liability Insurance</t>
  </si>
  <si>
    <t>Licenses and Permits</t>
  </si>
  <si>
    <t>Professional Fees</t>
  </si>
  <si>
    <t>Supplies</t>
  </si>
  <si>
    <t>Telephone</t>
  </si>
  <si>
    <t>Net Income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</si>
  <si>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</si>
  <si>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</si>
  <si>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</si>
  <si>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</si>
  <si>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</si>
  <si>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</si>
  <si>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</si>
  <si>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</si>
  <si>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</si>
  <si>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</si>
  <si>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</si>
  <si>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</si>
  <si>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FY16 Actual</t>
  </si>
  <si>
    <t>FY15 Actual</t>
  </si>
  <si>
    <t>FY15 Budget</t>
  </si>
  <si>
    <t>FY14 Actual</t>
  </si>
  <si>
    <t>Contributions-Unrestricted</t>
  </si>
  <si>
    <t>Pat Ward Fund-Unrestricted</t>
  </si>
  <si>
    <t>Auto Fund</t>
  </si>
  <si>
    <t>In-Kind Contributions</t>
  </si>
  <si>
    <t>Grant Income</t>
  </si>
  <si>
    <t>Gain(Loss) on Sale of Securities</t>
  </si>
  <si>
    <t>Expenses</t>
  </si>
  <si>
    <t>Payroll Tax-Visitation</t>
  </si>
  <si>
    <t>Retirement Plan Match</t>
  </si>
  <si>
    <t>Auto Expense</t>
  </si>
  <si>
    <t>Auto Insurance</t>
  </si>
  <si>
    <t>Total Program Service Expenses</t>
  </si>
  <si>
    <t>Meals and Entertainment</t>
  </si>
  <si>
    <t>Total Fundraising Expenses</t>
  </si>
  <si>
    <t>Payroll Tax-Support</t>
  </si>
  <si>
    <t>Total Management and General Exp</t>
  </si>
  <si>
    <t>Total Expenses</t>
  </si>
  <si>
    <t>FY17 Actual</t>
  </si>
  <si>
    <t>FY17 Budget</t>
  </si>
  <si>
    <t>FY18 Budget</t>
  </si>
  <si>
    <t>FY18 Actual</t>
  </si>
  <si>
    <t>IT Services</t>
  </si>
  <si>
    <t>FY20 Budget Calc</t>
  </si>
  <si>
    <t>Russ-Exempt</t>
  </si>
  <si>
    <t>Pat-Exempt</t>
  </si>
  <si>
    <t>Paulette-Exempt</t>
  </si>
  <si>
    <t xml:space="preserve"> </t>
  </si>
  <si>
    <t>Payroll Expenses</t>
  </si>
  <si>
    <t>Logo and Website Design</t>
  </si>
  <si>
    <t>Bank Service Charges</t>
  </si>
  <si>
    <t>Misc. Fundraising Expense</t>
  </si>
  <si>
    <t>Misc. Expense</t>
  </si>
  <si>
    <t>FY22-23 Budget</t>
  </si>
  <si>
    <t>FY23 Budget Option 4</t>
  </si>
  <si>
    <t>EM  Updated 10/31/22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</si>
</sst>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41" fontId="2" fillId="0" borderId="0" xfId="0" applyNumberFormat="1" applyFont="1"/>
    <xf numFmtId="164" fontId="3" fillId="0" borderId="0" xfId="1" applyNumberFormat="1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2" fillId="0" borderId="0" xfId="1" applyNumberFormat="1" applyFont="1" applyFill="1"/>
    <xf numFmtId="41" fontId="2" fillId="0" borderId="0" xfId="0" applyNumberFormat="1" applyFont="1" applyFill="1"/>
    <xf numFmtId="0" fontId="2" fillId="0" borderId="0" xfId="0" applyFont="1" applyFill="1"/>
    <xf numFmtId="0" fontId="2" fillId="2" borderId="0" xfId="0" applyFont="1" applyFill="1"/>
    <xf numFmtId="41" fontId="2" fillId="0" borderId="0" xfId="0" applyNumberFormat="1" applyFont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164" fontId="2" fillId="0" borderId="2" xfId="1" applyNumberFormat="1" applyFont="1" applyBorder="1"/>
    <xf numFmtId="41" fontId="2" fillId="0" borderId="0" xfId="1" applyNumberFormat="1" applyFont="1" applyFill="1"/>
    <xf numFmtId="164" fontId="2" fillId="4" borderId="0" xfId="1" applyNumberFormat="1" applyFont="1" applyFill="1"/>
    <xf numFmtId="41" fontId="2" fillId="0" borderId="0" xfId="0" applyNumberFormat="1" applyFont="1" applyFill="1" applyBorder="1"/>
    <xf numFmtId="41" fontId="2" fillId="3" borderId="0" xfId="0" applyNumberFormat="1" applyFont="1" applyFill="1" applyBorder="1"/>
    <xf numFmtId="41" fontId="2" fillId="0" borderId="1" xfId="0" applyNumberFormat="1" applyFont="1" applyBorder="1"/>
    <xf numFmtId="41" fontId="2" fillId="0" borderId="1" xfId="0" applyNumberFormat="1" applyFont="1" applyFill="1" applyBorder="1"/>
    <xf numFmtId="41" fontId="2" fillId="0" borderId="0" xfId="1" applyNumberFormat="1" applyFont="1"/>
    <xf numFmtId="41" fontId="2" fillId="0" borderId="2" xfId="1" applyNumberFormat="1" applyFont="1" applyFill="1" applyBorder="1"/>
    <xf numFmtId="164" fontId="3" fillId="5" borderId="0" xfId="1" applyNumberFormat="1" applyFont="1" applyFill="1" applyAlignment="1">
      <alignment horizontal="center" wrapText="1"/>
    </xf>
    <xf numFmtId="41" fontId="3" fillId="5" borderId="0" xfId="0" applyNumberFormat="1" applyFont="1" applyFill="1" applyAlignment="1">
      <alignment horizontal="center" wrapText="1"/>
    </xf>
    <xf numFmtId="41" fontId="3" fillId="6" borderId="0" xfId="0" applyNumberFormat="1" applyFont="1" applyFill="1" applyAlignment="1">
      <alignment horizontal="center" wrapText="1"/>
    </xf>
    <xf numFmtId="164" fontId="2" fillId="7" borderId="0" xfId="1" applyNumberFormat="1" applyFont="1" applyFill="1" applyBorder="1"/>
    <xf numFmtId="164" fontId="2" fillId="4" borderId="0" xfId="1" applyNumberFormat="1" applyFont="1" applyFill="1" applyBorder="1"/>
    <xf numFmtId="164" fontId="2" fillId="4" borderId="1" xfId="1" applyNumberFormat="1" applyFont="1" applyFill="1" applyBorder="1"/>
    <xf numFmtId="164" fontId="2" fillId="8" borderId="0" xfId="1" applyNumberFormat="1" applyFont="1" applyFill="1"/>
    <xf numFmtId="164" fontId="2" fillId="8" borderId="1" xfId="1" applyNumberFormat="1" applyFont="1" applyFill="1" applyBorder="1"/>
    <xf numFmtId="0" fontId="4" fillId="0" borderId="0" xfId="0" applyFont="1"/>
    <xf numFmtId="164" fontId="2" fillId="0" borderId="3" xfId="1" applyNumberFormat="1" applyFont="1" applyFill="1" applyBorder="1"/>
    <xf numFmtId="165" fontId="2" fillId="0" borderId="2" xfId="12" applyNumberFormat="1" applyFont="1" applyFill="1" applyBorder="1"/>
    <xf numFmtId="165" fontId="2" fillId="0" borderId="0" xfId="12" applyNumberFormat="1" applyFont="1" applyFill="1"/>
  </cellXfs>
  <cellStyles count="13">
    <cellStyle name="Comma" xfId="1" builtinId="3"/>
    <cellStyle name="Currency" xfId="12" builtinId="4"/>
    <cellStyle name="Followed Hyperlink" xfId="11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3"/>
  <sheetViews>
    <sheetView tabSelected="1" zoomScale="125" zoomScaleNormal="125" workbookViewId="0">
      <pane xSplit="17" ySplit="3" topLeftCell="AE38" activePane="bottomRight" state="frozen"/>
      <selection pane="topRight" activeCell="O1" sqref="O1"/>
      <selection pane="bottomLeft" activeCell="A7" sqref="A7"/>
      <selection pane="bottomRight" activeCell="AI42" sqref="AI42"/>
    </sheetView>
  </sheetViews>
  <sheetFormatPr defaultColWidth="8.85546875" defaultRowHeight="15" x14ac:dyDescent="0.25"/>
  <cols>
    <col min="1" max="3" width="1.85546875" style="1" customWidth="1"/>
    <col min="4" max="4" width="29.85546875" style="1" customWidth="1"/>
    <col min="5" max="5" width="8.5703125" style="3" hidden="1" customWidth="1"/>
    <col min="6" max="6" width="1.85546875" style="1" hidden="1" customWidth="1"/>
    <col min="7" max="8" width="8.5703125" style="3" hidden="1" customWidth="1"/>
    <col min="9" max="9" width="1.85546875" style="3" hidden="1" customWidth="1"/>
    <col min="10" max="10" width="8.5703125" style="3" hidden="1" customWidth="1"/>
    <col min="11" max="11" width="1.85546875" style="3" hidden="1" customWidth="1"/>
    <col min="12" max="13" width="8.5703125" style="3" hidden="1" customWidth="1"/>
    <col min="14" max="14" width="1.85546875" style="3" hidden="1" customWidth="1"/>
    <col min="15" max="16" width="8.5703125" style="3" hidden="1" customWidth="1"/>
    <col min="17" max="17" width="1.85546875" style="3" hidden="1" customWidth="1"/>
    <col min="18" max="29" width="8.5703125" style="2" hidden="1" customWidth="1"/>
    <col min="30" max="30" width="9.7109375" style="2" hidden="1" customWidth="1"/>
    <col min="31" max="31" width="12.5703125" style="2" customWidth="1"/>
    <col min="32" max="16384" width="8.85546875" style="1"/>
  </cols>
  <sheetData>
    <row r="1" spans="1:31" x14ac:dyDescent="0.25">
      <c r="A1" s="31" t="s">
        <v>65</v>
      </c>
      <c r="B1" s="31"/>
      <c r="C1" s="31"/>
      <c r="D1" s="31"/>
    </row>
    <row r="2" spans="1:31" x14ac:dyDescent="0.25">
      <c r="A2" s="31" t="s">
        <v>63</v>
      </c>
      <c r="B2" s="31"/>
      <c r="C2" s="31"/>
      <c r="D2" s="31"/>
    </row>
    <row r="3" spans="1:31" ht="54.75" customHeight="1" x14ac:dyDescent="0.4">
      <c r="E3" s="25" t="s">
        <v>30</v>
      </c>
      <c r="F3" s="6"/>
      <c r="G3" s="25" t="s">
        <v>28</v>
      </c>
      <c r="H3" s="24" t="s">
        <v>29</v>
      </c>
      <c r="I3" s="5"/>
      <c r="J3" s="25" t="s">
        <v>27</v>
      </c>
      <c r="K3" s="5"/>
      <c r="L3" s="25" t="s">
        <v>48</v>
      </c>
      <c r="M3" s="24" t="s">
        <v>49</v>
      </c>
      <c r="N3" s="5"/>
      <c r="O3" s="25" t="s">
        <v>51</v>
      </c>
      <c r="P3" s="24" t="s">
        <v>50</v>
      </c>
      <c r="Q3" s="5"/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4" t="s">
        <v>26</v>
      </c>
      <c r="AD3" s="23" t="s">
        <v>53</v>
      </c>
      <c r="AE3" s="23" t="s">
        <v>64</v>
      </c>
    </row>
    <row r="4" spans="1:31" x14ac:dyDescent="0.25">
      <c r="A4" s="1" t="s">
        <v>0</v>
      </c>
      <c r="J4" s="8"/>
      <c r="L4" s="8"/>
      <c r="N4" s="8"/>
      <c r="O4" s="8"/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x14ac:dyDescent="0.25">
      <c r="A5" s="9"/>
      <c r="B5" s="9" t="s">
        <v>31</v>
      </c>
      <c r="C5" s="9"/>
      <c r="D5" s="9"/>
      <c r="E5" s="3">
        <v>168876</v>
      </c>
      <c r="G5" s="3">
        <v>215776</v>
      </c>
      <c r="H5" s="3">
        <v>160000</v>
      </c>
      <c r="J5" s="3">
        <v>183464</v>
      </c>
      <c r="L5" s="3">
        <f>208240+13750</f>
        <v>221990</v>
      </c>
      <c r="M5" s="3">
        <v>172500</v>
      </c>
      <c r="O5" s="3">
        <f>8175+190276</f>
        <v>198451</v>
      </c>
      <c r="P5" s="7">
        <v>205000</v>
      </c>
      <c r="R5" s="7">
        <v>6666.92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7">
        <f>SUM(R5:AC5)</f>
        <v>6666.92</v>
      </c>
      <c r="AE5" s="34">
        <v>184000</v>
      </c>
    </row>
    <row r="6" spans="1:31" hidden="1" x14ac:dyDescent="0.25">
      <c r="A6" s="9"/>
      <c r="B6" s="10" t="s">
        <v>32</v>
      </c>
      <c r="C6" s="10"/>
      <c r="D6" s="10"/>
      <c r="E6" s="18"/>
      <c r="G6" s="18"/>
      <c r="H6" s="18"/>
      <c r="I6" s="11"/>
      <c r="J6" s="18"/>
      <c r="K6" s="11"/>
      <c r="L6" s="18"/>
      <c r="M6" s="18">
        <v>0</v>
      </c>
      <c r="N6" s="11"/>
      <c r="O6" s="18"/>
      <c r="P6" s="12"/>
      <c r="Q6" s="11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7">
        <f>SUM(R6:AC6)</f>
        <v>0</v>
      </c>
      <c r="AE6" s="26"/>
    </row>
    <row r="7" spans="1:31" hidden="1" x14ac:dyDescent="0.25">
      <c r="A7" s="9"/>
      <c r="B7" s="9" t="s">
        <v>33</v>
      </c>
      <c r="C7" s="9"/>
      <c r="D7" s="9"/>
      <c r="E7" s="17">
        <v>21881</v>
      </c>
      <c r="G7" s="18"/>
      <c r="H7" s="18"/>
      <c r="I7" s="11"/>
      <c r="J7" s="18"/>
      <c r="K7" s="11"/>
      <c r="L7" s="18"/>
      <c r="M7" s="18"/>
      <c r="N7" s="11"/>
      <c r="O7" s="18"/>
      <c r="P7" s="12">
        <v>0</v>
      </c>
      <c r="Q7" s="11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7">
        <f t="shared" ref="AD7:AD11" si="0">SUM(R7:AC7)</f>
        <v>0</v>
      </c>
      <c r="AE7" s="26"/>
    </row>
    <row r="8" spans="1:31" x14ac:dyDescent="0.25">
      <c r="A8" s="9"/>
      <c r="B8" s="9" t="s">
        <v>34</v>
      </c>
      <c r="C8" s="9"/>
      <c r="D8" s="9"/>
      <c r="E8" s="11">
        <v>12001</v>
      </c>
      <c r="G8" s="11">
        <v>8984</v>
      </c>
      <c r="H8" s="11">
        <v>12000</v>
      </c>
      <c r="I8" s="11"/>
      <c r="J8" s="11">
        <v>11914</v>
      </c>
      <c r="K8" s="11"/>
      <c r="L8" s="11">
        <v>10355</v>
      </c>
      <c r="M8" s="11">
        <v>10200</v>
      </c>
      <c r="N8" s="11"/>
      <c r="O8" s="11">
        <v>5151</v>
      </c>
      <c r="P8" s="12">
        <v>10500</v>
      </c>
      <c r="Q8" s="11"/>
      <c r="R8" s="12">
        <v>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7">
        <f t="shared" si="0"/>
        <v>0</v>
      </c>
      <c r="AE8" s="12">
        <v>0</v>
      </c>
    </row>
    <row r="9" spans="1:31" x14ac:dyDescent="0.25">
      <c r="A9" s="9"/>
      <c r="B9" s="9" t="s">
        <v>35</v>
      </c>
      <c r="C9" s="9"/>
      <c r="D9" s="9"/>
      <c r="E9" s="11">
        <v>15000</v>
      </c>
      <c r="G9" s="11">
        <v>0</v>
      </c>
      <c r="H9" s="11">
        <v>0</v>
      </c>
      <c r="I9" s="11"/>
      <c r="J9" s="11">
        <v>0</v>
      </c>
      <c r="K9" s="11"/>
      <c r="L9" s="11">
        <v>0</v>
      </c>
      <c r="M9" s="11">
        <v>0</v>
      </c>
      <c r="N9" s="11"/>
      <c r="O9" s="11">
        <v>0</v>
      </c>
      <c r="P9" s="12">
        <v>0</v>
      </c>
      <c r="Q9" s="11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7">
        <f t="shared" si="0"/>
        <v>0</v>
      </c>
      <c r="AE9" s="12">
        <v>0</v>
      </c>
    </row>
    <row r="10" spans="1:31" x14ac:dyDescent="0.25">
      <c r="A10" s="9"/>
      <c r="B10" s="9" t="s">
        <v>1</v>
      </c>
      <c r="C10" s="9"/>
      <c r="D10" s="9"/>
      <c r="E10" s="11">
        <v>12</v>
      </c>
      <c r="G10" s="11">
        <v>17</v>
      </c>
      <c r="H10" s="11">
        <v>12</v>
      </c>
      <c r="I10" s="11"/>
      <c r="J10" s="11">
        <v>21</v>
      </c>
      <c r="K10" s="11"/>
      <c r="L10" s="11">
        <v>25</v>
      </c>
      <c r="M10" s="17">
        <v>24</v>
      </c>
      <c r="N10" s="11"/>
      <c r="O10" s="11">
        <v>26</v>
      </c>
      <c r="P10" s="12">
        <v>25</v>
      </c>
      <c r="Q10" s="11"/>
      <c r="R10" s="12">
        <v>2</v>
      </c>
      <c r="S10" s="12">
        <v>2</v>
      </c>
      <c r="T10" s="12">
        <v>2</v>
      </c>
      <c r="U10" s="12">
        <v>2</v>
      </c>
      <c r="V10" s="12">
        <v>2</v>
      </c>
      <c r="W10" s="12">
        <v>2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7">
        <f t="shared" si="0"/>
        <v>24</v>
      </c>
      <c r="AE10" s="12">
        <v>50</v>
      </c>
    </row>
    <row r="11" spans="1:31" x14ac:dyDescent="0.25">
      <c r="A11" s="9"/>
      <c r="B11" s="9" t="s">
        <v>36</v>
      </c>
      <c r="C11" s="9"/>
      <c r="D11" s="9"/>
      <c r="E11" s="11">
        <v>0</v>
      </c>
      <c r="G11" s="11">
        <v>0</v>
      </c>
      <c r="H11" s="11">
        <v>0</v>
      </c>
      <c r="I11" s="11"/>
      <c r="J11" s="17">
        <v>1094</v>
      </c>
      <c r="K11" s="11"/>
      <c r="L11" s="17">
        <v>-180</v>
      </c>
      <c r="M11" s="17">
        <v>0</v>
      </c>
      <c r="N11" s="11"/>
      <c r="O11" s="17">
        <v>-125</v>
      </c>
      <c r="P11" s="12">
        <v>0</v>
      </c>
      <c r="Q11" s="11"/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f t="shared" si="0"/>
        <v>0</v>
      </c>
      <c r="AE11" s="13">
        <v>0</v>
      </c>
    </row>
    <row r="12" spans="1:31" x14ac:dyDescent="0.25">
      <c r="D12" s="1" t="s">
        <v>2</v>
      </c>
      <c r="E12" s="15">
        <f>SUM(E5:E11)</f>
        <v>217770</v>
      </c>
      <c r="G12" s="15">
        <f>SUM(G5:G11)</f>
        <v>224777</v>
      </c>
      <c r="H12" s="15">
        <f>SUM(H5:H11)</f>
        <v>172012</v>
      </c>
      <c r="J12" s="15">
        <f>SUM(J5:J11)</f>
        <v>196493</v>
      </c>
      <c r="L12" s="15">
        <f>SUM(L5:L11)</f>
        <v>232190</v>
      </c>
      <c r="M12" s="15">
        <f>SUM(M5:M11)</f>
        <v>182724</v>
      </c>
      <c r="O12" s="15">
        <f>SUM(O5:O11)</f>
        <v>203503</v>
      </c>
      <c r="P12" s="15">
        <f>SUM(P5:P11)</f>
        <v>215525</v>
      </c>
      <c r="R12" s="7">
        <f t="shared" ref="R12:AE12" si="1">SUM(R5:R11)</f>
        <v>6668.92</v>
      </c>
      <c r="S12" s="7">
        <f t="shared" si="1"/>
        <v>2</v>
      </c>
      <c r="T12" s="7">
        <f t="shared" si="1"/>
        <v>2</v>
      </c>
      <c r="U12" s="7">
        <f t="shared" si="1"/>
        <v>2</v>
      </c>
      <c r="V12" s="7">
        <f t="shared" si="1"/>
        <v>2</v>
      </c>
      <c r="W12" s="7">
        <f t="shared" si="1"/>
        <v>2</v>
      </c>
      <c r="X12" s="7">
        <f t="shared" si="1"/>
        <v>2</v>
      </c>
      <c r="Y12" s="7">
        <f t="shared" si="1"/>
        <v>2</v>
      </c>
      <c r="Z12" s="7">
        <f t="shared" si="1"/>
        <v>2</v>
      </c>
      <c r="AA12" s="7">
        <f t="shared" si="1"/>
        <v>2</v>
      </c>
      <c r="AB12" s="7">
        <f t="shared" si="1"/>
        <v>2</v>
      </c>
      <c r="AC12" s="7">
        <f t="shared" si="1"/>
        <v>2</v>
      </c>
      <c r="AD12" s="7">
        <f t="shared" si="1"/>
        <v>6690.92</v>
      </c>
      <c r="AE12" s="7">
        <f t="shared" si="1"/>
        <v>184050</v>
      </c>
    </row>
    <row r="13" spans="1:31" x14ac:dyDescent="0.25">
      <c r="G13" s="8"/>
      <c r="H13" s="8"/>
      <c r="J13" s="8"/>
      <c r="L13" s="8"/>
      <c r="M13" s="8"/>
      <c r="O13" s="8"/>
      <c r="P13" s="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x14ac:dyDescent="0.25">
      <c r="A14" s="1" t="s">
        <v>37</v>
      </c>
      <c r="G14" s="8"/>
      <c r="H14" s="8"/>
      <c r="J14" s="8"/>
      <c r="L14" s="8"/>
      <c r="M14" s="8"/>
      <c r="O14" s="8"/>
      <c r="P14" s="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x14ac:dyDescent="0.25">
      <c r="B15" s="9" t="s">
        <v>54</v>
      </c>
      <c r="C15" s="9"/>
      <c r="D15" s="9"/>
      <c r="E15" s="3">
        <v>93505</v>
      </c>
      <c r="G15" s="8">
        <v>93675</v>
      </c>
      <c r="H15" s="8">
        <v>93558</v>
      </c>
      <c r="J15" s="8">
        <v>92880</v>
      </c>
      <c r="L15" s="8">
        <v>95385</v>
      </c>
      <c r="M15" s="8">
        <v>96560.039999999979</v>
      </c>
      <c r="N15" s="8"/>
      <c r="O15" s="8">
        <v>57898</v>
      </c>
      <c r="P15" s="8">
        <v>56002</v>
      </c>
      <c r="Q15" s="8"/>
      <c r="R15" s="7">
        <v>4445.92</v>
      </c>
      <c r="S15" s="7">
        <v>4445.92</v>
      </c>
      <c r="T15" s="7">
        <v>4445.92</v>
      </c>
      <c r="U15" s="7">
        <v>4445.92</v>
      </c>
      <c r="V15" s="7">
        <v>4445.92</v>
      </c>
      <c r="W15" s="7">
        <v>4445.92</v>
      </c>
      <c r="X15" s="7">
        <v>4445.92</v>
      </c>
      <c r="Y15" s="7">
        <v>4445.92</v>
      </c>
      <c r="Z15" s="7">
        <v>4445.92</v>
      </c>
      <c r="AA15" s="7">
        <v>4445.92</v>
      </c>
      <c r="AB15" s="7">
        <v>4445.92</v>
      </c>
      <c r="AC15" s="7">
        <v>4445.92</v>
      </c>
      <c r="AD15" s="7">
        <f t="shared" ref="AD15:AD21" si="2">SUM(R15:AC15)</f>
        <v>53351.039999999986</v>
      </c>
      <c r="AE15" s="7">
        <v>56315</v>
      </c>
    </row>
    <row r="16" spans="1:31" x14ac:dyDescent="0.25">
      <c r="B16" s="9" t="s">
        <v>55</v>
      </c>
      <c r="C16" s="9"/>
      <c r="D16" s="9"/>
      <c r="E16" s="3">
        <v>14248</v>
      </c>
      <c r="G16" s="8">
        <v>14772</v>
      </c>
      <c r="H16" s="8">
        <v>13293</v>
      </c>
      <c r="J16" s="8">
        <v>15026</v>
      </c>
      <c r="L16" s="8">
        <v>11838</v>
      </c>
      <c r="M16" s="8">
        <v>15835.160000000003</v>
      </c>
      <c r="O16" s="8">
        <v>85919</v>
      </c>
      <c r="P16" s="8">
        <v>82392</v>
      </c>
      <c r="R16" s="12">
        <v>7284.14</v>
      </c>
      <c r="S16" s="12">
        <v>7284.14</v>
      </c>
      <c r="T16" s="12">
        <v>7284.14</v>
      </c>
      <c r="U16" s="12">
        <v>7284.14</v>
      </c>
      <c r="V16" s="12">
        <v>7284.14</v>
      </c>
      <c r="W16" s="12">
        <v>7284.14</v>
      </c>
      <c r="X16" s="12">
        <v>7284.14</v>
      </c>
      <c r="Y16" s="12">
        <v>7284.14</v>
      </c>
      <c r="Z16" s="12">
        <v>7284.14</v>
      </c>
      <c r="AA16" s="12">
        <v>7284.14</v>
      </c>
      <c r="AB16" s="12">
        <v>7284.14</v>
      </c>
      <c r="AC16" s="12">
        <v>7284.14</v>
      </c>
      <c r="AD16" s="7">
        <f t="shared" si="2"/>
        <v>87409.680000000008</v>
      </c>
      <c r="AE16" s="7">
        <v>91242</v>
      </c>
    </row>
    <row r="17" spans="2:31" x14ac:dyDescent="0.25">
      <c r="B17" s="9" t="s">
        <v>38</v>
      </c>
      <c r="C17" s="9"/>
      <c r="D17" s="9"/>
      <c r="E17" s="3">
        <v>7923</v>
      </c>
      <c r="G17" s="8">
        <v>8125</v>
      </c>
      <c r="H17" s="8">
        <v>7807</v>
      </c>
      <c r="J17" s="8">
        <v>8255</v>
      </c>
      <c r="L17" s="8">
        <v>8165</v>
      </c>
      <c r="M17" s="8">
        <v>8598.2328000000016</v>
      </c>
      <c r="O17" s="8">
        <v>11002</v>
      </c>
      <c r="P17" s="8">
        <v>10584</v>
      </c>
      <c r="R17" s="12">
        <v>897.35</v>
      </c>
      <c r="S17" s="12">
        <v>897.35</v>
      </c>
      <c r="T17" s="12">
        <v>897.35</v>
      </c>
      <c r="U17" s="12">
        <v>897.35</v>
      </c>
      <c r="V17" s="12">
        <v>897.35</v>
      </c>
      <c r="W17" s="12">
        <v>897.35</v>
      </c>
      <c r="X17" s="12">
        <v>897.35</v>
      </c>
      <c r="Y17" s="12">
        <v>897.35</v>
      </c>
      <c r="Z17" s="12">
        <v>897.35</v>
      </c>
      <c r="AA17" s="12">
        <v>897.35</v>
      </c>
      <c r="AB17" s="12">
        <v>897.35</v>
      </c>
      <c r="AC17" s="12">
        <v>897.35</v>
      </c>
      <c r="AD17" s="7">
        <f t="shared" si="2"/>
        <v>10768.200000000003</v>
      </c>
      <c r="AE17" s="2">
        <v>10179</v>
      </c>
    </row>
    <row r="18" spans="2:31" x14ac:dyDescent="0.25">
      <c r="B18" s="9" t="s">
        <v>39</v>
      </c>
      <c r="C18" s="9"/>
      <c r="D18" s="9"/>
      <c r="E18" s="3">
        <v>3415</v>
      </c>
      <c r="G18" s="8">
        <v>3431</v>
      </c>
      <c r="H18" s="8">
        <v>3408</v>
      </c>
      <c r="J18" s="8">
        <v>3467</v>
      </c>
      <c r="L18" s="8">
        <v>3650</v>
      </c>
      <c r="M18" s="8">
        <v>3610.3560000000002</v>
      </c>
      <c r="O18" s="8">
        <v>4305</v>
      </c>
      <c r="P18" s="8">
        <v>4560</v>
      </c>
      <c r="R18" s="29">
        <v>213.82</v>
      </c>
      <c r="S18" s="7">
        <v>351.9</v>
      </c>
      <c r="T18" s="7">
        <v>351.9</v>
      </c>
      <c r="U18" s="7">
        <v>351.9</v>
      </c>
      <c r="V18" s="7">
        <v>351.9</v>
      </c>
      <c r="W18" s="7">
        <v>351.9</v>
      </c>
      <c r="X18" s="7">
        <v>351.9</v>
      </c>
      <c r="Y18" s="7">
        <v>351.9</v>
      </c>
      <c r="Z18" s="7">
        <v>351.9</v>
      </c>
      <c r="AA18" s="7">
        <v>351.9</v>
      </c>
      <c r="AB18" s="7">
        <v>351.9</v>
      </c>
      <c r="AC18" s="7">
        <v>351.9</v>
      </c>
      <c r="AD18" s="7">
        <f t="shared" si="2"/>
        <v>4084.7200000000007</v>
      </c>
      <c r="AE18" s="7">
        <v>6112</v>
      </c>
    </row>
    <row r="19" spans="2:31" x14ac:dyDescent="0.25">
      <c r="B19" s="9" t="s">
        <v>40</v>
      </c>
      <c r="C19" s="9"/>
      <c r="D19" s="9"/>
      <c r="E19" s="3">
        <v>3408</v>
      </c>
      <c r="G19" s="8">
        <v>2211</v>
      </c>
      <c r="H19" s="8">
        <v>3000</v>
      </c>
      <c r="J19" s="8">
        <v>3087</v>
      </c>
      <c r="L19" s="8">
        <v>1868</v>
      </c>
      <c r="M19" s="8">
        <v>3084</v>
      </c>
      <c r="O19" s="8">
        <v>5480</v>
      </c>
      <c r="P19" s="8">
        <v>8000</v>
      </c>
      <c r="R19" s="29">
        <v>-227.14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7">
        <f t="shared" si="2"/>
        <v>-227.14</v>
      </c>
      <c r="AE19" s="7">
        <v>6000</v>
      </c>
    </row>
    <row r="20" spans="2:31" x14ac:dyDescent="0.25">
      <c r="B20" s="9" t="s">
        <v>41</v>
      </c>
      <c r="C20" s="9"/>
      <c r="D20" s="9"/>
      <c r="E20" s="11">
        <v>1096</v>
      </c>
      <c r="G20" s="17">
        <v>1223</v>
      </c>
      <c r="H20" s="17">
        <v>1120</v>
      </c>
      <c r="I20" s="11"/>
      <c r="J20" s="17">
        <v>772</v>
      </c>
      <c r="K20" s="11"/>
      <c r="L20" s="17">
        <v>1062</v>
      </c>
      <c r="M20" s="17">
        <v>1006</v>
      </c>
      <c r="N20" s="11"/>
      <c r="O20" s="17">
        <v>1102</v>
      </c>
      <c r="P20" s="17">
        <v>1188</v>
      </c>
      <c r="Q20" s="11"/>
      <c r="R20" s="12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7">
        <f t="shared" si="2"/>
        <v>0</v>
      </c>
      <c r="AE20" s="7">
        <v>483.31</v>
      </c>
    </row>
    <row r="21" spans="2:31" x14ac:dyDescent="0.25">
      <c r="B21" s="9" t="s">
        <v>43</v>
      </c>
      <c r="C21" s="9"/>
      <c r="D21" s="9"/>
      <c r="E21" s="3">
        <v>0</v>
      </c>
      <c r="G21" s="8">
        <v>0</v>
      </c>
      <c r="H21" s="8">
        <v>0</v>
      </c>
      <c r="J21" s="8">
        <v>0</v>
      </c>
      <c r="L21" s="8">
        <v>0</v>
      </c>
      <c r="M21" s="8">
        <v>0</v>
      </c>
      <c r="O21" s="8">
        <v>0</v>
      </c>
      <c r="P21" s="8">
        <v>2000</v>
      </c>
      <c r="R21" s="7">
        <v>105.45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7">
        <f t="shared" si="2"/>
        <v>105.45</v>
      </c>
      <c r="AE21" s="13">
        <v>1400</v>
      </c>
    </row>
    <row r="22" spans="2:31" x14ac:dyDescent="0.25">
      <c r="B22" s="9"/>
      <c r="C22" s="9" t="s">
        <v>42</v>
      </c>
      <c r="D22" s="9"/>
      <c r="E22" s="15">
        <f>SUM(E15:E21)</f>
        <v>123595</v>
      </c>
      <c r="G22" s="15">
        <f>SUM(G15:G21)</f>
        <v>123437</v>
      </c>
      <c r="H22" s="15">
        <f>SUM(H15:H21)</f>
        <v>122186</v>
      </c>
      <c r="J22" s="15">
        <f>SUM(J15:J21)</f>
        <v>123487</v>
      </c>
      <c r="L22" s="15">
        <f>SUM(L15:L21)</f>
        <v>121968</v>
      </c>
      <c r="M22" s="15">
        <f>SUM(M15:M21)</f>
        <v>128693.78879999998</v>
      </c>
      <c r="O22" s="15">
        <f>SUM(O15:O21)</f>
        <v>165706</v>
      </c>
      <c r="P22" s="15">
        <f>SUM(P15:P21)</f>
        <v>164726</v>
      </c>
      <c r="R22" s="7">
        <f t="shared" ref="R22:AE22" si="3">SUM(R15:R21)</f>
        <v>12719.540000000003</v>
      </c>
      <c r="S22" s="7">
        <f t="shared" si="3"/>
        <v>12979.310000000001</v>
      </c>
      <c r="T22" s="7">
        <f t="shared" si="3"/>
        <v>12979.310000000001</v>
      </c>
      <c r="U22" s="7">
        <f t="shared" si="3"/>
        <v>12979.310000000001</v>
      </c>
      <c r="V22" s="7">
        <f t="shared" si="3"/>
        <v>12979.310000000001</v>
      </c>
      <c r="W22" s="7">
        <f t="shared" si="3"/>
        <v>12979.310000000001</v>
      </c>
      <c r="X22" s="7">
        <f t="shared" si="3"/>
        <v>12979.310000000001</v>
      </c>
      <c r="Y22" s="7">
        <f t="shared" si="3"/>
        <v>12979.310000000001</v>
      </c>
      <c r="Z22" s="7">
        <f t="shared" si="3"/>
        <v>12979.310000000001</v>
      </c>
      <c r="AA22" s="7">
        <f t="shared" si="3"/>
        <v>12979.310000000001</v>
      </c>
      <c r="AB22" s="7">
        <f t="shared" si="3"/>
        <v>12979.310000000001</v>
      </c>
      <c r="AC22" s="7">
        <f t="shared" si="3"/>
        <v>12979.310000000001</v>
      </c>
      <c r="AD22" s="7">
        <f t="shared" si="3"/>
        <v>155491.95000000001</v>
      </c>
      <c r="AE22" s="7">
        <f t="shared" si="3"/>
        <v>171731.31</v>
      </c>
    </row>
    <row r="23" spans="2:31" x14ac:dyDescent="0.25">
      <c r="G23" s="8"/>
      <c r="H23" s="8"/>
      <c r="J23" s="8"/>
      <c r="L23" s="8"/>
      <c r="M23" s="8"/>
      <c r="O23" s="8"/>
      <c r="P23" s="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2:31" x14ac:dyDescent="0.25">
      <c r="B24" s="9" t="s">
        <v>4</v>
      </c>
      <c r="C24" s="9"/>
      <c r="D24" s="9"/>
      <c r="E24" s="3">
        <v>2619</v>
      </c>
      <c r="G24" s="8">
        <v>4004</v>
      </c>
      <c r="H24" s="8">
        <v>2500</v>
      </c>
      <c r="J24" s="8">
        <v>4178</v>
      </c>
      <c r="L24" s="8">
        <v>10382</v>
      </c>
      <c r="M24" s="8">
        <v>7200</v>
      </c>
      <c r="O24" s="8">
        <v>5155</v>
      </c>
      <c r="P24" s="8">
        <v>6500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7">
        <f t="shared" ref="AD24:AD30" si="4">SUM(R24:AC24)</f>
        <v>0</v>
      </c>
      <c r="AE24" s="7">
        <v>7400</v>
      </c>
    </row>
    <row r="25" spans="2:31" x14ac:dyDescent="0.25">
      <c r="B25" s="9" t="s">
        <v>3</v>
      </c>
      <c r="C25" s="9"/>
      <c r="D25" s="9"/>
      <c r="E25" s="3">
        <v>288</v>
      </c>
      <c r="G25" s="8">
        <v>288</v>
      </c>
      <c r="H25" s="8">
        <v>288</v>
      </c>
      <c r="J25" s="8">
        <v>288</v>
      </c>
      <c r="L25" s="8">
        <v>288</v>
      </c>
      <c r="M25" s="8">
        <v>288</v>
      </c>
      <c r="O25" s="8">
        <v>288</v>
      </c>
      <c r="P25" s="8">
        <v>288</v>
      </c>
      <c r="R25" s="29">
        <v>2698.25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7">
        <f t="shared" si="4"/>
        <v>2698.25</v>
      </c>
      <c r="AE25" s="7">
        <v>450</v>
      </c>
    </row>
    <row r="26" spans="2:31" x14ac:dyDescent="0.25">
      <c r="B26" s="9" t="s">
        <v>59</v>
      </c>
      <c r="C26" s="9"/>
      <c r="D26" s="9"/>
      <c r="G26" s="8"/>
      <c r="H26" s="8"/>
      <c r="J26" s="8"/>
      <c r="L26" s="8"/>
      <c r="M26" s="8"/>
      <c r="O26" s="8"/>
      <c r="P26" s="8"/>
      <c r="R26" s="29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7"/>
      <c r="AE26" s="7">
        <v>600</v>
      </c>
    </row>
    <row r="27" spans="2:31" x14ac:dyDescent="0.25">
      <c r="B27" s="9" t="s">
        <v>43</v>
      </c>
      <c r="C27" s="9"/>
      <c r="D27" s="9"/>
      <c r="E27" s="3">
        <v>185</v>
      </c>
      <c r="G27" s="8">
        <v>32</v>
      </c>
      <c r="H27" s="8">
        <v>0</v>
      </c>
      <c r="J27" s="8">
        <v>0</v>
      </c>
      <c r="L27" s="8">
        <v>408</v>
      </c>
      <c r="M27" s="8">
        <v>2400</v>
      </c>
      <c r="O27" s="8">
        <v>431</v>
      </c>
      <c r="P27" s="8">
        <v>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7">
        <f t="shared" si="4"/>
        <v>0</v>
      </c>
      <c r="AE27" s="7">
        <v>0</v>
      </c>
    </row>
    <row r="28" spans="2:31" x14ac:dyDescent="0.25">
      <c r="B28" s="9" t="s">
        <v>61</v>
      </c>
      <c r="C28" s="9"/>
      <c r="D28" s="9"/>
      <c r="E28" s="3">
        <v>113</v>
      </c>
      <c r="G28" s="8">
        <v>133</v>
      </c>
      <c r="H28" s="8">
        <v>260</v>
      </c>
      <c r="J28" s="8">
        <v>147</v>
      </c>
      <c r="L28" s="8">
        <v>149</v>
      </c>
      <c r="M28" s="8">
        <v>0</v>
      </c>
      <c r="O28" s="8">
        <v>139</v>
      </c>
      <c r="P28" s="8">
        <v>250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7">
        <f t="shared" si="4"/>
        <v>0</v>
      </c>
      <c r="AE28" s="7">
        <v>0</v>
      </c>
    </row>
    <row r="29" spans="2:31" x14ac:dyDescent="0.25">
      <c r="B29" s="9" t="s">
        <v>5</v>
      </c>
      <c r="C29" s="9"/>
      <c r="D29" s="9"/>
      <c r="E29" s="3">
        <v>2608</v>
      </c>
      <c r="G29" s="8">
        <v>1763</v>
      </c>
      <c r="H29" s="8">
        <v>2000</v>
      </c>
      <c r="J29" s="8">
        <v>2262</v>
      </c>
      <c r="L29" s="8">
        <v>2640</v>
      </c>
      <c r="M29" s="8">
        <v>2640</v>
      </c>
      <c r="O29" s="8">
        <v>1622</v>
      </c>
      <c r="P29" s="8">
        <v>2200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7">
        <f t="shared" si="4"/>
        <v>0</v>
      </c>
      <c r="AE29" s="7">
        <v>2000</v>
      </c>
    </row>
    <row r="30" spans="2:31" x14ac:dyDescent="0.25">
      <c r="B30" s="9" t="s">
        <v>6</v>
      </c>
      <c r="C30" s="9"/>
      <c r="D30" s="9"/>
      <c r="E30" s="19">
        <v>7263</v>
      </c>
      <c r="G30" s="20">
        <v>7356</v>
      </c>
      <c r="H30" s="20">
        <v>7250</v>
      </c>
      <c r="J30" s="20">
        <v>7712</v>
      </c>
      <c r="L30" s="20">
        <v>9917</v>
      </c>
      <c r="M30" s="20">
        <v>7540</v>
      </c>
      <c r="O30" s="20">
        <v>6428</v>
      </c>
      <c r="P30" s="20">
        <v>8500</v>
      </c>
      <c r="R30" s="30">
        <v>22.38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13">
        <f t="shared" si="4"/>
        <v>22.38</v>
      </c>
      <c r="AE30" s="13">
        <v>6000</v>
      </c>
    </row>
    <row r="31" spans="2:31" x14ac:dyDescent="0.25">
      <c r="C31" s="1" t="s">
        <v>44</v>
      </c>
      <c r="E31" s="2">
        <f>SUM(E24:E30)</f>
        <v>13076</v>
      </c>
      <c r="G31" s="2">
        <f>SUM(G24:G30)</f>
        <v>13576</v>
      </c>
      <c r="H31" s="2">
        <f>SUM(H24:H30)</f>
        <v>12298</v>
      </c>
      <c r="J31" s="2">
        <f>SUM(J24:J30)</f>
        <v>14587</v>
      </c>
      <c r="L31" s="2">
        <f>SUM(L24:L30)</f>
        <v>23784</v>
      </c>
      <c r="M31" s="2">
        <f>SUM(M24:M30)</f>
        <v>20068</v>
      </c>
      <c r="O31" s="2">
        <f>SUM(O24:O30)</f>
        <v>14063</v>
      </c>
      <c r="P31" s="2">
        <f>SUM(P24:P30)</f>
        <v>17738</v>
      </c>
      <c r="R31" s="7">
        <f t="shared" ref="R31:AE31" si="5">SUM(R24:R30)</f>
        <v>2720.63</v>
      </c>
      <c r="S31" s="7">
        <f t="shared" si="5"/>
        <v>0</v>
      </c>
      <c r="T31" s="7">
        <f t="shared" si="5"/>
        <v>0</v>
      </c>
      <c r="U31" s="7">
        <f t="shared" si="5"/>
        <v>0</v>
      </c>
      <c r="V31" s="7">
        <f t="shared" si="5"/>
        <v>0</v>
      </c>
      <c r="W31" s="7">
        <f t="shared" si="5"/>
        <v>0</v>
      </c>
      <c r="X31" s="7">
        <f t="shared" si="5"/>
        <v>0</v>
      </c>
      <c r="Y31" s="7">
        <f t="shared" si="5"/>
        <v>0</v>
      </c>
      <c r="Z31" s="7">
        <f t="shared" si="5"/>
        <v>0</v>
      </c>
      <c r="AA31" s="7">
        <f t="shared" si="5"/>
        <v>0</v>
      </c>
      <c r="AB31" s="7">
        <f t="shared" si="5"/>
        <v>0</v>
      </c>
      <c r="AC31" s="7">
        <f t="shared" si="5"/>
        <v>0</v>
      </c>
      <c r="AD31" s="7">
        <f t="shared" si="5"/>
        <v>2720.63</v>
      </c>
      <c r="AE31" s="7">
        <f t="shared" si="5"/>
        <v>16450</v>
      </c>
    </row>
    <row r="32" spans="2:31" x14ac:dyDescent="0.25">
      <c r="G32" s="8"/>
      <c r="H32" s="8"/>
      <c r="J32" s="8"/>
      <c r="L32" s="8"/>
      <c r="M32" s="8"/>
      <c r="O32" s="8"/>
      <c r="P32" s="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2:31" x14ac:dyDescent="0.25">
      <c r="B33" s="9" t="s">
        <v>56</v>
      </c>
      <c r="C33" s="9"/>
      <c r="D33" s="9"/>
      <c r="E33" s="3">
        <v>6258</v>
      </c>
      <c r="G33" s="8">
        <v>6322</v>
      </c>
      <c r="H33" s="8">
        <v>6892</v>
      </c>
      <c r="J33" s="8">
        <v>7888</v>
      </c>
      <c r="L33" s="8">
        <v>11752</v>
      </c>
      <c r="M33" s="8">
        <v>7950</v>
      </c>
      <c r="N33" s="8"/>
      <c r="O33" s="8">
        <v>14397</v>
      </c>
      <c r="P33" s="8">
        <v>13728</v>
      </c>
      <c r="Q33" s="8"/>
      <c r="R33" s="29">
        <v>1695</v>
      </c>
      <c r="S33" s="7">
        <v>1500</v>
      </c>
      <c r="T33" s="7">
        <v>1500</v>
      </c>
      <c r="U33" s="7">
        <v>1500</v>
      </c>
      <c r="V33" s="7">
        <v>1500</v>
      </c>
      <c r="W33" s="7">
        <v>1500</v>
      </c>
      <c r="X33" s="7">
        <v>1500</v>
      </c>
      <c r="Y33" s="7">
        <v>1500</v>
      </c>
      <c r="Z33" s="7">
        <v>1500</v>
      </c>
      <c r="AA33" s="7">
        <v>1500</v>
      </c>
      <c r="AB33" s="7">
        <v>1500</v>
      </c>
      <c r="AC33" s="7">
        <v>1500</v>
      </c>
      <c r="AD33" s="7">
        <f t="shared" ref="AD33:AD48" si="6">SUM(R33:AC33)</f>
        <v>18195</v>
      </c>
      <c r="AE33" s="7">
        <v>20945.23</v>
      </c>
    </row>
    <row r="34" spans="2:31" x14ac:dyDescent="0.25">
      <c r="B34" s="9" t="s">
        <v>45</v>
      </c>
      <c r="C34" s="9"/>
      <c r="D34" s="9"/>
      <c r="E34" s="3">
        <v>479</v>
      </c>
      <c r="G34" s="8">
        <v>484</v>
      </c>
      <c r="H34" s="8">
        <v>527</v>
      </c>
      <c r="J34" s="8">
        <v>603</v>
      </c>
      <c r="L34" s="8">
        <v>936</v>
      </c>
      <c r="M34" s="8">
        <v>608.17499999999995</v>
      </c>
      <c r="O34" s="8">
        <v>1101</v>
      </c>
      <c r="P34" s="8">
        <v>1056</v>
      </c>
      <c r="R34" s="29">
        <v>129.66999999999999</v>
      </c>
      <c r="S34" s="7">
        <v>114.75</v>
      </c>
      <c r="T34" s="7">
        <v>114.75</v>
      </c>
      <c r="U34" s="7">
        <v>114.75</v>
      </c>
      <c r="V34" s="7">
        <v>114.75</v>
      </c>
      <c r="W34" s="7">
        <v>114.75</v>
      </c>
      <c r="X34" s="7">
        <v>114.75</v>
      </c>
      <c r="Y34" s="7">
        <v>114.75</v>
      </c>
      <c r="Z34" s="7">
        <v>114.75</v>
      </c>
      <c r="AA34" s="7">
        <v>114.75</v>
      </c>
      <c r="AB34" s="7">
        <v>114.75</v>
      </c>
      <c r="AC34" s="7">
        <v>114.75</v>
      </c>
      <c r="AD34" s="7">
        <f t="shared" si="6"/>
        <v>1391.92</v>
      </c>
      <c r="AE34" s="7">
        <v>1602</v>
      </c>
    </row>
    <row r="35" spans="2:31" x14ac:dyDescent="0.25">
      <c r="B35" s="9" t="s">
        <v>39</v>
      </c>
      <c r="C35" s="9"/>
      <c r="D35" s="9"/>
      <c r="G35" s="8"/>
      <c r="H35" s="8"/>
      <c r="J35" s="8"/>
      <c r="L35" s="8"/>
      <c r="M35" s="8"/>
      <c r="O35" s="8"/>
      <c r="P35" s="8"/>
      <c r="R35" s="29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>
        <v>0</v>
      </c>
    </row>
    <row r="36" spans="2:31" x14ac:dyDescent="0.25">
      <c r="B36" s="9" t="s">
        <v>8</v>
      </c>
      <c r="C36" s="9"/>
      <c r="D36" s="9"/>
      <c r="E36" s="3">
        <v>225</v>
      </c>
      <c r="G36" s="8">
        <v>150</v>
      </c>
      <c r="H36" s="8">
        <v>150</v>
      </c>
      <c r="J36" s="8">
        <v>175</v>
      </c>
      <c r="L36" s="8">
        <v>175</v>
      </c>
      <c r="M36" s="8">
        <v>150</v>
      </c>
      <c r="O36" s="8">
        <v>760</v>
      </c>
      <c r="P36" s="8">
        <v>200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7">
        <f t="shared" si="6"/>
        <v>0</v>
      </c>
      <c r="AE36" s="7">
        <v>1675.37</v>
      </c>
    </row>
    <row r="37" spans="2:31" x14ac:dyDescent="0.25">
      <c r="B37" s="9" t="s">
        <v>52</v>
      </c>
      <c r="C37" s="9"/>
      <c r="D37" s="9"/>
      <c r="E37" s="3">
        <v>0</v>
      </c>
      <c r="G37" s="8">
        <v>0</v>
      </c>
      <c r="H37" s="8">
        <v>0</v>
      </c>
      <c r="J37" s="8">
        <v>0</v>
      </c>
      <c r="L37" s="8">
        <v>0</v>
      </c>
      <c r="M37" s="8">
        <v>0</v>
      </c>
      <c r="O37" s="8">
        <v>0</v>
      </c>
      <c r="P37" s="8">
        <v>0</v>
      </c>
      <c r="R37" s="7">
        <v>50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7">
        <f t="shared" si="6"/>
        <v>50</v>
      </c>
      <c r="AE37" s="7">
        <v>200</v>
      </c>
    </row>
    <row r="38" spans="2:31" x14ac:dyDescent="0.25">
      <c r="B38" s="9" t="s">
        <v>40</v>
      </c>
      <c r="C38" s="9"/>
      <c r="D38" s="9"/>
      <c r="E38" s="8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7">
        <f t="shared" si="6"/>
        <v>0</v>
      </c>
      <c r="AE38" s="7">
        <v>1500</v>
      </c>
    </row>
    <row r="39" spans="2:31" x14ac:dyDescent="0.25">
      <c r="B39" s="9" t="s">
        <v>9</v>
      </c>
      <c r="C39" s="9"/>
      <c r="D39" s="9"/>
      <c r="E39" s="8">
        <v>425</v>
      </c>
      <c r="F39" s="9"/>
      <c r="G39" s="8">
        <v>475</v>
      </c>
      <c r="H39" s="8">
        <v>425</v>
      </c>
      <c r="I39" s="8"/>
      <c r="J39" s="8">
        <v>475</v>
      </c>
      <c r="K39" s="8"/>
      <c r="L39" s="8">
        <v>475</v>
      </c>
      <c r="M39" s="8">
        <v>475</v>
      </c>
      <c r="N39" s="8"/>
      <c r="O39" s="8">
        <v>475</v>
      </c>
      <c r="P39" s="8">
        <v>475</v>
      </c>
      <c r="Q39" s="8"/>
      <c r="R39" s="16" t="s">
        <v>57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7">
        <f t="shared" si="6"/>
        <v>0</v>
      </c>
      <c r="AE39" s="7">
        <v>475</v>
      </c>
    </row>
    <row r="40" spans="2:31" x14ac:dyDescent="0.25">
      <c r="B40" s="9" t="s">
        <v>7</v>
      </c>
      <c r="C40" s="9"/>
      <c r="D40" s="9"/>
      <c r="E40" s="3">
        <v>450</v>
      </c>
      <c r="G40" s="8">
        <v>573</v>
      </c>
      <c r="H40" s="8">
        <v>317</v>
      </c>
      <c r="J40" s="8">
        <v>339</v>
      </c>
      <c r="L40" s="8">
        <v>911</v>
      </c>
      <c r="M40" s="8">
        <v>345</v>
      </c>
      <c r="O40" s="8">
        <v>682</v>
      </c>
      <c r="P40" s="8">
        <v>1000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7">
        <f t="shared" si="6"/>
        <v>0</v>
      </c>
      <c r="AE40" s="7">
        <v>550</v>
      </c>
    </row>
    <row r="41" spans="2:31" x14ac:dyDescent="0.25">
      <c r="B41" s="9" t="s">
        <v>60</v>
      </c>
      <c r="C41" s="9"/>
      <c r="D41" s="9"/>
      <c r="G41" s="8"/>
      <c r="H41" s="8"/>
      <c r="J41" s="8"/>
      <c r="L41" s="8"/>
      <c r="M41" s="8"/>
      <c r="O41" s="8"/>
      <c r="P41" s="8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7"/>
      <c r="AE41" s="7">
        <v>100</v>
      </c>
    </row>
    <row r="42" spans="2:31" x14ac:dyDescent="0.25">
      <c r="B42" s="9" t="s">
        <v>10</v>
      </c>
      <c r="C42" s="9"/>
      <c r="D42" s="9"/>
      <c r="E42" s="3">
        <v>220</v>
      </c>
      <c r="G42" s="8">
        <v>180</v>
      </c>
      <c r="H42" s="8">
        <v>220</v>
      </c>
      <c r="J42" s="8">
        <v>180</v>
      </c>
      <c r="L42" s="8">
        <v>180</v>
      </c>
      <c r="M42" s="8">
        <v>220</v>
      </c>
      <c r="O42" s="8">
        <v>180</v>
      </c>
      <c r="P42" s="8">
        <v>180</v>
      </c>
      <c r="R42" s="16">
        <v>0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7">
        <f t="shared" si="6"/>
        <v>0</v>
      </c>
      <c r="AE42" s="7">
        <v>100</v>
      </c>
    </row>
    <row r="43" spans="2:31" x14ac:dyDescent="0.25">
      <c r="B43" s="9" t="s">
        <v>43</v>
      </c>
      <c r="C43" s="9"/>
      <c r="D43" s="9"/>
      <c r="E43" s="3">
        <v>4</v>
      </c>
      <c r="G43" s="8">
        <v>53</v>
      </c>
      <c r="H43" s="8">
        <v>0</v>
      </c>
      <c r="J43" s="8">
        <v>0</v>
      </c>
      <c r="L43" s="8">
        <v>69</v>
      </c>
      <c r="M43" s="8">
        <v>0</v>
      </c>
      <c r="O43" s="8">
        <v>348</v>
      </c>
      <c r="P43" s="8">
        <v>1350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7">
        <f t="shared" si="6"/>
        <v>0</v>
      </c>
      <c r="AE43" s="7">
        <v>300</v>
      </c>
    </row>
    <row r="44" spans="2:31" x14ac:dyDescent="0.25">
      <c r="B44" s="9" t="s">
        <v>62</v>
      </c>
      <c r="C44" s="9"/>
      <c r="D44" s="9"/>
      <c r="E44" s="3">
        <v>30</v>
      </c>
      <c r="G44" s="8">
        <v>406</v>
      </c>
      <c r="H44" s="8">
        <v>30</v>
      </c>
      <c r="J44" s="8">
        <v>200</v>
      </c>
      <c r="L44" s="8">
        <v>639</v>
      </c>
      <c r="M44" s="8">
        <v>0</v>
      </c>
      <c r="O44" s="8">
        <v>1997</v>
      </c>
      <c r="P44" s="8">
        <v>500</v>
      </c>
      <c r="R44" s="7">
        <v>76.89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7">
        <f t="shared" si="6"/>
        <v>76.89</v>
      </c>
      <c r="AE44" s="7">
        <v>200</v>
      </c>
    </row>
    <row r="45" spans="2:31" x14ac:dyDescent="0.25">
      <c r="B45" s="9" t="s">
        <v>11</v>
      </c>
      <c r="C45" s="9"/>
      <c r="D45" s="9"/>
      <c r="E45" s="3">
        <v>12423</v>
      </c>
      <c r="G45" s="8">
        <v>12050</v>
      </c>
      <c r="H45" s="8">
        <v>13000</v>
      </c>
      <c r="J45" s="8">
        <v>14376</v>
      </c>
      <c r="L45" s="8">
        <v>12996</v>
      </c>
      <c r="M45" s="8">
        <v>11600</v>
      </c>
      <c r="O45" s="8">
        <v>10973</v>
      </c>
      <c r="P45" s="8">
        <v>13000</v>
      </c>
      <c r="R45" s="7">
        <v>600</v>
      </c>
      <c r="S45" s="7" t="s">
        <v>57</v>
      </c>
      <c r="T45" s="7" t="s">
        <v>57</v>
      </c>
      <c r="U45" s="7" t="s">
        <v>57</v>
      </c>
      <c r="V45" s="7" t="s">
        <v>57</v>
      </c>
      <c r="W45" s="7" t="s">
        <v>57</v>
      </c>
      <c r="X45" s="7" t="s">
        <v>57</v>
      </c>
      <c r="Y45" s="7" t="s">
        <v>57</v>
      </c>
      <c r="Z45" s="7" t="s">
        <v>57</v>
      </c>
      <c r="AA45" s="7" t="s">
        <v>57</v>
      </c>
      <c r="AB45" s="7" t="s">
        <v>57</v>
      </c>
      <c r="AC45" s="7" t="s">
        <v>57</v>
      </c>
      <c r="AD45" s="7">
        <f t="shared" si="6"/>
        <v>600</v>
      </c>
      <c r="AE45" s="7">
        <v>7400</v>
      </c>
    </row>
    <row r="46" spans="2:31" x14ac:dyDescent="0.25">
      <c r="B46" s="9" t="s">
        <v>58</v>
      </c>
      <c r="C46" s="9"/>
      <c r="D46" s="9"/>
      <c r="G46" s="8"/>
      <c r="H46" s="8"/>
      <c r="J46" s="8"/>
      <c r="L46" s="8"/>
      <c r="M46" s="8"/>
      <c r="O46" s="8"/>
      <c r="P46" s="8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1350</v>
      </c>
    </row>
    <row r="47" spans="2:31" x14ac:dyDescent="0.25">
      <c r="B47" s="9" t="s">
        <v>12</v>
      </c>
      <c r="C47" s="9"/>
      <c r="D47" s="9"/>
      <c r="E47" s="3">
        <v>513</v>
      </c>
      <c r="G47" s="8">
        <v>0</v>
      </c>
      <c r="H47" s="8">
        <v>524</v>
      </c>
      <c r="J47" s="8">
        <v>171</v>
      </c>
      <c r="L47" s="8">
        <v>262</v>
      </c>
      <c r="M47" s="8">
        <v>192</v>
      </c>
      <c r="O47" s="8">
        <v>475</v>
      </c>
      <c r="P47" s="8">
        <v>100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7">
        <f t="shared" si="6"/>
        <v>0</v>
      </c>
      <c r="AE47" s="7">
        <v>250</v>
      </c>
    </row>
    <row r="48" spans="2:31" x14ac:dyDescent="0.25">
      <c r="B48" s="9" t="s">
        <v>13</v>
      </c>
      <c r="C48" s="9"/>
      <c r="D48" s="9"/>
      <c r="E48" s="3">
        <v>1941</v>
      </c>
      <c r="G48" s="8">
        <v>1845</v>
      </c>
      <c r="H48" s="8">
        <v>1943</v>
      </c>
      <c r="J48" s="8">
        <v>1860</v>
      </c>
      <c r="L48" s="8">
        <v>2090</v>
      </c>
      <c r="M48" s="8">
        <v>1860</v>
      </c>
      <c r="O48" s="8">
        <v>2603</v>
      </c>
      <c r="P48" s="8">
        <v>3300</v>
      </c>
      <c r="R48" s="7">
        <v>131.72999999999999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7">
        <f t="shared" si="6"/>
        <v>131.72999999999999</v>
      </c>
      <c r="AE48" s="7">
        <v>564.85</v>
      </c>
    </row>
    <row r="49" spans="3:31" x14ac:dyDescent="0.25">
      <c r="C49" s="1" t="s">
        <v>46</v>
      </c>
      <c r="E49" s="15">
        <f>SUM(E33:E48)</f>
        <v>22968</v>
      </c>
      <c r="G49" s="15">
        <f>SUM(G33:G48)</f>
        <v>22538</v>
      </c>
      <c r="H49" s="15">
        <f>SUM(H33:H48)</f>
        <v>24028</v>
      </c>
      <c r="J49" s="15">
        <f>SUM(J33:J48)</f>
        <v>26267</v>
      </c>
      <c r="L49" s="15">
        <f>SUM(L33:L48)</f>
        <v>30485</v>
      </c>
      <c r="M49" s="15">
        <f>SUM(M33:M48)</f>
        <v>23400.174999999999</v>
      </c>
      <c r="O49" s="15">
        <f>SUM(O33:O48)</f>
        <v>33991</v>
      </c>
      <c r="P49" s="15">
        <f>SUM(P33:P48)</f>
        <v>34889</v>
      </c>
      <c r="R49" s="2">
        <f t="shared" ref="R49:AE49" si="7">SUM(R33:R48)</f>
        <v>2683.2900000000004</v>
      </c>
      <c r="S49" s="2">
        <f t="shared" si="7"/>
        <v>1614.75</v>
      </c>
      <c r="T49" s="2">
        <f t="shared" si="7"/>
        <v>1614.75</v>
      </c>
      <c r="U49" s="2">
        <f t="shared" si="7"/>
        <v>1614.75</v>
      </c>
      <c r="V49" s="2">
        <f t="shared" si="7"/>
        <v>1614.75</v>
      </c>
      <c r="W49" s="2">
        <f t="shared" si="7"/>
        <v>1614.75</v>
      </c>
      <c r="X49" s="2">
        <f t="shared" si="7"/>
        <v>1614.75</v>
      </c>
      <c r="Y49" s="2">
        <f t="shared" si="7"/>
        <v>1614.75</v>
      </c>
      <c r="Z49" s="2">
        <f t="shared" si="7"/>
        <v>1614.75</v>
      </c>
      <c r="AA49" s="2">
        <f t="shared" si="7"/>
        <v>1614.75</v>
      </c>
      <c r="AB49" s="2">
        <f t="shared" si="7"/>
        <v>1614.75</v>
      </c>
      <c r="AC49" s="2">
        <f t="shared" si="7"/>
        <v>1614.75</v>
      </c>
      <c r="AD49" s="2">
        <f t="shared" si="7"/>
        <v>20445.539999999997</v>
      </c>
      <c r="AE49" s="32">
        <f t="shared" si="7"/>
        <v>37212.449999999997</v>
      </c>
    </row>
    <row r="50" spans="3:31" x14ac:dyDescent="0.25">
      <c r="D50" s="1" t="s">
        <v>47</v>
      </c>
      <c r="E50" s="21">
        <f>+E22+E31+E49</f>
        <v>159639</v>
      </c>
      <c r="G50" s="15">
        <f>+G22+G31+G49</f>
        <v>159551</v>
      </c>
      <c r="H50" s="15">
        <f>+H22+H31+H49</f>
        <v>158512</v>
      </c>
      <c r="J50" s="15">
        <f>+J22+J31+J49</f>
        <v>164341</v>
      </c>
      <c r="L50" s="15">
        <f>+L22+L31+L49</f>
        <v>176237</v>
      </c>
      <c r="M50" s="15">
        <f>+M22+M31+M49</f>
        <v>172161.96379999997</v>
      </c>
      <c r="O50" s="15">
        <f>+O22+O31+O49</f>
        <v>213760</v>
      </c>
      <c r="P50" s="15">
        <f>+P22+P31+P49</f>
        <v>217353</v>
      </c>
      <c r="R50" s="2">
        <f t="shared" ref="R50:AE50" si="8">+R22+R31+R49</f>
        <v>18123.460000000003</v>
      </c>
      <c r="S50" s="2">
        <f t="shared" si="8"/>
        <v>14594.060000000001</v>
      </c>
      <c r="T50" s="2">
        <f t="shared" si="8"/>
        <v>14594.060000000001</v>
      </c>
      <c r="U50" s="2">
        <f t="shared" si="8"/>
        <v>14594.060000000001</v>
      </c>
      <c r="V50" s="2">
        <f t="shared" si="8"/>
        <v>14594.060000000001</v>
      </c>
      <c r="W50" s="2">
        <f t="shared" si="8"/>
        <v>14594.060000000001</v>
      </c>
      <c r="X50" s="2">
        <f t="shared" si="8"/>
        <v>14594.060000000001</v>
      </c>
      <c r="Y50" s="2">
        <f t="shared" si="8"/>
        <v>14594.060000000001</v>
      </c>
      <c r="Z50" s="2">
        <f t="shared" si="8"/>
        <v>14594.060000000001</v>
      </c>
      <c r="AA50" s="2">
        <f t="shared" si="8"/>
        <v>14594.060000000001</v>
      </c>
      <c r="AB50" s="2">
        <f t="shared" si="8"/>
        <v>14594.060000000001</v>
      </c>
      <c r="AC50" s="2">
        <f t="shared" si="8"/>
        <v>14594.060000000001</v>
      </c>
      <c r="AD50" s="2">
        <f t="shared" si="8"/>
        <v>178658.12000000002</v>
      </c>
      <c r="AE50" s="32">
        <f t="shared" si="8"/>
        <v>225393.76</v>
      </c>
    </row>
    <row r="51" spans="3:31" ht="15.75" thickBot="1" x14ac:dyDescent="0.3">
      <c r="D51" s="1" t="s">
        <v>14</v>
      </c>
      <c r="E51" s="22">
        <f>+E12-E50</f>
        <v>58131</v>
      </c>
      <c r="G51" s="22">
        <f>+G12-G50</f>
        <v>65226</v>
      </c>
      <c r="H51" s="22">
        <f>+H12-H50</f>
        <v>13500</v>
      </c>
      <c r="J51" s="22">
        <f>+J12-J50</f>
        <v>32152</v>
      </c>
      <c r="L51" s="22">
        <f>+L12-L50</f>
        <v>55953</v>
      </c>
      <c r="M51" s="22">
        <f>+M12-M50</f>
        <v>10562.036200000031</v>
      </c>
      <c r="O51" s="22">
        <f>+O12-O50</f>
        <v>-10257</v>
      </c>
      <c r="P51" s="22">
        <f>+P12-P50</f>
        <v>-1828</v>
      </c>
      <c r="R51" s="14">
        <f t="shared" ref="R51:AE51" si="9">+R12-R50</f>
        <v>-11454.540000000003</v>
      </c>
      <c r="S51" s="14">
        <f t="shared" si="9"/>
        <v>-14592.060000000001</v>
      </c>
      <c r="T51" s="14">
        <f t="shared" si="9"/>
        <v>-14592.060000000001</v>
      </c>
      <c r="U51" s="14">
        <f t="shared" si="9"/>
        <v>-14592.060000000001</v>
      </c>
      <c r="V51" s="14">
        <f t="shared" si="9"/>
        <v>-14592.060000000001</v>
      </c>
      <c r="W51" s="14">
        <f t="shared" si="9"/>
        <v>-14592.060000000001</v>
      </c>
      <c r="X51" s="14">
        <f t="shared" si="9"/>
        <v>-14592.060000000001</v>
      </c>
      <c r="Y51" s="14">
        <f t="shared" si="9"/>
        <v>-14592.060000000001</v>
      </c>
      <c r="Z51" s="14">
        <f t="shared" si="9"/>
        <v>-14592.060000000001</v>
      </c>
      <c r="AA51" s="14">
        <f t="shared" si="9"/>
        <v>-14592.060000000001</v>
      </c>
      <c r="AB51" s="14">
        <f t="shared" si="9"/>
        <v>-14592.060000000001</v>
      </c>
      <c r="AC51" s="14">
        <f t="shared" si="9"/>
        <v>-14592.060000000001</v>
      </c>
      <c r="AD51" s="14">
        <f t="shared" si="9"/>
        <v>-171967.2</v>
      </c>
      <c r="AE51" s="33">
        <f t="shared" si="9"/>
        <v>-41343.760000000009</v>
      </c>
    </row>
    <row r="52" spans="3:31" ht="15.75" thickTop="1" x14ac:dyDescent="0.25">
      <c r="G52" s="8"/>
      <c r="H52" s="8"/>
      <c r="AE52" s="7"/>
    </row>
    <row r="53" spans="3:31" x14ac:dyDescent="0.25">
      <c r="AE53" s="7"/>
    </row>
  </sheetData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 Budget</vt:lpstr>
      <vt:lpstr>'FY21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Price</dc:creator>
  <cp:lastModifiedBy>Russell Shoup</cp:lastModifiedBy>
  <cp:lastPrinted>2022-10-31T22:14:50Z</cp:lastPrinted>
  <dcterms:created xsi:type="dcterms:W3CDTF">2017-08-14T17:00:19Z</dcterms:created>
  <dcterms:modified xsi:type="dcterms:W3CDTF">2023-03-28T21:02:44Z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