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inance and Budget\..MASTER Budgets\..FY 22\"/>
    </mc:Choice>
  </mc:AlternateContent>
  <xr:revisionPtr revIDLastSave="0" documentId="13_ncr:1_{EC12444E-2129-43D5-8BE6-4ACFFD81AD6D}" xr6:coauthVersionLast="36" xr6:coauthVersionMax="36" xr10:uidLastSave="{00000000-0000-0000-0000-000000000000}"/>
  <bookViews>
    <workbookView xWindow="0" yWindow="0" windowWidth="21570" windowHeight="10215" xr2:uid="{0D8DEE96-CEE8-445E-9764-41F18CB3AA95}"/>
  </bookViews>
  <sheets>
    <sheet name="Final FY 21 Budget FY 22" sheetId="1" r:id="rId1"/>
    <sheet name="With Original FY 21 Budget" sheetId="3" r:id="rId2"/>
  </sheets>
  <definedNames>
    <definedName name="_xlnm.Print_Area" localSheetId="0">'Final FY 21 Budget FY 22'!$A$1:$G$88</definedName>
    <definedName name="_xlnm.Print_Area" localSheetId="1">'With Original FY 21 Budget'!$A$1:$Q$88</definedName>
    <definedName name="_xlnm.Print_Titles" localSheetId="0">'Final FY 21 Budget FY 22'!$A:$E,'Final FY 21 Budget FY 22'!$5:$5</definedName>
    <definedName name="_xlnm.Print_Titles" localSheetId="1">'With Original FY 21 Budget'!$A:$E,'With Original FY 21 Budget'!$5:$5</definedName>
    <definedName name="QB_COLUMN_59200" localSheetId="0" hidden="1">'Final FY 21 Budget FY 22'!#REF!</definedName>
    <definedName name="QB_COLUMN_59200" localSheetId="1" hidden="1">'With Original FY 21 Budget'!#REF!</definedName>
    <definedName name="QB_COLUMN_63620" localSheetId="0" hidden="1">'Final FY 21 Budget FY 22'!#REF!</definedName>
    <definedName name="QB_COLUMN_63620" localSheetId="1" hidden="1">'With Original FY 21 Budget'!#REF!</definedName>
    <definedName name="QB_COLUMN_76210" localSheetId="0" hidden="1">'Final FY 21 Budget FY 22'!#REF!</definedName>
    <definedName name="QB_COLUMN_76210" localSheetId="1" hidden="1">'With Original FY 21 Budget'!#REF!</definedName>
    <definedName name="QB_DATA_0" localSheetId="0" hidden="1">'Final FY 21 Budget FY 22'!$8:$8,'Final FY 21 Budget FY 22'!$9:$9,'Final FY 21 Budget FY 22'!$10:$10,'Final FY 21 Budget FY 22'!$12:$12,'Final FY 21 Budget FY 22'!$13:$13,'Final FY 21 Budget FY 22'!$16:$16,'Final FY 21 Budget FY 22'!$17:$17,'Final FY 21 Budget FY 22'!$18:$18,'Final FY 21 Budget FY 22'!$19:$19,'Final FY 21 Budget FY 22'!$20:$20,'Final FY 21 Budget FY 22'!$25:$25,'Final FY 21 Budget FY 22'!$26:$26,'Final FY 21 Budget FY 22'!$29:$29,'Final FY 21 Budget FY 22'!$30:$30,'Final FY 21 Budget FY 22'!$31:$31,'Final FY 21 Budget FY 22'!$32:$32</definedName>
    <definedName name="QB_DATA_0" localSheetId="1" hidden="1">'With Original FY 21 Budget'!$8:$8,'With Original FY 21 Budget'!$9:$9,'With Original FY 21 Budget'!$10:$10,'With Original FY 21 Budget'!$12:$12,'With Original FY 21 Budget'!$13:$13,'With Original FY 21 Budget'!$16:$16,'With Original FY 21 Budget'!$17:$17,'With Original FY 21 Budget'!$18:$18,'With Original FY 21 Budget'!$19:$19,'With Original FY 21 Budget'!$20:$20,'With Original FY 21 Budget'!$25:$25,'With Original FY 21 Budget'!$26:$26,'With Original FY 21 Budget'!$29:$29,'With Original FY 21 Budget'!$30:$30,'With Original FY 21 Budget'!$31:$31,'With Original FY 21 Budget'!$32:$32</definedName>
    <definedName name="QB_DATA_1" localSheetId="0" hidden="1">'Final FY 21 Budget FY 22'!$33:$33,'Final FY 21 Budget FY 22'!$34:$34,'Final FY 21 Budget FY 22'!$36:$36,'Final FY 21 Budget FY 22'!$37:$37,'Final FY 21 Budget FY 22'!$38:$38,'Final FY 21 Budget FY 22'!$39:$39,'Final FY 21 Budget FY 22'!$40:$40,'Final FY 21 Budget FY 22'!$41:$41,'Final FY 21 Budget FY 22'!$42:$42,'Final FY 21 Budget FY 22'!$43:$43,'Final FY 21 Budget FY 22'!$44:$44,'Final FY 21 Budget FY 22'!$45:$45,'Final FY 21 Budget FY 22'!$46:$46,'Final FY 21 Budget FY 22'!$47:$47,'Final FY 21 Budget FY 22'!$48:$48,'Final FY 21 Budget FY 22'!$49:$49</definedName>
    <definedName name="QB_DATA_1" localSheetId="1" hidden="1">'With Original FY 21 Budget'!$33:$33,'With Original FY 21 Budget'!$34:$34,'With Original FY 21 Budget'!$36:$36,'With Original FY 21 Budget'!$37:$37,'With Original FY 21 Budget'!$38:$38,'With Original FY 21 Budget'!$39:$39,'With Original FY 21 Budget'!$40:$40,'With Original FY 21 Budget'!$41:$41,'With Original FY 21 Budget'!$42:$42,'With Original FY 21 Budget'!$43:$43,'With Original FY 21 Budget'!$44:$44,'With Original FY 21 Budget'!$45:$45,'With Original FY 21 Budget'!$46:$46,'With Original FY 21 Budget'!$47:$47,'With Original FY 21 Budget'!$48:$48,'With Original FY 21 Budget'!$49:$49</definedName>
    <definedName name="QB_DATA_2" localSheetId="0" hidden="1">'Final FY 21 Budget FY 22'!$50:$50,'Final FY 21 Budget FY 22'!$51:$51,'Final FY 21 Budget FY 22'!$52:$52,'Final FY 21 Budget FY 22'!$53:$53,'Final FY 21 Budget FY 22'!$54:$54,'Final FY 21 Budget FY 22'!$55:$55,'Final FY 21 Budget FY 22'!$56:$56,'Final FY 21 Budget FY 22'!$57:$57,'Final FY 21 Budget FY 22'!$58:$58,'Final FY 21 Budget FY 22'!$59:$59,'Final FY 21 Budget FY 22'!$60:$60,'Final FY 21 Budget FY 22'!$61:$61,'Final FY 21 Budget FY 22'!$62:$62,'Final FY 21 Budget FY 22'!$63:$63,'Final FY 21 Budget FY 22'!$68:$68,'Final FY 21 Budget FY 22'!$69:$69</definedName>
    <definedName name="QB_DATA_2" localSheetId="1" hidden="1">'With Original FY 21 Budget'!$50:$50,'With Original FY 21 Budget'!$51:$51,'With Original FY 21 Budget'!$52:$52,'With Original FY 21 Budget'!$53:$53,'With Original FY 21 Budget'!$54:$54,'With Original FY 21 Budget'!$55:$55,'With Original FY 21 Budget'!$56:$56,'With Original FY 21 Budget'!$57:$57,'With Original FY 21 Budget'!$58:$58,'With Original FY 21 Budget'!$59:$59,'With Original FY 21 Budget'!$60:$60,'With Original FY 21 Budget'!$61:$61,'With Original FY 21 Budget'!$62:$62,'With Original FY 21 Budget'!$63:$63,'With Original FY 21 Budget'!$68:$68,'With Original FY 21 Budget'!$69:$69</definedName>
    <definedName name="QB_DATA_3" localSheetId="0" hidden="1">'Final FY 21 Budget FY 22'!#REF!,'Final FY 21 Budget FY 22'!$70:$70,'Final FY 21 Budget FY 22'!$71:$71</definedName>
    <definedName name="QB_DATA_3" localSheetId="1" hidden="1">'With Original FY 21 Budget'!#REF!,'With Original FY 21 Budget'!$70:$70,'With Original FY 21 Budget'!$71:$71</definedName>
    <definedName name="QB_FORMULA_0" localSheetId="0" hidden="1">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</definedName>
    <definedName name="QB_FORMULA_0" localSheetId="1" hidden="1">'With Original FY 21 Budget'!#REF!,'With Original FY 21 Budget'!#REF!,'With Original FY 21 Budget'!#REF!,'With Original FY 21 Budget'!#REF!,'With Original FY 21 Budget'!#REF!,'With Original FY 21 Budget'!#REF!,'With Original FY 21 Budget'!$L$15,'With Original FY 21 Budget'!#REF!,'With Original FY 21 Budget'!#REF!,'With Original FY 21 Budget'!#REF!,'With Original FY 21 Budget'!#REF!,'With Original FY 21 Budget'!#REF!,'With Original FY 21 Budget'!#REF!,'With Original FY 21 Budget'!#REF!,'With Original FY 21 Budget'!$L$24,'With Original FY 21 Budget'!#REF!</definedName>
    <definedName name="QB_FORMULA_1" localSheetId="0" hidden="1">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</definedName>
    <definedName name="QB_FORMULA_1" localSheetId="1" hidden="1">'With Original FY 21 Budget'!#REF!,'With Original FY 21 Budget'!$L$25,'With Original FY 21 Budget'!#REF!,'With Original FY 21 Budget'!#REF!,'With Original FY 21 Budget'!#REF!,'With Original FY 21 Budget'!#REF!,'With Original FY 21 Budget'!$L$30,'With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Budget'!$L$40</definedName>
    <definedName name="QB_FORMULA_2" localSheetId="0" hidden="1">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</definedName>
    <definedName name="QB_FORMULA_2" localSheetId="1" hidden="1">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</definedName>
    <definedName name="QB_FORMULA_3" localSheetId="0" hidden="1">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</definedName>
    <definedName name="QB_FORMULA_3" localSheetId="1" hidden="1">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Budget'!#REF!,'With Original FY 21 Budget'!$L$70,'With Original FY 21 Budget'!#REF!</definedName>
    <definedName name="QB_FORMULA_4" localSheetId="0" hidden="1">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22'!#REF!,'Final FY 21 Budget FY 22'!#REF!</definedName>
    <definedName name="QB_FORMULA_4" localSheetId="1" hidden="1">'With Original FY 21 Budget'!#REF!,'With Original FY 21 Budget'!$L$71,'With Original FY 21 Budget'!#REF!,'With Original FY 21 Budget'!#REF!,'With Original FY 21 Budget'!#REF!,'With Original FY 21 Budget'!#REF!,'With Original FY 21 Budget'!#REF!,'With Original FY 21 Budget'!#REF!,'With Original FY 21 Budget'!#REF!,'With Original FY 21 Budget'!$L$81,'With Original FY 21 Budget'!#REF!,'With Original FY 21 Budget'!#REF!,'With Original FY 21 Budget'!$L$82,'With Original FY 21 Budget'!#REF!,'With Original FY 21 Budget'!#REF!,'With Original FY 21 Budget'!$L$83</definedName>
    <definedName name="QB_FORMULA_5" localSheetId="0" hidden="1">'Final FY 21 Budget FY 22'!#REF!</definedName>
    <definedName name="QB_FORMULA_5" localSheetId="1" hidden="1">'With Original FY 21 Budget'!#REF!</definedName>
    <definedName name="QB_ROW_126230" localSheetId="0" hidden="1">'Final FY 21 Budget FY 22'!$D$56</definedName>
    <definedName name="QB_ROW_126230" localSheetId="1" hidden="1">'With Original FY 21 Budget'!$D$56</definedName>
    <definedName name="QB_ROW_132330" localSheetId="0" hidden="1">'Final FY 21 Budget FY 22'!$D$48</definedName>
    <definedName name="QB_ROW_132330" localSheetId="1" hidden="1">'With Original FY 21 Budget'!$D$48</definedName>
    <definedName name="QB_ROW_144230" localSheetId="0" hidden="1">'Final FY 21 Budget FY 22'!$D$67</definedName>
    <definedName name="QB_ROW_144230" localSheetId="1" hidden="1">'With Original FY 21 Budget'!$D$67</definedName>
    <definedName name="QB_ROW_145330" localSheetId="0" hidden="1">'Final FY 21 Budget FY 22'!$D$51</definedName>
    <definedName name="QB_ROW_145330" localSheetId="1" hidden="1">'With Original FY 21 Budget'!$D$51</definedName>
    <definedName name="QB_ROW_149240" localSheetId="0" hidden="1">'Final FY 21 Budget FY 22'!$E$32</definedName>
    <definedName name="QB_ROW_149240" localSheetId="1" hidden="1">'With Original FY 21 Budget'!$E$32</definedName>
    <definedName name="QB_ROW_158230" localSheetId="0" hidden="1">'Final FY 21 Budget FY 22'!$D$43</definedName>
    <definedName name="QB_ROW_158230" localSheetId="1" hidden="1">'With Original FY 21 Budget'!$D$43</definedName>
    <definedName name="QB_ROW_160330" localSheetId="0" hidden="1">'Final FY 21 Budget FY 22'!$D$45</definedName>
    <definedName name="QB_ROW_160330" localSheetId="1" hidden="1">'With Original FY 21 Budget'!$D$45</definedName>
    <definedName name="QB_ROW_16230" localSheetId="0" hidden="1">'Final FY 21 Budget FY 22'!$D$10</definedName>
    <definedName name="QB_ROW_16230" localSheetId="1" hidden="1">'With Original FY 21 Budget'!$D$10</definedName>
    <definedName name="QB_ROW_163330" localSheetId="0" hidden="1">'Final FY 21 Budget FY 22'!$D$68</definedName>
    <definedName name="QB_ROW_163330" localSheetId="1" hidden="1">'With Original FY 21 Budget'!$D$68</definedName>
    <definedName name="QB_ROW_18301" localSheetId="0" hidden="1">'Final FY 21 Budget FY 22'!$A$83</definedName>
    <definedName name="QB_ROW_18301" localSheetId="1" hidden="1">'With Original FY 21 Budget'!$A$83</definedName>
    <definedName name="QB_ROW_19011" localSheetId="0" hidden="1">'Final FY 21 Budget FY 22'!$B$5</definedName>
    <definedName name="QB_ROW_19011" localSheetId="1" hidden="1">'With Original FY 21 Budget'!$B$5</definedName>
    <definedName name="QB_ROW_192030" localSheetId="0" hidden="1">'Final FY 21 Budget FY 22'!$D$12</definedName>
    <definedName name="QB_ROW_192030" localSheetId="1" hidden="1">'With Original FY 21 Budget'!$D$12</definedName>
    <definedName name="QB_ROW_192330" localSheetId="0" hidden="1">'Final FY 21 Budget FY 22'!$D$15</definedName>
    <definedName name="QB_ROW_192330" localSheetId="1" hidden="1">'With Original FY 21 Budget'!$D$15</definedName>
    <definedName name="QB_ROW_19311" localSheetId="0" hidden="1">'Final FY 21 Budget FY 22'!$B$71</definedName>
    <definedName name="QB_ROW_19311" localSheetId="1" hidden="1">'With Original FY 21 Budget'!$B$71</definedName>
    <definedName name="QB_ROW_193240" localSheetId="0" hidden="1">'Final FY 21 Budget FY 22'!$E$13</definedName>
    <definedName name="QB_ROW_193240" localSheetId="1" hidden="1">'With Original FY 21 Budget'!$E$13</definedName>
    <definedName name="QB_ROW_195240" localSheetId="0" hidden="1">'Final FY 21 Budget FY 22'!$E$17</definedName>
    <definedName name="QB_ROW_195240" localSheetId="1" hidden="1">'With Original FY 21 Budget'!$E$17</definedName>
    <definedName name="QB_ROW_200030" localSheetId="0" hidden="1">'Final FY 21 Budget FY 22'!$D$27</definedName>
    <definedName name="QB_ROW_200030" localSheetId="1" hidden="1">'With Original FY 21 Budget'!$D$27</definedName>
    <definedName name="QB_ROW_20021" localSheetId="0" hidden="1">'Final FY 21 Budget FY 22'!$C$6</definedName>
    <definedName name="QB_ROW_20021" localSheetId="1" hidden="1">'With Original FY 21 Budget'!$C$6</definedName>
    <definedName name="QB_ROW_200330" localSheetId="0" hidden="1">'Final FY 21 Budget FY 22'!$D$30</definedName>
    <definedName name="QB_ROW_200330" localSheetId="1" hidden="1">'With Original FY 21 Budget'!$D$30</definedName>
    <definedName name="QB_ROW_20321" localSheetId="0" hidden="1">'Final FY 21 Budget FY 22'!$C$25</definedName>
    <definedName name="QB_ROW_20321" localSheetId="1" hidden="1">'With Original FY 21 Budget'!$C$25</definedName>
    <definedName name="QB_ROW_208240" localSheetId="0" hidden="1">'Final FY 21 Budget FY 22'!$E$14</definedName>
    <definedName name="QB_ROW_208240" localSheetId="1" hidden="1">'With Original FY 21 Budget'!$E$14</definedName>
    <definedName name="QB_ROW_21021" localSheetId="0" hidden="1">'Final FY 21 Budget FY 22'!$C$26</definedName>
    <definedName name="QB_ROW_21021" localSheetId="1" hidden="1">'With Original FY 21 Budget'!$C$26</definedName>
    <definedName name="QB_ROW_21321" localSheetId="0" hidden="1">'Final FY 21 Budget FY 22'!$C$70</definedName>
    <definedName name="QB_ROW_21321" localSheetId="1" hidden="1">'With Original FY 21 Budget'!$C$70</definedName>
    <definedName name="QB_ROW_22011" localSheetId="0" hidden="1">'Final FY 21 Budget FY 22'!$B$72</definedName>
    <definedName name="QB_ROW_22011" localSheetId="1" hidden="1">'With Original FY 21 Budget'!$B$72</definedName>
    <definedName name="QB_ROW_22311" localSheetId="0" hidden="1">'Final FY 21 Budget FY 22'!$B$82</definedName>
    <definedName name="QB_ROW_22311" localSheetId="1" hidden="1">'With Original FY 21 Budget'!$B$82</definedName>
    <definedName name="QB_ROW_233240" localSheetId="0" hidden="1">'Final FY 21 Budget FY 22'!$E$33</definedName>
    <definedName name="QB_ROW_233240" localSheetId="1" hidden="1">'With Original FY 21 Budget'!$E$33</definedName>
    <definedName name="QB_ROW_24021" localSheetId="0" hidden="1">'Final FY 21 Budget FY 22'!$C$73</definedName>
    <definedName name="QB_ROW_24021" localSheetId="1" hidden="1">'With Original FY 21 Budget'!$C$73</definedName>
    <definedName name="QB_ROW_242240" localSheetId="0" hidden="1">'Final FY 21 Budget FY 22'!$E$34</definedName>
    <definedName name="QB_ROW_242240" localSheetId="1" hidden="1">'With Original FY 21 Budget'!$E$34</definedName>
    <definedName name="QB_ROW_24321" localSheetId="0" hidden="1">'Final FY 21 Budget FY 22'!$C$81</definedName>
    <definedName name="QB_ROW_24321" localSheetId="1" hidden="1">'With Original FY 21 Budget'!$C$81</definedName>
    <definedName name="QB_ROW_246230" localSheetId="0" hidden="1">'Final FY 21 Budget FY 22'!$D$79</definedName>
    <definedName name="QB_ROW_246230" localSheetId="1" hidden="1">'With Original FY 21 Budget'!$D$79</definedName>
    <definedName name="QB_ROW_25330" localSheetId="0" hidden="1">'Final FY 21 Budget FY 22'!$D$42</definedName>
    <definedName name="QB_ROW_25330" localSheetId="1" hidden="1">'With Original FY 21 Budget'!$D$42</definedName>
    <definedName name="QB_ROW_276240" localSheetId="0" hidden="1">'Final FY 21 Budget FY 22'!$E$37</definedName>
    <definedName name="QB_ROW_276240" localSheetId="1" hidden="1">'With Original FY 21 Budget'!$E$37</definedName>
    <definedName name="QB_ROW_278240" localSheetId="0" hidden="1">'Final FY 21 Budget FY 22'!$E$19</definedName>
    <definedName name="QB_ROW_278240" localSheetId="1" hidden="1">'With Original FY 21 Budget'!$E$19</definedName>
    <definedName name="QB_ROW_281240" localSheetId="0" hidden="1">'Final FY 21 Budget FY 22'!$E$21</definedName>
    <definedName name="QB_ROW_281240" localSheetId="1" hidden="1">'With Original FY 21 Budget'!$E$21</definedName>
    <definedName name="QB_ROW_282240" localSheetId="0" hidden="1">'Final FY 21 Budget FY 22'!$E$22</definedName>
    <definedName name="QB_ROW_282240" localSheetId="1" hidden="1">'With Original FY 21 Budget'!$E$22</definedName>
    <definedName name="QB_ROW_283230" localSheetId="0" hidden="1">'Final FY 21 Budget FY 22'!$D$74</definedName>
    <definedName name="QB_ROW_283230" localSheetId="1" hidden="1">'With Original FY 21 Budget'!$D$74</definedName>
    <definedName name="QB_ROW_284230" localSheetId="0" hidden="1">'Final FY 21 Budget FY 22'!$D$75</definedName>
    <definedName name="QB_ROW_284230" localSheetId="1" hidden="1">'With Original FY 21 Budget'!$D$75</definedName>
    <definedName name="QB_ROW_286230" localSheetId="0" hidden="1">'Final FY 21 Budget FY 22'!$D$80</definedName>
    <definedName name="QB_ROW_286230" localSheetId="1" hidden="1">'With Original FY 21 Budget'!$D$80</definedName>
    <definedName name="QB_ROW_306230" localSheetId="0" hidden="1">'Final FY 21 Budget FY 22'!$D$69</definedName>
    <definedName name="QB_ROW_306230" localSheetId="1" hidden="1">'With Original FY 21 Budget'!$D$69</definedName>
    <definedName name="QB_ROW_311240" localSheetId="0" hidden="1">'Final FY 21 Budget FY 22'!$E$23</definedName>
    <definedName name="QB_ROW_311240" localSheetId="1" hidden="1">'With Original FY 21 Budget'!$E$23</definedName>
    <definedName name="QB_ROW_314240" localSheetId="0" hidden="1">'Final FY 21 Budget FY 22'!$E$38</definedName>
    <definedName name="QB_ROW_314240" localSheetId="1" hidden="1">'With Original FY 21 Budget'!$E$38</definedName>
    <definedName name="QB_ROW_328230" localSheetId="0" hidden="1">'Final FY 21 Budget FY 22'!$D$78</definedName>
    <definedName name="QB_ROW_328230" localSheetId="1" hidden="1">'With Original FY 21 Budget'!$D$78</definedName>
    <definedName name="QB_ROW_332230" localSheetId="0" hidden="1">'Final FY 21 Budget FY 22'!$D$9</definedName>
    <definedName name="QB_ROW_332230" localSheetId="1" hidden="1">'With Original FY 21 Budget'!$D$9</definedName>
    <definedName name="QB_ROW_334240" localSheetId="0" hidden="1">'Final FY 21 Budget FY 22'!$E$28</definedName>
    <definedName name="QB_ROW_334240" localSheetId="1" hidden="1">'With Original FY 21 Budget'!$E$28</definedName>
    <definedName name="QB_ROW_335240" localSheetId="0" hidden="1">'Final FY 21 Budget FY 22'!$E$29</definedName>
    <definedName name="QB_ROW_335240" localSheetId="1" hidden="1">'With Original FY 21 Budget'!$E$29</definedName>
    <definedName name="QB_ROW_336240" localSheetId="0" hidden="1">'Final FY 21 Budget FY 22'!$E$39</definedName>
    <definedName name="QB_ROW_336240" localSheetId="1" hidden="1">'With Original FY 21 Budget'!$E$39</definedName>
    <definedName name="QB_ROW_38230" localSheetId="0" hidden="1">'Final FY 21 Budget FY 22'!$D$11</definedName>
    <definedName name="QB_ROW_38230" localSheetId="1" hidden="1">'With Original FY 21 Budget'!$D$11</definedName>
    <definedName name="QB_ROW_46030" localSheetId="0" hidden="1">'Final FY 21 Budget FY 22'!$D$16</definedName>
    <definedName name="QB_ROW_46030" localSheetId="1" hidden="1">'With Original FY 21 Budget'!$D$16</definedName>
    <definedName name="QB_ROW_46330" localSheetId="0" hidden="1">'Final FY 21 Budget FY 22'!$D$24</definedName>
    <definedName name="QB_ROW_46330" localSheetId="1" hidden="1">'With Original FY 21 Budget'!$D$24</definedName>
    <definedName name="QB_ROW_49330" localSheetId="0" hidden="1">'Final FY 21 Budget FY 22'!$D$44</definedName>
    <definedName name="QB_ROW_49330" localSheetId="1" hidden="1">'With Original FY 21 Budget'!$D$44</definedName>
    <definedName name="QB_ROW_54330" localSheetId="0" hidden="1">'Final FY 21 Budget FY 22'!$D$46</definedName>
    <definedName name="QB_ROW_54330" localSheetId="1" hidden="1">'With Original FY 21 Budget'!$D$46</definedName>
    <definedName name="QB_ROW_55330" localSheetId="0" hidden="1">'Final FY 21 Budget FY 22'!$D$47</definedName>
    <definedName name="QB_ROW_55330" localSheetId="1" hidden="1">'With Original FY 21 Budget'!$D$47</definedName>
    <definedName name="QB_ROW_56230" localSheetId="0" hidden="1">'Final FY 21 Budget FY 22'!$D$49</definedName>
    <definedName name="QB_ROW_56230" localSheetId="1" hidden="1">'With Original FY 21 Budget'!$D$49</definedName>
    <definedName name="QB_ROW_57330" localSheetId="0" hidden="1">'Final FY 21 Budget FY 22'!$D$50</definedName>
    <definedName name="QB_ROW_57330" localSheetId="1" hidden="1">'With Original FY 21 Budget'!$D$50</definedName>
    <definedName name="QB_ROW_60230" localSheetId="0" hidden="1">'Final FY 21 Budget FY 22'!$D$52</definedName>
    <definedName name="QB_ROW_60230" localSheetId="1" hidden="1">'With Original FY 21 Budget'!$D$52</definedName>
    <definedName name="QB_ROW_61230" localSheetId="0" hidden="1">'Final FY 21 Budget FY 22'!$D$53</definedName>
    <definedName name="QB_ROW_61230" localSheetId="1" hidden="1">'With Original FY 21 Budget'!$D$53</definedName>
    <definedName name="QB_ROW_62330" localSheetId="0" hidden="1">'Final FY 21 Budget FY 22'!$D$54</definedName>
    <definedName name="QB_ROW_62330" localSheetId="1" hidden="1">'With Original FY 21 Budget'!$D$54</definedName>
    <definedName name="QB_ROW_63330" localSheetId="0" hidden="1">'Final FY 21 Budget FY 22'!$D$55</definedName>
    <definedName name="QB_ROW_63330" localSheetId="1" hidden="1">'With Original FY 21 Budget'!$D$55</definedName>
    <definedName name="QB_ROW_65330" localSheetId="0" hidden="1">'Final FY 21 Budget FY 22'!$D$57</definedName>
    <definedName name="QB_ROW_65330" localSheetId="1" hidden="1">'With Original FY 21 Budget'!$D$57</definedName>
    <definedName name="QB_ROW_66230" localSheetId="0" hidden="1">'Final FY 21 Budget FY 22'!$D$58</definedName>
    <definedName name="QB_ROW_66230" localSheetId="1" hidden="1">'With Original FY 21 Budget'!$D$58</definedName>
    <definedName name="QB_ROW_67030" localSheetId="0" hidden="1">'Final FY 21 Budget FY 22'!$D$31</definedName>
    <definedName name="QB_ROW_67030" localSheetId="1" hidden="1">'With Original FY 21 Budget'!$D$31</definedName>
    <definedName name="QB_ROW_67330" localSheetId="0" hidden="1">'Final FY 21 Budget FY 22'!$D$40</definedName>
    <definedName name="QB_ROW_67330" localSheetId="1" hidden="1">'With Original FY 21 Budget'!$D$40</definedName>
    <definedName name="QB_ROW_69330" localSheetId="0" hidden="1">'Final FY 21 Budget FY 22'!$D$41</definedName>
    <definedName name="QB_ROW_69330" localSheetId="1" hidden="1">'With Original FY 21 Budget'!$D$41</definedName>
    <definedName name="QB_ROW_71330" localSheetId="0" hidden="1">'Final FY 21 Budget FY 22'!$D$59</definedName>
    <definedName name="QB_ROW_71330" localSheetId="1" hidden="1">'With Original FY 21 Budget'!$D$59</definedName>
    <definedName name="QB_ROW_72330" localSheetId="0" hidden="1">'Final FY 21 Budget FY 22'!$D$60</definedName>
    <definedName name="QB_ROW_72330" localSheetId="1" hidden="1">'With Original FY 21 Budget'!$D$60</definedName>
    <definedName name="QB_ROW_73230" localSheetId="0" hidden="1">'Final FY 21 Budget FY 22'!$D$61</definedName>
    <definedName name="QB_ROW_73230" localSheetId="1" hidden="1">'With Original FY 21 Budget'!$D$61</definedName>
    <definedName name="QB_ROW_74330" localSheetId="0" hidden="1">'Final FY 21 Budget FY 22'!$D$62</definedName>
    <definedName name="QB_ROW_74330" localSheetId="1" hidden="1">'With Original FY 21 Budget'!$D$62</definedName>
    <definedName name="QB_ROW_86330" localSheetId="0" hidden="1">'Final FY 21 Budget FY 22'!$D$64</definedName>
    <definedName name="QB_ROW_86330" localSheetId="1" hidden="1">'With Original FY 21 Budget'!$D$64</definedName>
    <definedName name="QB_ROW_87230" localSheetId="0" hidden="1">'Final FY 21 Budget FY 22'!$D$65</definedName>
    <definedName name="QB_ROW_87230" localSheetId="1" hidden="1">'With Original FY 21 Budget'!$D$65</definedName>
    <definedName name="QB_ROW_91230" localSheetId="0" hidden="1">'Final FY 21 Budget FY 22'!$D$66</definedName>
    <definedName name="QB_ROW_91230" localSheetId="1" hidden="1">'With Original FY 21 Budget'!$D$66</definedName>
    <definedName name="QBCANSUPPORTUPDATE" localSheetId="0">TRUE</definedName>
    <definedName name="QBCANSUPPORTUPDATE" localSheetId="1">TRUE</definedName>
    <definedName name="QBCOMPANYFILENAME" localSheetId="0">"Q:\united way of sumner county 2005.qbw"</definedName>
    <definedName name="QBCOMPANYFILENAME" localSheetId="1">"Q:\united way of sumner county 2005.qbw"</definedName>
    <definedName name="QBENDDATE" localSheetId="0">20220630</definedName>
    <definedName name="QBENDDATE" localSheetId="1">20220630</definedName>
    <definedName name="QBHEADERSONSCREEN" localSheetId="0">FALSE</definedName>
    <definedName name="QBHEADERSONSCREEN" localSheetId="1">FALSE</definedName>
    <definedName name="QBMETADATASIZE" localSheetId="0">5924</definedName>
    <definedName name="QBMETADATASIZE" localSheetId="1">5924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8</definedName>
    <definedName name="QBREPORTCOLAXIS" localSheetId="1">8</definedName>
    <definedName name="QBREPORTCOMPANYID" localSheetId="0">"5f19ef0c2fb647c3922081970307801c"</definedName>
    <definedName name="QBREPORTCOMPANYID" localSheetId="1">"5f19ef0c2fb647c3922081970307801c"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TRUE</definedName>
    <definedName name="QBREPORTCOMPARECOL_BUDDIFF" localSheetId="1">TRUE</definedName>
    <definedName name="QBREPORTCOMPARECOL_BUDGET" localSheetId="0">TRUE</definedName>
    <definedName name="QBREPORTCOMPARECOL_BUDGET" localSheetId="1">TRUE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11</definedName>
    <definedName name="QBREPORTSUBCOLAXIS" localSheetId="0">24</definedName>
    <definedName name="QBREPORTSUBCOLAXIS" localSheetId="1">24</definedName>
    <definedName name="QBREPORTTYPE" localSheetId="0">288</definedName>
    <definedName name="QBREPORTTYPE" localSheetId="1">288</definedName>
    <definedName name="QBROWHEADERS" localSheetId="0">5</definedName>
    <definedName name="QBROWHEADERS" localSheetId="1">5</definedName>
    <definedName name="QBSTARTDATE" localSheetId="0">20210701</definedName>
    <definedName name="QBSTARTDATE" localSheetId="1">20210701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3" l="1"/>
  <c r="P81" i="3"/>
  <c r="P82" i="3" s="1"/>
  <c r="L81" i="3"/>
  <c r="P40" i="3"/>
  <c r="L40" i="3"/>
  <c r="P30" i="3"/>
  <c r="P70" i="3" s="1"/>
  <c r="L30" i="3"/>
  <c r="L70" i="3" s="1"/>
  <c r="L25" i="3"/>
  <c r="P24" i="3"/>
  <c r="L24" i="3"/>
  <c r="L15" i="3"/>
  <c r="P13" i="3"/>
  <c r="P15" i="3" s="1"/>
  <c r="P25" i="3" s="1"/>
  <c r="P71" i="3" l="1"/>
  <c r="P83" i="3" s="1"/>
  <c r="P86" i="3" s="1"/>
  <c r="L71" i="3"/>
  <c r="L83" i="3" s="1"/>
  <c r="L86" i="3" s="1"/>
  <c r="G13" i="1" l="1"/>
  <c r="J82" i="3" l="1"/>
  <c r="J81" i="3"/>
  <c r="F70" i="3"/>
  <c r="J70" i="3"/>
  <c r="J25" i="3"/>
  <c r="J30" i="3"/>
  <c r="J40" i="3"/>
  <c r="J24" i="3"/>
  <c r="J15" i="3"/>
  <c r="F81" i="3"/>
  <c r="F82" i="3" s="1"/>
  <c r="F40" i="3"/>
  <c r="F30" i="3"/>
  <c r="F24" i="3"/>
  <c r="F15" i="3"/>
  <c r="F25" i="3" s="1"/>
  <c r="J71" i="3" l="1"/>
  <c r="J83" i="3" s="1"/>
  <c r="J86" i="3" s="1"/>
  <c r="F71" i="3"/>
  <c r="F83" i="3" s="1"/>
  <c r="F86" i="3" s="1"/>
  <c r="G15" i="1" l="1"/>
  <c r="G24" i="1"/>
  <c r="G30" i="1"/>
  <c r="G81" i="1"/>
  <c r="G82" i="1" s="1"/>
  <c r="G40" i="1"/>
  <c r="G25" i="1" l="1"/>
  <c r="G70" i="1"/>
  <c r="G71" i="1" l="1"/>
  <c r="G83" i="1" s="1"/>
  <c r="G8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L71" authorId="0" shapeId="0" xr:uid="{B90E7D0A-6DCB-47FE-8115-AAFDB7015A3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<sst xmlns="http://schemas.openxmlformats.org/spreadsheetml/2006/main" count="206" uniqueCount="112">
  <si>
    <t>Jul '21 - Jun 22</t>
  </si>
  <si>
    <t>Budget</t>
  </si>
  <si>
    <t>Ordinary Income/Expense</t>
  </si>
  <si>
    <t>Income</t>
  </si>
  <si>
    <t>4100-21 · Pledges for 2021</t>
  </si>
  <si>
    <t>4300 · In-Kind Revenue</t>
  </si>
  <si>
    <t>4501 · Interest on Checking/Savings</t>
  </si>
  <si>
    <t>6200 · Event Fundraisers (net income)</t>
  </si>
  <si>
    <t>6200-01 · Golf Scramble - GROSS</t>
  </si>
  <si>
    <t>6200-03 · Boots &amp; Bling Gala - GROSS</t>
  </si>
  <si>
    <t>Total 6200 · Event Fundraisers (net income)</t>
  </si>
  <si>
    <t>6400 · Community Building Income</t>
  </si>
  <si>
    <t>6400-01 · Campaign Kick-Off</t>
  </si>
  <si>
    <t>6400-06 · Winter Drive</t>
  </si>
  <si>
    <t>6400-09 · Stuff The Bus</t>
  </si>
  <si>
    <t>6400-10 · Awards Breakfast</t>
  </si>
  <si>
    <t>6400-12 · Mom &amp; Baby</t>
  </si>
  <si>
    <t>Total 6400 · Community Building Income</t>
  </si>
  <si>
    <t>Total Income</t>
  </si>
  <si>
    <t>Expense</t>
  </si>
  <si>
    <t>08611 · Event Fundraisers</t>
  </si>
  <si>
    <t>8611-06 · Golf Scramble</t>
  </si>
  <si>
    <t>8611-08 · Gala</t>
  </si>
  <si>
    <t>Total 08611 · Event Fundraisers</t>
  </si>
  <si>
    <t>18610 · Community Building Expenses</t>
  </si>
  <si>
    <t>8610-02 · Awards Breakfast</t>
  </si>
  <si>
    <t>8610-08 · Stuff the Bus</t>
  </si>
  <si>
    <t>8610-09 · Winter Drive</t>
  </si>
  <si>
    <t>8610-13 · Campaign Kick-Off</t>
  </si>
  <si>
    <t>8610-16 · Mom  &amp; Baby</t>
  </si>
  <si>
    <t>8614-18 · Recognition</t>
  </si>
  <si>
    <t>Total 18610 · Community Building Expenses</t>
  </si>
  <si>
    <t>18614 · Campaign Expenses</t>
  </si>
  <si>
    <t>7000 · Payroll</t>
  </si>
  <si>
    <t>7100 · HR Admin Fee (LBMC)</t>
  </si>
  <si>
    <t>7103 · Health/Life/Disability Insuranc</t>
  </si>
  <si>
    <t>7200 · Payroll Taxes &amp; Deductions</t>
  </si>
  <si>
    <t>7205 · Business Insurance</t>
  </si>
  <si>
    <t>7206 · Bank Fees</t>
  </si>
  <si>
    <t>8103 · Advertising/Marketing</t>
  </si>
  <si>
    <t>8106 · Office Supplies</t>
  </si>
  <si>
    <t>8110 · Copy Machine</t>
  </si>
  <si>
    <t>8200 · Telephone</t>
  </si>
  <si>
    <t>8301 · Postage</t>
  </si>
  <si>
    <t>8413 · Professional Services - Audit</t>
  </si>
  <si>
    <t>8500 · Office Rent</t>
  </si>
  <si>
    <t>8501 · Utilities</t>
  </si>
  <si>
    <t>8505 · Office Equipment</t>
  </si>
  <si>
    <t>8507 · Maintenance, Repairs &amp;Contracts</t>
  </si>
  <si>
    <t>8606 · Subscriptions</t>
  </si>
  <si>
    <t>8650 · Printing</t>
  </si>
  <si>
    <t>8707 · Travel Expenses</t>
  </si>
  <si>
    <t>8708 · Training</t>
  </si>
  <si>
    <t>8813 · Meeting Expenses</t>
  </si>
  <si>
    <t>9401 · Dues - UWW, UWTN, Chambers</t>
  </si>
  <si>
    <t>9500 · Donation Tracker Support</t>
  </si>
  <si>
    <t>9650 · Pledge Loss</t>
  </si>
  <si>
    <t>9651 · In-Kind Offset</t>
  </si>
  <si>
    <t>9652 · Other UW Fundraising fees</t>
  </si>
  <si>
    <t>9653 · Direct Pay Designations</t>
  </si>
  <si>
    <t>Total Expense</t>
  </si>
  <si>
    <t>Net Ordinary Income</t>
  </si>
  <si>
    <t>Other Income/Expense</t>
  </si>
  <si>
    <t>Other Expense</t>
  </si>
  <si>
    <t>9113 · Design-Non Partner Agency</t>
  </si>
  <si>
    <t>9213 · Allocations to Partners</t>
  </si>
  <si>
    <t>9253 · Publix Emergency</t>
  </si>
  <si>
    <t>9350 · 2-1-1 Allocation</t>
  </si>
  <si>
    <t>Total Other Expense</t>
  </si>
  <si>
    <t>Net Other Income</t>
  </si>
  <si>
    <t>Net Income</t>
  </si>
  <si>
    <t>Proposed</t>
  </si>
  <si>
    <t>Jul '19 - Jun 20</t>
  </si>
  <si>
    <t>Campaign</t>
  </si>
  <si>
    <t>Jul '20 - Jun 21</t>
  </si>
  <si>
    <t>Actual</t>
  </si>
  <si>
    <t>Crossover</t>
  </si>
  <si>
    <t>Final</t>
  </si>
  <si>
    <t>4100-20 · Pledges for 2020</t>
  </si>
  <si>
    <t>6400-02 · Allocation Hearings</t>
  </si>
  <si>
    <t>6400-08 · Days of Caring</t>
  </si>
  <si>
    <t>8610-11 · Days of Caring</t>
  </si>
  <si>
    <t>8610-12 · Allocation Hearings</t>
  </si>
  <si>
    <t>9400 · Miscellaneous</t>
  </si>
  <si>
    <t>9800 · Depreciation</t>
  </si>
  <si>
    <t>9250 · 2020 COVID-19 Fund</t>
  </si>
  <si>
    <t>Net Income (After Non-Cash Expenses)</t>
  </si>
  <si>
    <t>4100-19 · Pledges for 2019</t>
  </si>
  <si>
    <t>9251 · 2020 Tornado Fund</t>
  </si>
  <si>
    <t>9513 · Design-Non-Partner UW's*</t>
  </si>
  <si>
    <t>* Combined 9613 -Partner UW's &amp; 9513 -Non Partner UW's</t>
  </si>
  <si>
    <t>Budgets based on project P&amp;L's</t>
  </si>
  <si>
    <t>Reduced slightly assuming new hire in Sept.</t>
  </si>
  <si>
    <t>Increased based on Payroll increase</t>
  </si>
  <si>
    <t>Increased $360 with new hire assumption</t>
  </si>
  <si>
    <t>Increased $420  for anticipated additional external tech support</t>
  </si>
  <si>
    <t>Increased $200 with new hire assumption - more out of office mtgs</t>
  </si>
  <si>
    <t>Added $500 to '22 FY  (missed early receipt '21 projection)</t>
  </si>
  <si>
    <t>Budget based on 8.27% for 2020 campaign</t>
  </si>
  <si>
    <t>Increased per Erin - Organizational changes</t>
  </si>
  <si>
    <t>Notes in red are changes since Board Meeting in June</t>
  </si>
  <si>
    <t xml:space="preserve">Proposed Budget FY 21-22 Notes </t>
  </si>
  <si>
    <t>Increased March/June 22 dues by 4.3% consistent with campaign increase</t>
  </si>
  <si>
    <t>Increased travel expenses $500 for new director training</t>
  </si>
  <si>
    <t>Increased $100 for new hire</t>
  </si>
  <si>
    <t>Assuming FY 19-2020 levels with events</t>
  </si>
  <si>
    <t>Total expenses for '22 Golf = $9,895.20</t>
  </si>
  <si>
    <t>Lowered $3,000 based on three year trend</t>
  </si>
  <si>
    <r>
      <rPr>
        <i/>
        <sz val="12"/>
        <color rgb="FFFF0000"/>
        <rFont val="Arial"/>
        <family val="2"/>
      </rPr>
      <t>Increased $3500 moved from FY '2020-21 Projection</t>
    </r>
    <r>
      <rPr>
        <i/>
        <sz val="12"/>
        <color theme="1"/>
        <rFont val="Arial"/>
        <family val="2"/>
      </rPr>
      <t xml:space="preserve"> - Total income for '22 Golf = $34,900</t>
    </r>
    <r>
      <rPr>
        <i/>
        <sz val="12"/>
        <color rgb="FFFF0000"/>
        <rFont val="Arial"/>
        <family val="2"/>
      </rPr>
      <t xml:space="preserve"> </t>
    </r>
  </si>
  <si>
    <t>Back to FY '20 Levels minus significant design donation plus new areas</t>
  </si>
  <si>
    <t>Based on Campaign analysis</t>
  </si>
  <si>
    <t>UNITED WAY OF SUMNER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</si>
</sst>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NumberFormat="1" applyFont="1"/>
    <xf numFmtId="49" fontId="6" fillId="0" borderId="0" xfId="0" applyNumberFormat="1" applyFont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center"/>
    </xf>
    <xf numFmtId="0" fontId="6" fillId="0" borderId="0" xfId="0" applyFont="1"/>
    <xf numFmtId="49" fontId="5" fillId="0" borderId="2" xfId="0" applyNumberFormat="1" applyFont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0" fontId="5" fillId="4" borderId="0" xfId="0" applyNumberFormat="1" applyFont="1" applyFill="1"/>
    <xf numFmtId="0" fontId="5" fillId="0" borderId="0" xfId="0" applyNumberFormat="1" applyFont="1" applyFill="1"/>
    <xf numFmtId="0" fontId="5" fillId="5" borderId="0" xfId="0" applyNumberFormat="1" applyFont="1" applyFill="1"/>
    <xf numFmtId="49" fontId="5" fillId="0" borderId="0" xfId="0" applyNumberFormat="1" applyFont="1"/>
    <xf numFmtId="164" fontId="7" fillId="0" borderId="0" xfId="0" applyNumberFormat="1" applyFont="1"/>
    <xf numFmtId="164" fontId="7" fillId="4" borderId="0" xfId="0" applyNumberFormat="1" applyFont="1" applyFill="1"/>
    <xf numFmtId="164" fontId="7" fillId="0" borderId="0" xfId="0" applyNumberFormat="1" applyFont="1" applyFill="1"/>
    <xf numFmtId="164" fontId="7" fillId="5" borderId="0" xfId="0" applyNumberFormat="1" applyFont="1" applyFill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4" fontId="7" fillId="0" borderId="0" xfId="0" applyNumberFormat="1" applyFont="1"/>
    <xf numFmtId="164" fontId="7" fillId="0" borderId="3" xfId="0" applyNumberFormat="1" applyFont="1" applyBorder="1"/>
    <xf numFmtId="164" fontId="7" fillId="4" borderId="3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Border="1"/>
    <xf numFmtId="164" fontId="7" fillId="5" borderId="3" xfId="0" applyNumberFormat="1" applyFont="1" applyFill="1" applyBorder="1"/>
    <xf numFmtId="164" fontId="7" fillId="4" borderId="0" xfId="0" applyNumberFormat="1" applyFont="1" applyFill="1" applyBorder="1"/>
    <xf numFmtId="164" fontId="7" fillId="5" borderId="0" xfId="0" applyNumberFormat="1" applyFont="1" applyFill="1" applyBorder="1"/>
    <xf numFmtId="164" fontId="7" fillId="0" borderId="4" xfId="0" applyNumberFormat="1" applyFont="1" applyBorder="1"/>
    <xf numFmtId="164" fontId="7" fillId="4" borderId="4" xfId="0" applyNumberFormat="1" applyFont="1" applyFill="1" applyBorder="1"/>
    <xf numFmtId="164" fontId="7" fillId="5" borderId="4" xfId="0" applyNumberFormat="1" applyFont="1" applyFill="1" applyBorder="1"/>
    <xf numFmtId="0" fontId="10" fillId="0" borderId="0" xfId="0" applyFont="1"/>
    <xf numFmtId="0" fontId="5" fillId="0" borderId="0" xfId="0" applyFont="1"/>
    <xf numFmtId="49" fontId="5" fillId="2" borderId="0" xfId="0" applyNumberFormat="1" applyFont="1" applyFill="1"/>
    <xf numFmtId="164" fontId="7" fillId="2" borderId="0" xfId="0" applyNumberFormat="1" applyFont="1" applyFill="1"/>
    <xf numFmtId="164" fontId="7" fillId="0" borderId="5" xfId="0" applyNumberFormat="1" applyFont="1" applyBorder="1"/>
    <xf numFmtId="164" fontId="7" fillId="4" borderId="5" xfId="0" applyNumberFormat="1" applyFont="1" applyFill="1" applyBorder="1"/>
    <xf numFmtId="164" fontId="7" fillId="5" borderId="5" xfId="0" applyNumberFormat="1" applyFont="1" applyFill="1" applyBorder="1"/>
    <xf numFmtId="164" fontId="5" fillId="0" borderId="6" xfId="0" applyNumberFormat="1" applyFont="1" applyBorder="1"/>
    <xf numFmtId="164" fontId="5" fillId="4" borderId="6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Border="1"/>
    <xf numFmtId="164" fontId="5" fillId="5" borderId="6" xfId="0" applyNumberFormat="1" applyFont="1" applyFill="1" applyBorder="1"/>
    <xf numFmtId="164" fontId="11" fillId="0" borderId="0" xfId="0" applyNumberFormat="1" applyFont="1" applyBorder="1"/>
    <xf numFmtId="0" fontId="6" fillId="0" borderId="0" xfId="0" applyNumberFormat="1" applyFont="1"/>
    <xf numFmtId="0" fontId="6" fillId="4" borderId="0" xfId="0" applyFont="1" applyFill="1"/>
    <xf numFmtId="0" fontId="6" fillId="0" borderId="0" xfId="0" applyNumberFormat="1" applyFont="1" applyFill="1"/>
    <xf numFmtId="0" fontId="6" fillId="5" borderId="0" xfId="0" applyNumberFormat="1" applyFont="1" applyFill="1"/>
    <xf numFmtId="0" fontId="9" fillId="0" borderId="0" xfId="0" applyFont="1" applyBorder="1"/>
    <xf numFmtId="43" fontId="7" fillId="0" borderId="0" xfId="1" applyFont="1" applyAlignment="1">
      <alignment horizontal="right"/>
    </xf>
    <xf numFmtId="49" fontId="7" fillId="0" borderId="0" xfId="0" applyNumberFormat="1" applyFont="1" applyBorder="1"/>
    <xf numFmtId="43" fontId="6" fillId="4" borderId="1" xfId="1" applyFont="1" applyFill="1" applyBorder="1"/>
    <xf numFmtId="43" fontId="7" fillId="0" borderId="7" xfId="1" applyFont="1" applyFill="1" applyBorder="1" applyAlignment="1">
      <alignment horizontal="right"/>
    </xf>
    <xf numFmtId="0" fontId="5" fillId="0" borderId="7" xfId="0" applyNumberFormat="1" applyFont="1" applyBorder="1"/>
    <xf numFmtId="43" fontId="7" fillId="0" borderId="7" xfId="1" applyFont="1" applyBorder="1" applyAlignment="1">
      <alignment horizontal="right"/>
    </xf>
    <xf numFmtId="0" fontId="6" fillId="0" borderId="7" xfId="0" applyNumberFormat="1" applyFont="1" applyBorder="1"/>
    <xf numFmtId="0" fontId="6" fillId="0" borderId="7" xfId="0" applyFont="1" applyBorder="1"/>
    <xf numFmtId="43" fontId="7" fillId="5" borderId="7" xfId="1" applyFont="1" applyFill="1" applyBorder="1" applyAlignment="1">
      <alignment horizontal="right"/>
    </xf>
    <xf numFmtId="0" fontId="12" fillId="4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Continuous"/>
    </xf>
    <xf numFmtId="0" fontId="13" fillId="0" borderId="3" xfId="0" applyFont="1" applyBorder="1"/>
    <xf numFmtId="0" fontId="13" fillId="0" borderId="0" xfId="0" applyFont="1"/>
    <xf numFmtId="49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NumberFormat="1" applyFont="1"/>
    <xf numFmtId="0" fontId="13" fillId="0" borderId="7" xfId="0" applyNumberFormat="1" applyFont="1" applyBorder="1"/>
    <xf numFmtId="49" fontId="5" fillId="0" borderId="0" xfId="0" applyNumberFormat="1" applyFont="1" applyFill="1"/>
    <xf numFmtId="0" fontId="6" fillId="0" borderId="0" xfId="0" applyFont="1" applyFill="1"/>
    <xf numFmtId="164" fontId="6" fillId="5" borderId="0" xfId="0" applyNumberFormat="1" applyFont="1" applyFill="1"/>
    <xf numFmtId="43" fontId="7" fillId="7" borderId="7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E8096-0829-4DD3-B04F-452A2367467E}">
  <sheetPr codeName="Sheet1"/>
  <dimension ref="A1:K106"/>
  <sheetViews>
    <sheetView tabSelected="1" workbookViewId="0">
      <pane xSplit="5" ySplit="5" topLeftCell="F21" activePane="bottomRight" state="frozenSplit"/>
      <selection pane="topRight" activeCell="F1" sqref="F1"/>
      <selection pane="bottomLeft" activeCell="A3" sqref="A3"/>
      <selection pane="bottomRight" activeCell="K11" sqref="K11"/>
    </sheetView>
  </sheetViews>
  <sheetFormatPr defaultRowHeight="15.75" x14ac:dyDescent="0.25"/>
  <cols>
    <col min="1" max="4" width="3" style="2" customWidth="1"/>
    <col min="5" max="5" width="47" style="2" customWidth="1"/>
    <col min="6" max="6" width="2.5703125" style="7" customWidth="1"/>
    <col min="7" max="7" width="21.28515625" style="7" customWidth="1"/>
    <col min="8" max="16384" width="9.140625" style="7"/>
  </cols>
  <sheetData>
    <row r="1" spans="1:7" ht="17.25" thickTop="1" thickBot="1" x14ac:dyDescent="0.3">
      <c r="E1" s="2" t="s">
        <v>111</v>
      </c>
      <c r="F1" s="3"/>
      <c r="G1" s="6" t="s">
        <v>71</v>
      </c>
    </row>
    <row r="2" spans="1:7" ht="17.25" thickTop="1" thickBot="1" x14ac:dyDescent="0.3">
      <c r="F2" s="8"/>
      <c r="G2" s="11" t="s">
        <v>0</v>
      </c>
    </row>
    <row r="3" spans="1:7" ht="17.25" thickTop="1" thickBot="1" x14ac:dyDescent="0.3">
      <c r="F3" s="8"/>
      <c r="G3" s="11" t="s">
        <v>1</v>
      </c>
    </row>
    <row r="4" spans="1:7" ht="16.5" thickTop="1" x14ac:dyDescent="0.25">
      <c r="G4" s="14"/>
    </row>
    <row r="5" spans="1:7" s="20" customFormat="1" x14ac:dyDescent="0.25">
      <c r="A5" s="15"/>
      <c r="B5" s="15" t="s">
        <v>2</v>
      </c>
      <c r="C5" s="15"/>
      <c r="D5" s="15"/>
      <c r="E5" s="15"/>
      <c r="F5" s="7"/>
      <c r="G5" s="19"/>
    </row>
    <row r="6" spans="1:7" x14ac:dyDescent="0.25">
      <c r="A6" s="15"/>
      <c r="B6" s="15"/>
      <c r="C6" s="15" t="s">
        <v>3</v>
      </c>
      <c r="D6" s="15"/>
      <c r="E6" s="15"/>
      <c r="G6" s="19"/>
    </row>
    <row r="7" spans="1:7" x14ac:dyDescent="0.25">
      <c r="D7" s="15" t="s">
        <v>87</v>
      </c>
      <c r="G7" s="19">
        <v>0</v>
      </c>
    </row>
    <row r="8" spans="1:7" x14ac:dyDescent="0.25">
      <c r="D8" s="15" t="s">
        <v>78</v>
      </c>
      <c r="G8" s="19">
        <v>0</v>
      </c>
    </row>
    <row r="9" spans="1:7" x14ac:dyDescent="0.25">
      <c r="A9" s="15"/>
      <c r="B9" s="15"/>
      <c r="C9" s="15"/>
      <c r="D9" s="15" t="s">
        <v>4</v>
      </c>
      <c r="E9" s="15"/>
      <c r="G9" s="19">
        <v>836000</v>
      </c>
    </row>
    <row r="10" spans="1:7" x14ac:dyDescent="0.25">
      <c r="A10" s="15"/>
      <c r="B10" s="15"/>
      <c r="C10" s="15"/>
      <c r="D10" s="15" t="s">
        <v>5</v>
      </c>
      <c r="E10" s="15"/>
      <c r="G10" s="19">
        <v>48000</v>
      </c>
    </row>
    <row r="11" spans="1:7" x14ac:dyDescent="0.25">
      <c r="A11" s="15"/>
      <c r="B11" s="15"/>
      <c r="C11" s="15"/>
      <c r="D11" s="15" t="s">
        <v>6</v>
      </c>
      <c r="E11" s="15"/>
      <c r="G11" s="19">
        <v>750</v>
      </c>
    </row>
    <row r="12" spans="1:7" x14ac:dyDescent="0.25">
      <c r="A12" s="15"/>
      <c r="B12" s="15"/>
      <c r="C12" s="15"/>
      <c r="D12" s="15" t="s">
        <v>7</v>
      </c>
      <c r="E12" s="15"/>
      <c r="G12" s="19"/>
    </row>
    <row r="13" spans="1:7" x14ac:dyDescent="0.25">
      <c r="A13" s="15"/>
      <c r="B13" s="15"/>
      <c r="C13" s="15"/>
      <c r="D13" s="15"/>
      <c r="E13" s="15" t="s">
        <v>8</v>
      </c>
      <c r="G13" s="19">
        <f>34900-4200</f>
        <v>30700</v>
      </c>
    </row>
    <row r="14" spans="1:7" ht="16.5" thickBot="1" x14ac:dyDescent="0.3">
      <c r="A14" s="15"/>
      <c r="B14" s="15"/>
      <c r="C14" s="15"/>
      <c r="D14" s="15"/>
      <c r="E14" s="15" t="s">
        <v>9</v>
      </c>
      <c r="G14" s="28">
        <v>64025</v>
      </c>
    </row>
    <row r="15" spans="1:7" x14ac:dyDescent="0.25">
      <c r="A15" s="15"/>
      <c r="B15" s="15"/>
      <c r="C15" s="15"/>
      <c r="D15" s="15" t="s">
        <v>10</v>
      </c>
      <c r="E15" s="15"/>
      <c r="G15" s="19">
        <f>ROUND(SUM(G13:G14),5)</f>
        <v>94725</v>
      </c>
    </row>
    <row r="16" spans="1:7" x14ac:dyDescent="0.25">
      <c r="A16" s="15"/>
      <c r="B16" s="15"/>
      <c r="C16" s="15"/>
      <c r="D16" s="15" t="s">
        <v>11</v>
      </c>
      <c r="E16" s="15"/>
      <c r="G16" s="19"/>
    </row>
    <row r="17" spans="1:7" x14ac:dyDescent="0.25">
      <c r="A17" s="15"/>
      <c r="B17" s="15"/>
      <c r="C17" s="15"/>
      <c r="D17" s="15"/>
      <c r="E17" s="15" t="s">
        <v>12</v>
      </c>
      <c r="G17" s="19">
        <v>4000</v>
      </c>
    </row>
    <row r="18" spans="1:7" x14ac:dyDescent="0.25">
      <c r="E18" s="15" t="s">
        <v>79</v>
      </c>
      <c r="G18" s="19">
        <v>0</v>
      </c>
    </row>
    <row r="19" spans="1:7" x14ac:dyDescent="0.25">
      <c r="A19" s="15"/>
      <c r="B19" s="15"/>
      <c r="C19" s="15"/>
      <c r="D19" s="15"/>
      <c r="E19" s="15" t="s">
        <v>13</v>
      </c>
      <c r="G19" s="19">
        <v>500</v>
      </c>
    </row>
    <row r="20" spans="1:7" x14ac:dyDescent="0.25">
      <c r="E20" s="15" t="s">
        <v>80</v>
      </c>
      <c r="G20" s="19">
        <v>0</v>
      </c>
    </row>
    <row r="21" spans="1:7" x14ac:dyDescent="0.25">
      <c r="A21" s="15"/>
      <c r="B21" s="15"/>
      <c r="C21" s="15"/>
      <c r="D21" s="15"/>
      <c r="E21" s="15" t="s">
        <v>14</v>
      </c>
      <c r="G21" s="19">
        <v>5975</v>
      </c>
    </row>
    <row r="22" spans="1:7" x14ac:dyDescent="0.25">
      <c r="A22" s="15"/>
      <c r="B22" s="15"/>
      <c r="C22" s="15"/>
      <c r="D22" s="15"/>
      <c r="E22" s="15" t="s">
        <v>15</v>
      </c>
      <c r="G22" s="19">
        <v>5000</v>
      </c>
    </row>
    <row r="23" spans="1:7" ht="16.5" thickBot="1" x14ac:dyDescent="0.3">
      <c r="A23" s="15"/>
      <c r="B23" s="15"/>
      <c r="C23" s="15"/>
      <c r="D23" s="15"/>
      <c r="E23" s="15" t="s">
        <v>16</v>
      </c>
      <c r="G23" s="30">
        <v>1500</v>
      </c>
    </row>
    <row r="24" spans="1:7" ht="16.5" thickBot="1" x14ac:dyDescent="0.3">
      <c r="A24" s="15"/>
      <c r="B24" s="15"/>
      <c r="C24" s="15"/>
      <c r="D24" s="15" t="s">
        <v>17</v>
      </c>
      <c r="E24" s="15"/>
      <c r="G24" s="33">
        <f>ROUND(SUM(G17:G23),5)</f>
        <v>16975</v>
      </c>
    </row>
    <row r="25" spans="1:7" x14ac:dyDescent="0.25">
      <c r="A25" s="15"/>
      <c r="B25" s="15"/>
      <c r="C25" s="15" t="s">
        <v>18</v>
      </c>
      <c r="D25" s="15"/>
      <c r="E25" s="15"/>
      <c r="G25" s="19">
        <f>ROUND(SUM(G6:G11)+G15+G24,5)</f>
        <v>996450</v>
      </c>
    </row>
    <row r="26" spans="1:7" x14ac:dyDescent="0.25">
      <c r="A26" s="15"/>
      <c r="B26" s="15"/>
      <c r="C26" s="15" t="s">
        <v>19</v>
      </c>
      <c r="D26" s="15"/>
      <c r="E26" s="15"/>
      <c r="G26" s="19"/>
    </row>
    <row r="27" spans="1:7" x14ac:dyDescent="0.25">
      <c r="A27" s="15"/>
      <c r="B27" s="15"/>
      <c r="C27" s="15"/>
      <c r="D27" s="15" t="s">
        <v>20</v>
      </c>
      <c r="E27" s="15"/>
      <c r="G27" s="19"/>
    </row>
    <row r="28" spans="1:7" x14ac:dyDescent="0.25">
      <c r="A28" s="15"/>
      <c r="B28" s="15"/>
      <c r="C28" s="15"/>
      <c r="D28" s="15"/>
      <c r="E28" s="15" t="s">
        <v>21</v>
      </c>
      <c r="G28" s="19">
        <v>7702</v>
      </c>
    </row>
    <row r="29" spans="1:7" ht="16.5" thickBot="1" x14ac:dyDescent="0.3">
      <c r="A29" s="15"/>
      <c r="B29" s="15"/>
      <c r="C29" s="15"/>
      <c r="D29" s="15"/>
      <c r="E29" s="15" t="s">
        <v>22</v>
      </c>
      <c r="G29" s="28">
        <v>8965</v>
      </c>
    </row>
    <row r="30" spans="1:7" x14ac:dyDescent="0.25">
      <c r="A30" s="15"/>
      <c r="B30" s="15"/>
      <c r="C30" s="15"/>
      <c r="D30" s="15" t="s">
        <v>23</v>
      </c>
      <c r="E30" s="15"/>
      <c r="G30" s="19">
        <f>ROUND(SUM(G28:G29),5)</f>
        <v>16667</v>
      </c>
    </row>
    <row r="31" spans="1:7" x14ac:dyDescent="0.25">
      <c r="A31" s="15"/>
      <c r="B31" s="15"/>
      <c r="C31" s="15"/>
      <c r="D31" s="15" t="s">
        <v>24</v>
      </c>
      <c r="E31" s="15"/>
      <c r="G31" s="19"/>
    </row>
    <row r="32" spans="1:7" x14ac:dyDescent="0.25">
      <c r="A32" s="15"/>
      <c r="B32" s="15"/>
      <c r="C32" s="15"/>
      <c r="D32" s="15"/>
      <c r="E32" s="15" t="s">
        <v>25</v>
      </c>
      <c r="G32" s="19">
        <v>5000</v>
      </c>
    </row>
    <row r="33" spans="1:7" x14ac:dyDescent="0.25">
      <c r="A33" s="15"/>
      <c r="B33" s="15"/>
      <c r="C33" s="15"/>
      <c r="D33" s="15"/>
      <c r="E33" s="15" t="s">
        <v>26</v>
      </c>
      <c r="G33" s="19">
        <v>5934</v>
      </c>
    </row>
    <row r="34" spans="1:7" x14ac:dyDescent="0.25">
      <c r="A34" s="15"/>
      <c r="B34" s="15"/>
      <c r="C34" s="15"/>
      <c r="D34" s="15"/>
      <c r="E34" s="15" t="s">
        <v>27</v>
      </c>
      <c r="G34" s="19">
        <v>500</v>
      </c>
    </row>
    <row r="35" spans="1:7" x14ac:dyDescent="0.25">
      <c r="E35" s="15" t="s">
        <v>81</v>
      </c>
      <c r="G35" s="19">
        <v>0</v>
      </c>
    </row>
    <row r="36" spans="1:7" x14ac:dyDescent="0.25">
      <c r="A36" s="15"/>
      <c r="B36" s="15"/>
      <c r="C36" s="15"/>
      <c r="D36" s="15"/>
      <c r="E36" s="15" t="s">
        <v>82</v>
      </c>
      <c r="G36" s="19">
        <v>0</v>
      </c>
    </row>
    <row r="37" spans="1:7" x14ac:dyDescent="0.25">
      <c r="E37" s="15" t="s">
        <v>28</v>
      </c>
      <c r="G37" s="19">
        <v>4000</v>
      </c>
    </row>
    <row r="38" spans="1:7" x14ac:dyDescent="0.25">
      <c r="A38" s="15"/>
      <c r="B38" s="15"/>
      <c r="C38" s="15"/>
      <c r="D38" s="15"/>
      <c r="E38" s="15" t="s">
        <v>29</v>
      </c>
      <c r="G38" s="19">
        <v>1500</v>
      </c>
    </row>
    <row r="39" spans="1:7" ht="16.5" thickBot="1" x14ac:dyDescent="0.3">
      <c r="A39" s="15"/>
      <c r="B39" s="15"/>
      <c r="C39" s="15"/>
      <c r="D39" s="15"/>
      <c r="E39" s="15" t="s">
        <v>30</v>
      </c>
      <c r="G39" s="28">
        <v>500</v>
      </c>
    </row>
    <row r="40" spans="1:7" x14ac:dyDescent="0.25">
      <c r="A40" s="15"/>
      <c r="B40" s="15"/>
      <c r="C40" s="15"/>
      <c r="D40" s="15" t="s">
        <v>31</v>
      </c>
      <c r="E40" s="15"/>
      <c r="G40" s="19">
        <f>ROUND(SUM(G31:G39),5)</f>
        <v>17434</v>
      </c>
    </row>
    <row r="41" spans="1:7" x14ac:dyDescent="0.25">
      <c r="A41" s="15"/>
      <c r="B41" s="15"/>
      <c r="C41" s="15"/>
      <c r="D41" s="15" t="s">
        <v>32</v>
      </c>
      <c r="E41" s="15"/>
      <c r="G41" s="19">
        <v>4560</v>
      </c>
    </row>
    <row r="42" spans="1:7" x14ac:dyDescent="0.25">
      <c r="A42" s="15"/>
      <c r="B42" s="15"/>
      <c r="C42" s="15"/>
      <c r="D42" s="15" t="s">
        <v>33</v>
      </c>
      <c r="E42" s="15"/>
      <c r="G42" s="19">
        <v>210000</v>
      </c>
    </row>
    <row r="43" spans="1:7" x14ac:dyDescent="0.25">
      <c r="A43" s="15"/>
      <c r="B43" s="15"/>
      <c r="C43" s="15"/>
      <c r="D43" s="15" t="s">
        <v>34</v>
      </c>
      <c r="E43" s="15"/>
      <c r="G43" s="19">
        <v>3400</v>
      </c>
    </row>
    <row r="44" spans="1:7" x14ac:dyDescent="0.25">
      <c r="A44" s="15"/>
      <c r="B44" s="15"/>
      <c r="C44" s="15"/>
      <c r="D44" s="15" t="s">
        <v>35</v>
      </c>
      <c r="E44" s="15"/>
      <c r="G44" s="19">
        <v>18335</v>
      </c>
    </row>
    <row r="45" spans="1:7" x14ac:dyDescent="0.25">
      <c r="A45" s="15"/>
      <c r="B45" s="15"/>
      <c r="C45" s="15"/>
      <c r="D45" s="15" t="s">
        <v>36</v>
      </c>
      <c r="E45" s="15"/>
      <c r="G45" s="19">
        <v>16410</v>
      </c>
    </row>
    <row r="46" spans="1:7" x14ac:dyDescent="0.25">
      <c r="A46" s="15"/>
      <c r="B46" s="15"/>
      <c r="C46" s="15"/>
      <c r="D46" s="15" t="s">
        <v>37</v>
      </c>
      <c r="E46" s="15"/>
      <c r="G46" s="19">
        <v>6000</v>
      </c>
    </row>
    <row r="47" spans="1:7" x14ac:dyDescent="0.25">
      <c r="A47" s="15"/>
      <c r="B47" s="15"/>
      <c r="C47" s="15"/>
      <c r="D47" s="15" t="s">
        <v>38</v>
      </c>
      <c r="E47" s="15"/>
      <c r="G47" s="19">
        <v>1350</v>
      </c>
    </row>
    <row r="48" spans="1:7" x14ac:dyDescent="0.25">
      <c r="A48" s="15"/>
      <c r="B48" s="15"/>
      <c r="C48" s="15"/>
      <c r="D48" s="15" t="s">
        <v>39</v>
      </c>
      <c r="E48" s="15"/>
      <c r="G48" s="19">
        <v>3820</v>
      </c>
    </row>
    <row r="49" spans="1:7" x14ac:dyDescent="0.25">
      <c r="A49" s="15"/>
      <c r="B49" s="15"/>
      <c r="C49" s="15"/>
      <c r="D49" s="15" t="s">
        <v>40</v>
      </c>
      <c r="E49" s="15"/>
      <c r="G49" s="19">
        <v>1300</v>
      </c>
    </row>
    <row r="50" spans="1:7" x14ac:dyDescent="0.25">
      <c r="A50" s="15"/>
      <c r="B50" s="15"/>
      <c r="C50" s="15"/>
      <c r="D50" s="15" t="s">
        <v>41</v>
      </c>
      <c r="E50" s="15"/>
      <c r="G50" s="19">
        <v>4489</v>
      </c>
    </row>
    <row r="51" spans="1:7" x14ac:dyDescent="0.25">
      <c r="A51" s="15"/>
      <c r="B51" s="15"/>
      <c r="C51" s="15"/>
      <c r="D51" s="15" t="s">
        <v>42</v>
      </c>
      <c r="E51" s="15"/>
      <c r="G51" s="19">
        <v>5200</v>
      </c>
    </row>
    <row r="52" spans="1:7" x14ac:dyDescent="0.25">
      <c r="A52" s="15"/>
      <c r="B52" s="15"/>
      <c r="C52" s="15"/>
      <c r="D52" s="15" t="s">
        <v>43</v>
      </c>
      <c r="E52" s="15"/>
      <c r="G52" s="19">
        <v>3672</v>
      </c>
    </row>
    <row r="53" spans="1:7" x14ac:dyDescent="0.25">
      <c r="A53" s="15"/>
      <c r="B53" s="15"/>
      <c r="C53" s="15"/>
      <c r="D53" s="15" t="s">
        <v>44</v>
      </c>
      <c r="E53" s="15"/>
      <c r="G53" s="19">
        <v>9800</v>
      </c>
    </row>
    <row r="54" spans="1:7" x14ac:dyDescent="0.25">
      <c r="A54" s="15"/>
      <c r="B54" s="15"/>
      <c r="C54" s="15"/>
      <c r="D54" s="15" t="s">
        <v>45</v>
      </c>
      <c r="E54" s="15"/>
      <c r="G54" s="19">
        <v>18000</v>
      </c>
    </row>
    <row r="55" spans="1:7" x14ac:dyDescent="0.25">
      <c r="A55" s="15"/>
      <c r="B55" s="15"/>
      <c r="C55" s="15"/>
      <c r="D55" s="15" t="s">
        <v>46</v>
      </c>
      <c r="E55" s="15"/>
      <c r="G55" s="19">
        <v>2400</v>
      </c>
    </row>
    <row r="56" spans="1:7" x14ac:dyDescent="0.25">
      <c r="A56" s="15"/>
      <c r="B56" s="15"/>
      <c r="C56" s="15"/>
      <c r="D56" s="15" t="s">
        <v>47</v>
      </c>
      <c r="E56" s="15"/>
      <c r="G56" s="19">
        <v>1600</v>
      </c>
    </row>
    <row r="57" spans="1:7" x14ac:dyDescent="0.25">
      <c r="A57" s="15"/>
      <c r="B57" s="15"/>
      <c r="C57" s="15"/>
      <c r="D57" s="15" t="s">
        <v>48</v>
      </c>
      <c r="E57" s="15"/>
      <c r="G57" s="19">
        <v>6170</v>
      </c>
    </row>
    <row r="58" spans="1:7" x14ac:dyDescent="0.25">
      <c r="A58" s="15"/>
      <c r="B58" s="15"/>
      <c r="C58" s="15"/>
      <c r="D58" s="15" t="s">
        <v>49</v>
      </c>
      <c r="E58" s="15"/>
      <c r="G58" s="19">
        <v>415</v>
      </c>
    </row>
    <row r="59" spans="1:7" x14ac:dyDescent="0.25">
      <c r="A59" s="15"/>
      <c r="B59" s="15"/>
      <c r="C59" s="15"/>
      <c r="D59" s="15" t="s">
        <v>50</v>
      </c>
      <c r="E59" s="15"/>
      <c r="G59" s="19">
        <v>1400</v>
      </c>
    </row>
    <row r="60" spans="1:7" x14ac:dyDescent="0.25">
      <c r="A60" s="15"/>
      <c r="B60" s="15"/>
      <c r="C60" s="15"/>
      <c r="D60" s="15" t="s">
        <v>51</v>
      </c>
      <c r="E60" s="15"/>
      <c r="G60" s="19">
        <v>1000</v>
      </c>
    </row>
    <row r="61" spans="1:7" x14ac:dyDescent="0.25">
      <c r="A61" s="15"/>
      <c r="B61" s="15"/>
      <c r="C61" s="15"/>
      <c r="D61" s="15" t="s">
        <v>52</v>
      </c>
      <c r="E61" s="15"/>
      <c r="G61" s="19">
        <v>600</v>
      </c>
    </row>
    <row r="62" spans="1:7" x14ac:dyDescent="0.25">
      <c r="A62" s="15"/>
      <c r="B62" s="15"/>
      <c r="C62" s="15"/>
      <c r="D62" s="15" t="s">
        <v>53</v>
      </c>
      <c r="E62" s="15"/>
      <c r="G62" s="19">
        <v>1400</v>
      </c>
    </row>
    <row r="63" spans="1:7" x14ac:dyDescent="0.25">
      <c r="D63" s="15" t="s">
        <v>83</v>
      </c>
      <c r="G63" s="19">
        <v>0</v>
      </c>
    </row>
    <row r="64" spans="1:7" x14ac:dyDescent="0.25">
      <c r="A64" s="15"/>
      <c r="B64" s="15"/>
      <c r="C64" s="15"/>
      <c r="D64" s="15" t="s">
        <v>54</v>
      </c>
      <c r="E64" s="15"/>
      <c r="G64" s="19">
        <v>16500</v>
      </c>
    </row>
    <row r="65" spans="1:11" x14ac:dyDescent="0.25">
      <c r="A65" s="15"/>
      <c r="B65" s="15"/>
      <c r="C65" s="15"/>
      <c r="D65" s="15" t="s">
        <v>55</v>
      </c>
      <c r="E65" s="15"/>
      <c r="G65" s="19">
        <v>1800</v>
      </c>
    </row>
    <row r="66" spans="1:11" x14ac:dyDescent="0.25">
      <c r="A66" s="15"/>
      <c r="B66" s="15"/>
      <c r="C66" s="15"/>
      <c r="D66" s="15" t="s">
        <v>56</v>
      </c>
      <c r="E66" s="15"/>
      <c r="G66" s="19">
        <v>50230</v>
      </c>
    </row>
    <row r="67" spans="1:11" x14ac:dyDescent="0.25">
      <c r="A67" s="15"/>
      <c r="B67" s="15"/>
      <c r="C67" s="15"/>
      <c r="D67" s="15" t="s">
        <v>57</v>
      </c>
      <c r="E67" s="15"/>
      <c r="G67" s="19">
        <v>48000</v>
      </c>
    </row>
    <row r="68" spans="1:11" x14ac:dyDescent="0.25">
      <c r="A68" s="15"/>
      <c r="B68" s="15"/>
      <c r="C68" s="15"/>
      <c r="D68" s="15" t="s">
        <v>58</v>
      </c>
      <c r="E68" s="15"/>
      <c r="G68" s="19">
        <v>7572</v>
      </c>
    </row>
    <row r="69" spans="1:11" ht="16.5" thickBot="1" x14ac:dyDescent="0.3">
      <c r="A69" s="15"/>
      <c r="B69" s="15"/>
      <c r="C69" s="15"/>
      <c r="D69" s="15" t="s">
        <v>59</v>
      </c>
      <c r="E69" s="15"/>
      <c r="G69" s="30">
        <v>22000</v>
      </c>
    </row>
    <row r="70" spans="1:11" ht="16.5" thickBot="1" x14ac:dyDescent="0.3">
      <c r="A70" s="15"/>
      <c r="B70" s="15"/>
      <c r="C70" s="15" t="s">
        <v>60</v>
      </c>
      <c r="D70" s="15"/>
      <c r="E70" s="15"/>
      <c r="G70" s="33">
        <f>ROUND(G26+G30+SUM(G40:G69),5)</f>
        <v>501524</v>
      </c>
    </row>
    <row r="71" spans="1:11" x14ac:dyDescent="0.25">
      <c r="A71" s="15"/>
      <c r="B71" s="15" t="s">
        <v>61</v>
      </c>
      <c r="C71" s="15"/>
      <c r="D71" s="15"/>
      <c r="E71" s="15"/>
      <c r="G71" s="19">
        <f>ROUND(G5+G25-G70,5)</f>
        <v>494926</v>
      </c>
    </row>
    <row r="72" spans="1:11" x14ac:dyDescent="0.25">
      <c r="A72" s="15"/>
      <c r="B72" s="15" t="s">
        <v>62</v>
      </c>
      <c r="C72" s="15"/>
      <c r="D72" s="15"/>
      <c r="E72" s="15"/>
      <c r="G72" s="19"/>
    </row>
    <row r="73" spans="1:11" x14ac:dyDescent="0.25">
      <c r="A73" s="15"/>
      <c r="B73" s="15"/>
      <c r="C73" s="15" t="s">
        <v>63</v>
      </c>
      <c r="D73" s="15"/>
      <c r="E73" s="15"/>
      <c r="G73" s="19"/>
    </row>
    <row r="74" spans="1:11" s="35" customFormat="1" x14ac:dyDescent="0.25">
      <c r="A74" s="15"/>
      <c r="B74" s="15"/>
      <c r="C74" s="15"/>
      <c r="D74" s="15" t="s">
        <v>64</v>
      </c>
      <c r="E74" s="15"/>
      <c r="F74" s="7"/>
      <c r="G74" s="19">
        <v>17300</v>
      </c>
      <c r="I74" s="7"/>
      <c r="J74" s="7"/>
      <c r="K74" s="7"/>
    </row>
    <row r="75" spans="1:11" x14ac:dyDescent="0.25">
      <c r="A75" s="15"/>
      <c r="B75" s="15"/>
      <c r="C75" s="15"/>
      <c r="D75" s="36" t="s">
        <v>65</v>
      </c>
      <c r="E75" s="69"/>
      <c r="F75" s="70"/>
      <c r="G75" s="71">
        <v>452426</v>
      </c>
      <c r="K75" s="35"/>
    </row>
    <row r="76" spans="1:11" x14ac:dyDescent="0.25">
      <c r="D76" s="15" t="s">
        <v>85</v>
      </c>
      <c r="G76" s="19">
        <v>0</v>
      </c>
    </row>
    <row r="77" spans="1:11" x14ac:dyDescent="0.25">
      <c r="D77" s="15" t="s">
        <v>88</v>
      </c>
      <c r="G77" s="19">
        <v>0</v>
      </c>
    </row>
    <row r="78" spans="1:11" x14ac:dyDescent="0.25">
      <c r="A78" s="15"/>
      <c r="B78" s="15"/>
      <c r="C78" s="15"/>
      <c r="D78" s="15" t="s">
        <v>66</v>
      </c>
      <c r="E78" s="15"/>
      <c r="G78" s="19">
        <v>6000</v>
      </c>
      <c r="J78" s="35"/>
    </row>
    <row r="79" spans="1:11" x14ac:dyDescent="0.25">
      <c r="A79" s="15"/>
      <c r="B79" s="15"/>
      <c r="C79" s="15"/>
      <c r="D79" s="15" t="s">
        <v>67</v>
      </c>
      <c r="E79" s="15"/>
      <c r="G79" s="19">
        <v>8500</v>
      </c>
    </row>
    <row r="80" spans="1:11" ht="16.5" thickBot="1" x14ac:dyDescent="0.3">
      <c r="A80" s="15"/>
      <c r="B80" s="15"/>
      <c r="C80" s="15"/>
      <c r="D80" s="15" t="s">
        <v>89</v>
      </c>
      <c r="E80" s="15"/>
      <c r="G80" s="30">
        <v>9000</v>
      </c>
    </row>
    <row r="81" spans="1:7" ht="16.5" thickBot="1" x14ac:dyDescent="0.3">
      <c r="A81" s="15"/>
      <c r="B81" s="15"/>
      <c r="C81" s="15" t="s">
        <v>68</v>
      </c>
      <c r="D81" s="15"/>
      <c r="E81" s="15"/>
      <c r="G81" s="40">
        <f>ROUND(SUM(G73:G80),5)</f>
        <v>493226</v>
      </c>
    </row>
    <row r="82" spans="1:7" ht="16.5" thickBot="1" x14ac:dyDescent="0.3">
      <c r="A82" s="15"/>
      <c r="B82" s="15" t="s">
        <v>69</v>
      </c>
      <c r="C82" s="15"/>
      <c r="D82" s="15"/>
      <c r="E82" s="15"/>
      <c r="G82" s="40">
        <f>ROUND(G72-G81,5)</f>
        <v>-493226</v>
      </c>
    </row>
    <row r="83" spans="1:7" ht="16.5" thickBot="1" x14ac:dyDescent="0.3">
      <c r="A83" s="15" t="s">
        <v>70</v>
      </c>
      <c r="B83" s="15"/>
      <c r="C83" s="15"/>
      <c r="D83" s="15"/>
      <c r="E83" s="15"/>
      <c r="F83" s="35"/>
      <c r="G83" s="45">
        <f>ROUND(G71+G82,5)</f>
        <v>1700</v>
      </c>
    </row>
    <row r="84" spans="1:7" ht="16.5" thickTop="1" x14ac:dyDescent="0.25">
      <c r="G84" s="50"/>
    </row>
    <row r="85" spans="1:7" x14ac:dyDescent="0.25">
      <c r="A85" s="15"/>
      <c r="B85" s="15"/>
      <c r="C85" s="15"/>
      <c r="D85" s="15" t="s">
        <v>84</v>
      </c>
      <c r="E85" s="15"/>
      <c r="G85" s="19">
        <v>1700</v>
      </c>
    </row>
    <row r="86" spans="1:7" ht="16.5" thickBot="1" x14ac:dyDescent="0.3">
      <c r="A86" s="15" t="s">
        <v>86</v>
      </c>
      <c r="B86" s="7"/>
      <c r="C86" s="7"/>
      <c r="D86" s="7"/>
      <c r="E86" s="7"/>
      <c r="F86" s="58"/>
      <c r="G86" s="60">
        <f>+G83-G85</f>
        <v>0</v>
      </c>
    </row>
    <row r="87" spans="1:7" ht="16.5" thickTop="1" x14ac:dyDescent="0.25">
      <c r="G87" s="47"/>
    </row>
    <row r="88" spans="1:7" x14ac:dyDescent="0.25">
      <c r="A88" s="15" t="s">
        <v>90</v>
      </c>
      <c r="G88" s="47"/>
    </row>
    <row r="89" spans="1:7" x14ac:dyDescent="0.25">
      <c r="G89" s="47"/>
    </row>
    <row r="90" spans="1:7" x14ac:dyDescent="0.25">
      <c r="G90" s="47"/>
    </row>
    <row r="91" spans="1:7" x14ac:dyDescent="0.25">
      <c r="G91" s="47"/>
    </row>
    <row r="92" spans="1:7" x14ac:dyDescent="0.25">
      <c r="G92" s="47"/>
    </row>
    <row r="93" spans="1:7" x14ac:dyDescent="0.25">
      <c r="G93" s="47"/>
    </row>
    <row r="94" spans="1:7" x14ac:dyDescent="0.25">
      <c r="G94" s="47"/>
    </row>
    <row r="95" spans="1:7" x14ac:dyDescent="0.25">
      <c r="G95" s="47"/>
    </row>
    <row r="96" spans="1:7" x14ac:dyDescent="0.25">
      <c r="G96" s="47"/>
    </row>
    <row r="97" spans="7:7" x14ac:dyDescent="0.25">
      <c r="G97" s="47"/>
    </row>
    <row r="98" spans="7:7" x14ac:dyDescent="0.25">
      <c r="G98" s="47"/>
    </row>
    <row r="99" spans="7:7" x14ac:dyDescent="0.25">
      <c r="G99" s="47"/>
    </row>
    <row r="100" spans="7:7" x14ac:dyDescent="0.25">
      <c r="G100" s="47"/>
    </row>
    <row r="101" spans="7:7" x14ac:dyDescent="0.25">
      <c r="G101" s="47"/>
    </row>
    <row r="102" spans="7:7" x14ac:dyDescent="0.25">
      <c r="G102" s="47"/>
    </row>
    <row r="103" spans="7:7" x14ac:dyDescent="0.25">
      <c r="G103" s="47"/>
    </row>
    <row r="104" spans="7:7" x14ac:dyDescent="0.25">
      <c r="G104" s="47"/>
    </row>
    <row r="105" spans="7:7" x14ac:dyDescent="0.25">
      <c r="G105" s="47"/>
    </row>
    <row r="106" spans="7:7" x14ac:dyDescent="0.25">
      <c r="G106" s="47"/>
    </row>
  </sheetData>
  <pageMargins left="0.7" right="0.7" top="0.75" bottom="0.75" header="0.1" footer="0.3"/>
  <pageSetup paperSize="5" scale="60" fitToHeight="6" orientation="landscape" r:id="rId1"/>
  <headerFooter>
    <oddHeader>&amp;L&amp;"Arial,Bold"&amp;8&amp;T
&amp;D
 Accrual Basis&amp;C&amp;"Arial,Bold"&amp;12 United Way of Sumner County
&amp;14 Profit &amp; Loss Proposed Budget
&amp;10 July 2021 through June 2022</oddHeader>
    <oddFooter>&amp;L&amp;Z&amp;F&amp;R&amp;"Arial,Bold"&amp;8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2FFF-B5DB-417F-B6C3-CB36E33307D9}">
  <sheetPr codeName="Sheet2"/>
  <dimension ref="A1:R110"/>
  <sheetViews>
    <sheetView workbookViewId="0">
      <pane xSplit="5" ySplit="4" topLeftCell="F67" activePane="bottomRight" state="frozen"/>
      <selection pane="topRight" activeCell="F1" sqref="F1"/>
      <selection pane="bottomLeft" activeCell="A5" sqref="A5"/>
      <selection pane="bottomRight" sqref="A1:Q88"/>
    </sheetView>
  </sheetViews>
  <sheetFormatPr defaultRowHeight="15.75" x14ac:dyDescent="0.25"/>
  <cols>
    <col min="1" max="4" width="3" style="2" customWidth="1"/>
    <col min="5" max="5" width="48.42578125" style="2" customWidth="1"/>
    <col min="6" max="6" width="21.28515625" style="2" customWidth="1"/>
    <col min="7" max="7" width="2.5703125" style="2" customWidth="1"/>
    <col min="8" max="8" width="14.42578125" style="2" customWidth="1"/>
    <col min="9" max="9" width="2.5703125" style="2" customWidth="1"/>
    <col min="10" max="10" width="19.7109375" style="2" customWidth="1"/>
    <col min="11" max="11" width="2.5703125" style="2" customWidth="1"/>
    <col min="12" max="12" width="21.28515625" style="2" customWidth="1"/>
    <col min="13" max="13" width="2.5703125" style="13" customWidth="1"/>
    <col min="14" max="14" width="16" style="2" customWidth="1"/>
    <col min="15" max="15" width="2.5703125" style="7" customWidth="1"/>
    <col min="16" max="16" width="21.28515625" style="7" customWidth="1"/>
    <col min="17" max="17" width="77.42578125" style="7" customWidth="1"/>
    <col min="18" max="16384" width="9.140625" style="64"/>
  </cols>
  <sheetData>
    <row r="1" spans="1:18" ht="17.25" thickTop="1" thickBot="1" x14ac:dyDescent="0.3">
      <c r="F1" s="62"/>
      <c r="G1" s="63"/>
      <c r="H1" s="62"/>
      <c r="I1" s="4"/>
      <c r="J1" s="4"/>
      <c r="K1" s="4"/>
      <c r="L1" s="5" t="s">
        <v>77</v>
      </c>
      <c r="M1" s="4"/>
      <c r="N1" s="4"/>
      <c r="O1" s="3"/>
      <c r="P1" s="6" t="s">
        <v>71</v>
      </c>
      <c r="R1" s="15"/>
    </row>
    <row r="2" spans="1:18" ht="17.25" thickTop="1" thickBot="1" x14ac:dyDescent="0.3">
      <c r="F2" s="8" t="s">
        <v>72</v>
      </c>
      <c r="G2" s="62"/>
      <c r="H2" s="8" t="s">
        <v>73</v>
      </c>
      <c r="I2" s="8"/>
      <c r="J2" s="10" t="s">
        <v>74</v>
      </c>
      <c r="K2" s="8"/>
      <c r="L2" s="9" t="s">
        <v>74</v>
      </c>
      <c r="M2" s="10"/>
      <c r="N2" s="8" t="s">
        <v>73</v>
      </c>
      <c r="O2" s="8"/>
      <c r="P2" s="11" t="s">
        <v>0</v>
      </c>
      <c r="R2" s="15"/>
    </row>
    <row r="3" spans="1:18" ht="17.25" thickTop="1" thickBot="1" x14ac:dyDescent="0.3">
      <c r="F3" s="8" t="s">
        <v>75</v>
      </c>
      <c r="G3" s="8"/>
      <c r="H3" s="8" t="s">
        <v>76</v>
      </c>
      <c r="I3" s="8"/>
      <c r="J3" s="8" t="s">
        <v>1</v>
      </c>
      <c r="K3" s="8"/>
      <c r="L3" s="9" t="s">
        <v>75</v>
      </c>
      <c r="M3" s="10"/>
      <c r="N3" s="8" t="s">
        <v>76</v>
      </c>
      <c r="O3" s="8"/>
      <c r="P3" s="11" t="s">
        <v>1</v>
      </c>
      <c r="R3" s="65"/>
    </row>
    <row r="4" spans="1:18" ht="16.5" thickTop="1" x14ac:dyDescent="0.25">
      <c r="L4" s="12"/>
      <c r="P4" s="14"/>
      <c r="R4" s="15"/>
    </row>
    <row r="5" spans="1:18" s="66" customFormat="1" x14ac:dyDescent="0.25">
      <c r="A5" s="15"/>
      <c r="B5" s="15" t="s">
        <v>2</v>
      </c>
      <c r="C5" s="15"/>
      <c r="D5" s="15"/>
      <c r="E5" s="15"/>
      <c r="F5" s="16"/>
      <c r="G5" s="15"/>
      <c r="H5" s="15"/>
      <c r="I5" s="15"/>
      <c r="J5" s="15"/>
      <c r="K5" s="15"/>
      <c r="L5" s="17"/>
      <c r="M5" s="18"/>
      <c r="N5" s="16"/>
      <c r="O5" s="7"/>
      <c r="P5" s="19"/>
      <c r="Q5" s="61" t="s">
        <v>101</v>
      </c>
      <c r="R5" s="15"/>
    </row>
    <row r="6" spans="1:18" x14ac:dyDescent="0.25">
      <c r="A6" s="15"/>
      <c r="B6" s="15"/>
      <c r="C6" s="15" t="s">
        <v>3</v>
      </c>
      <c r="D6" s="15"/>
      <c r="E6" s="15"/>
      <c r="F6" s="16"/>
      <c r="G6" s="15"/>
      <c r="H6" s="15"/>
      <c r="I6" s="15"/>
      <c r="J6" s="15"/>
      <c r="K6" s="15"/>
      <c r="L6" s="17"/>
      <c r="M6" s="18"/>
      <c r="N6" s="16"/>
      <c r="P6" s="19"/>
      <c r="Q6" s="1" t="s">
        <v>100</v>
      </c>
      <c r="R6" s="15"/>
    </row>
    <row r="7" spans="1:18" x14ac:dyDescent="0.25">
      <c r="D7" s="15" t="s">
        <v>87</v>
      </c>
      <c r="F7" s="16">
        <v>866900.77</v>
      </c>
      <c r="L7" s="17">
        <v>0</v>
      </c>
      <c r="P7" s="19">
        <v>0</v>
      </c>
      <c r="Q7" s="22"/>
      <c r="R7" s="2"/>
    </row>
    <row r="8" spans="1:18" x14ac:dyDescent="0.25">
      <c r="D8" s="15" t="s">
        <v>78</v>
      </c>
      <c r="F8" s="16">
        <v>10831.2</v>
      </c>
      <c r="H8" s="23">
        <v>10831.2</v>
      </c>
      <c r="J8" s="16">
        <v>821000</v>
      </c>
      <c r="L8" s="17">
        <v>801357.2</v>
      </c>
      <c r="P8" s="19">
        <v>0</v>
      </c>
      <c r="Q8" s="22"/>
      <c r="R8" s="2"/>
    </row>
    <row r="9" spans="1:18" x14ac:dyDescent="0.25">
      <c r="A9" s="15"/>
      <c r="B9" s="15"/>
      <c r="C9" s="15"/>
      <c r="D9" s="15" t="s">
        <v>4</v>
      </c>
      <c r="E9" s="15"/>
      <c r="F9" s="16">
        <v>0</v>
      </c>
      <c r="G9" s="15"/>
      <c r="H9" s="15"/>
      <c r="I9" s="15"/>
      <c r="J9" s="16">
        <v>0</v>
      </c>
      <c r="K9" s="15"/>
      <c r="L9" s="17">
        <v>325.01</v>
      </c>
      <c r="M9" s="18"/>
      <c r="N9" s="16">
        <v>325.01</v>
      </c>
      <c r="P9" s="19">
        <v>836000</v>
      </c>
      <c r="Q9" s="22" t="s">
        <v>110</v>
      </c>
      <c r="R9" s="15"/>
    </row>
    <row r="10" spans="1:18" x14ac:dyDescent="0.25">
      <c r="A10" s="15"/>
      <c r="B10" s="15"/>
      <c r="C10" s="15"/>
      <c r="D10" s="15" t="s">
        <v>5</v>
      </c>
      <c r="E10" s="15"/>
      <c r="F10" s="16">
        <v>47081.99</v>
      </c>
      <c r="G10" s="15"/>
      <c r="H10" s="15"/>
      <c r="I10" s="15"/>
      <c r="J10" s="16">
        <v>0</v>
      </c>
      <c r="K10" s="15"/>
      <c r="L10" s="17">
        <v>26197.84</v>
      </c>
      <c r="M10" s="18"/>
      <c r="N10" s="16"/>
      <c r="P10" s="19">
        <v>48000</v>
      </c>
      <c r="Q10" s="22" t="s">
        <v>109</v>
      </c>
      <c r="R10" s="15"/>
    </row>
    <row r="11" spans="1:18" x14ac:dyDescent="0.25">
      <c r="A11" s="15"/>
      <c r="B11" s="15"/>
      <c r="C11" s="15"/>
      <c r="D11" s="15" t="s">
        <v>6</v>
      </c>
      <c r="E11" s="15"/>
      <c r="F11" s="16">
        <v>1522.13</v>
      </c>
      <c r="G11" s="15"/>
      <c r="H11" s="15"/>
      <c r="I11" s="15"/>
      <c r="J11" s="16">
        <v>1000</v>
      </c>
      <c r="K11" s="15"/>
      <c r="L11" s="17">
        <v>753.03</v>
      </c>
      <c r="M11" s="18"/>
      <c r="N11" s="16"/>
      <c r="P11" s="19">
        <v>750</v>
      </c>
      <c r="Q11" s="22"/>
      <c r="R11" s="15"/>
    </row>
    <row r="12" spans="1:18" x14ac:dyDescent="0.25">
      <c r="A12" s="15"/>
      <c r="B12" s="15"/>
      <c r="C12" s="15"/>
      <c r="D12" s="15" t="s">
        <v>7</v>
      </c>
      <c r="E12" s="15"/>
      <c r="F12" s="16"/>
      <c r="G12" s="15"/>
      <c r="H12" s="15"/>
      <c r="I12" s="15"/>
      <c r="J12" s="15"/>
      <c r="K12" s="15"/>
      <c r="L12" s="17"/>
      <c r="M12" s="18"/>
      <c r="N12" s="16"/>
      <c r="P12" s="19"/>
      <c r="Q12" s="22"/>
      <c r="R12" s="15"/>
    </row>
    <row r="13" spans="1:18" x14ac:dyDescent="0.25">
      <c r="A13" s="15"/>
      <c r="B13" s="15"/>
      <c r="C13" s="15"/>
      <c r="D13" s="15"/>
      <c r="E13" s="15" t="s">
        <v>8</v>
      </c>
      <c r="F13" s="16">
        <v>18095.080000000002</v>
      </c>
      <c r="G13" s="15"/>
      <c r="H13" s="15"/>
      <c r="I13" s="15"/>
      <c r="J13" s="16">
        <v>19103</v>
      </c>
      <c r="K13" s="15"/>
      <c r="L13" s="17">
        <v>4200</v>
      </c>
      <c r="M13" s="18"/>
      <c r="N13" s="16">
        <v>4200</v>
      </c>
      <c r="P13" s="19">
        <f>34900-4200</f>
        <v>30700</v>
      </c>
      <c r="Q13" s="22" t="s">
        <v>108</v>
      </c>
      <c r="R13" s="15"/>
    </row>
    <row r="14" spans="1:18" ht="16.5" thickBot="1" x14ac:dyDescent="0.3">
      <c r="A14" s="15"/>
      <c r="B14" s="15"/>
      <c r="C14" s="15"/>
      <c r="D14" s="15"/>
      <c r="E14" s="15" t="s">
        <v>9</v>
      </c>
      <c r="F14" s="24">
        <v>52647.88</v>
      </c>
      <c r="G14" s="15"/>
      <c r="H14" s="15"/>
      <c r="I14" s="15"/>
      <c r="J14" s="24">
        <v>42402</v>
      </c>
      <c r="K14" s="15"/>
      <c r="L14" s="25">
        <v>0</v>
      </c>
      <c r="M14" s="26"/>
      <c r="N14" s="27"/>
      <c r="P14" s="28">
        <v>64025</v>
      </c>
      <c r="Q14" s="22"/>
      <c r="R14" s="15"/>
    </row>
    <row r="15" spans="1:18" x14ac:dyDescent="0.25">
      <c r="A15" s="15"/>
      <c r="B15" s="15"/>
      <c r="C15" s="15"/>
      <c r="D15" s="15" t="s">
        <v>10</v>
      </c>
      <c r="E15" s="15"/>
      <c r="F15" s="16">
        <f>ROUND(SUM(F13:F14),5)</f>
        <v>70742.960000000006</v>
      </c>
      <c r="G15" s="15"/>
      <c r="H15" s="15"/>
      <c r="I15" s="15"/>
      <c r="J15" s="16">
        <f>ROUND(SUM(J12:J14),5)</f>
        <v>61505</v>
      </c>
      <c r="K15" s="15"/>
      <c r="L15" s="17">
        <f>ROUND(SUM(L13:L14),5)</f>
        <v>4200</v>
      </c>
      <c r="M15" s="18"/>
      <c r="N15" s="16"/>
      <c r="P15" s="19">
        <f>ROUND(SUM(P13:P14),5)</f>
        <v>94725</v>
      </c>
      <c r="Q15" s="22" t="s">
        <v>91</v>
      </c>
      <c r="R15" s="15"/>
    </row>
    <row r="16" spans="1:18" x14ac:dyDescent="0.25">
      <c r="A16" s="15"/>
      <c r="B16" s="15"/>
      <c r="C16" s="15"/>
      <c r="D16" s="15" t="s">
        <v>11</v>
      </c>
      <c r="E16" s="15"/>
      <c r="F16" s="16"/>
      <c r="G16" s="15"/>
      <c r="H16" s="15"/>
      <c r="I16" s="15"/>
      <c r="J16" s="15"/>
      <c r="K16" s="15"/>
      <c r="L16" s="17"/>
      <c r="M16" s="18"/>
      <c r="N16" s="16"/>
      <c r="P16" s="19"/>
      <c r="Q16" s="22"/>
      <c r="R16" s="15"/>
    </row>
    <row r="17" spans="1:18" x14ac:dyDescent="0.25">
      <c r="A17" s="15"/>
      <c r="B17" s="15"/>
      <c r="C17" s="15"/>
      <c r="D17" s="15"/>
      <c r="E17" s="15" t="s">
        <v>12</v>
      </c>
      <c r="F17" s="16">
        <v>2650</v>
      </c>
      <c r="G17" s="15"/>
      <c r="H17" s="15"/>
      <c r="I17" s="15"/>
      <c r="J17" s="16">
        <v>0</v>
      </c>
      <c r="K17" s="15"/>
      <c r="L17" s="17">
        <v>0</v>
      </c>
      <c r="M17" s="18"/>
      <c r="N17" s="16"/>
      <c r="P17" s="19">
        <v>4000</v>
      </c>
      <c r="Q17" s="22"/>
      <c r="R17" s="15"/>
    </row>
    <row r="18" spans="1:18" x14ac:dyDescent="0.25">
      <c r="E18" s="15" t="s">
        <v>79</v>
      </c>
      <c r="F18" s="16">
        <v>0</v>
      </c>
      <c r="J18" s="16">
        <v>500</v>
      </c>
      <c r="L18" s="17">
        <v>0</v>
      </c>
      <c r="P18" s="19">
        <v>0</v>
      </c>
      <c r="Q18" s="22"/>
      <c r="R18" s="2"/>
    </row>
    <row r="19" spans="1:18" x14ac:dyDescent="0.25">
      <c r="A19" s="15"/>
      <c r="B19" s="15"/>
      <c r="C19" s="15"/>
      <c r="D19" s="15"/>
      <c r="E19" s="15" t="s">
        <v>13</v>
      </c>
      <c r="F19" s="16">
        <v>410</v>
      </c>
      <c r="G19" s="15"/>
      <c r="H19" s="15"/>
      <c r="I19" s="15"/>
      <c r="J19" s="16">
        <v>250</v>
      </c>
      <c r="K19" s="15"/>
      <c r="L19" s="17">
        <v>0</v>
      </c>
      <c r="M19" s="18"/>
      <c r="N19" s="16"/>
      <c r="P19" s="19">
        <v>500</v>
      </c>
      <c r="Q19" s="22"/>
      <c r="R19" s="2"/>
    </row>
    <row r="20" spans="1:18" x14ac:dyDescent="0.25">
      <c r="E20" s="15" t="s">
        <v>80</v>
      </c>
      <c r="F20" s="16">
        <v>0</v>
      </c>
      <c r="J20" s="16">
        <v>500</v>
      </c>
      <c r="L20" s="17">
        <v>0</v>
      </c>
      <c r="P20" s="19">
        <v>0</v>
      </c>
      <c r="Q20" s="22"/>
      <c r="R20" s="15"/>
    </row>
    <row r="21" spans="1:18" x14ac:dyDescent="0.25">
      <c r="A21" s="15"/>
      <c r="B21" s="15"/>
      <c r="C21" s="15"/>
      <c r="D21" s="15"/>
      <c r="E21" s="15" t="s">
        <v>14</v>
      </c>
      <c r="F21" s="16">
        <v>5220</v>
      </c>
      <c r="G21" s="15"/>
      <c r="H21" s="15"/>
      <c r="I21" s="15"/>
      <c r="J21" s="16">
        <v>4000</v>
      </c>
      <c r="K21" s="15"/>
      <c r="L21" s="17">
        <v>6037.6</v>
      </c>
      <c r="M21" s="18"/>
      <c r="N21" s="16"/>
      <c r="P21" s="19">
        <v>5975</v>
      </c>
      <c r="Q21" s="21" t="s">
        <v>97</v>
      </c>
      <c r="R21" s="15"/>
    </row>
    <row r="22" spans="1:18" x14ac:dyDescent="0.25">
      <c r="A22" s="15"/>
      <c r="B22" s="15"/>
      <c r="C22" s="15"/>
      <c r="D22" s="15"/>
      <c r="E22" s="15" t="s">
        <v>15</v>
      </c>
      <c r="F22" s="27">
        <v>0</v>
      </c>
      <c r="G22" s="15"/>
      <c r="H22" s="15"/>
      <c r="I22" s="15"/>
      <c r="J22" s="16">
        <v>0</v>
      </c>
      <c r="K22" s="15"/>
      <c r="L22" s="17">
        <v>0</v>
      </c>
      <c r="M22" s="18"/>
      <c r="N22" s="16"/>
      <c r="P22" s="19">
        <v>5000</v>
      </c>
      <c r="Q22" s="22"/>
      <c r="R22" s="15"/>
    </row>
    <row r="23" spans="1:18" ht="16.5" thickBot="1" x14ac:dyDescent="0.3">
      <c r="A23" s="15"/>
      <c r="B23" s="15"/>
      <c r="C23" s="15"/>
      <c r="D23" s="15"/>
      <c r="E23" s="15" t="s">
        <v>16</v>
      </c>
      <c r="F23" s="16">
        <v>0</v>
      </c>
      <c r="G23" s="15"/>
      <c r="H23" s="15"/>
      <c r="I23" s="15"/>
      <c r="J23" s="16">
        <v>0</v>
      </c>
      <c r="K23" s="15"/>
      <c r="L23" s="29">
        <v>995</v>
      </c>
      <c r="M23" s="26"/>
      <c r="N23" s="27"/>
      <c r="P23" s="30">
        <v>1500</v>
      </c>
      <c r="Q23" s="22"/>
      <c r="R23" s="15"/>
    </row>
    <row r="24" spans="1:18" ht="16.5" thickBot="1" x14ac:dyDescent="0.3">
      <c r="A24" s="15"/>
      <c r="B24" s="15"/>
      <c r="C24" s="15"/>
      <c r="D24" s="15" t="s">
        <v>17</v>
      </c>
      <c r="E24" s="15"/>
      <c r="F24" s="31">
        <f>ROUND(SUM(F17:F23),5)</f>
        <v>8280</v>
      </c>
      <c r="G24" s="15"/>
      <c r="H24" s="15"/>
      <c r="I24" s="15"/>
      <c r="J24" s="31">
        <f>ROUND(SUM(J17:J23),5)</f>
        <v>5250</v>
      </c>
      <c r="K24" s="15"/>
      <c r="L24" s="32">
        <f>ROUND(SUM(L17:L23),5)</f>
        <v>7032.6</v>
      </c>
      <c r="M24" s="26"/>
      <c r="N24" s="27"/>
      <c r="P24" s="33">
        <f>ROUND(SUM(P17:P23),5)</f>
        <v>16975</v>
      </c>
      <c r="Q24" s="22" t="s">
        <v>91</v>
      </c>
      <c r="R24" s="15"/>
    </row>
    <row r="25" spans="1:18" x14ac:dyDescent="0.25">
      <c r="A25" s="15"/>
      <c r="B25" s="15"/>
      <c r="C25" s="15" t="s">
        <v>18</v>
      </c>
      <c r="D25" s="15"/>
      <c r="E25" s="15"/>
      <c r="F25" s="16">
        <f>ROUND(SUM(F5:F11)+F15+F24,5)</f>
        <v>1005359.05</v>
      </c>
      <c r="G25" s="15"/>
      <c r="H25" s="15"/>
      <c r="I25" s="15"/>
      <c r="J25" s="16">
        <f>ROUND(SUM(J6:J11)+J15+J24,5)</f>
        <v>888755</v>
      </c>
      <c r="K25" s="15"/>
      <c r="L25" s="17">
        <f>ROUND(SUM(L6:L11)+L15+L24,5)</f>
        <v>839865.68</v>
      </c>
      <c r="M25" s="18"/>
      <c r="N25" s="16"/>
      <c r="P25" s="19">
        <f>ROUND(SUM(P6:P11)+P15+P24,5)</f>
        <v>996450</v>
      </c>
      <c r="Q25" s="22"/>
      <c r="R25" s="15"/>
    </row>
    <row r="26" spans="1:18" x14ac:dyDescent="0.25">
      <c r="A26" s="15"/>
      <c r="B26" s="15"/>
      <c r="C26" s="15" t="s">
        <v>19</v>
      </c>
      <c r="D26" s="15"/>
      <c r="E26" s="15"/>
      <c r="F26" s="16"/>
      <c r="G26" s="15"/>
      <c r="H26" s="15"/>
      <c r="I26" s="15"/>
      <c r="J26" s="15"/>
      <c r="K26" s="15"/>
      <c r="L26" s="17"/>
      <c r="M26" s="18"/>
      <c r="N26" s="16"/>
      <c r="P26" s="19"/>
      <c r="Q26" s="22"/>
      <c r="R26" s="15"/>
    </row>
    <row r="27" spans="1:18" x14ac:dyDescent="0.25">
      <c r="A27" s="15"/>
      <c r="B27" s="15"/>
      <c r="C27" s="15"/>
      <c r="D27" s="15" t="s">
        <v>20</v>
      </c>
      <c r="E27" s="15"/>
      <c r="F27" s="16"/>
      <c r="G27" s="15"/>
      <c r="H27" s="15"/>
      <c r="I27" s="15"/>
      <c r="J27" s="15"/>
      <c r="K27" s="15"/>
      <c r="L27" s="17"/>
      <c r="M27" s="18"/>
      <c r="N27" s="16"/>
      <c r="P27" s="19"/>
      <c r="Q27" s="22"/>
      <c r="R27" s="15"/>
    </row>
    <row r="28" spans="1:18" x14ac:dyDescent="0.25">
      <c r="A28" s="15"/>
      <c r="B28" s="15"/>
      <c r="C28" s="15"/>
      <c r="D28" s="15"/>
      <c r="E28" s="15" t="s">
        <v>21</v>
      </c>
      <c r="F28" s="16">
        <v>0</v>
      </c>
      <c r="G28" s="15"/>
      <c r="H28" s="15"/>
      <c r="I28" s="15"/>
      <c r="J28" s="16">
        <v>0</v>
      </c>
      <c r="K28" s="15"/>
      <c r="L28" s="29">
        <v>2193.5500000000002</v>
      </c>
      <c r="M28" s="18"/>
      <c r="N28" s="16">
        <v>2193.5500000000002</v>
      </c>
      <c r="P28" s="19">
        <v>7702</v>
      </c>
      <c r="Q28" s="22" t="s">
        <v>106</v>
      </c>
      <c r="R28" s="15"/>
    </row>
    <row r="29" spans="1:18" ht="16.5" thickBot="1" x14ac:dyDescent="0.3">
      <c r="A29" s="15"/>
      <c r="B29" s="15"/>
      <c r="C29" s="15"/>
      <c r="D29" s="15"/>
      <c r="E29" s="15" t="s">
        <v>22</v>
      </c>
      <c r="F29" s="24">
        <v>0</v>
      </c>
      <c r="G29" s="15"/>
      <c r="H29" s="15"/>
      <c r="I29" s="15"/>
      <c r="J29" s="24">
        <v>0</v>
      </c>
      <c r="K29" s="15"/>
      <c r="L29" s="25">
        <v>0</v>
      </c>
      <c r="M29" s="26"/>
      <c r="N29" s="27"/>
      <c r="P29" s="28">
        <v>8965</v>
      </c>
      <c r="Q29" s="22"/>
      <c r="R29" s="15"/>
    </row>
    <row r="30" spans="1:18" x14ac:dyDescent="0.25">
      <c r="A30" s="15"/>
      <c r="B30" s="15"/>
      <c r="C30" s="15"/>
      <c r="D30" s="15" t="s">
        <v>23</v>
      </c>
      <c r="E30" s="15"/>
      <c r="F30" s="16">
        <f>ROUND(SUM(F28:F29),5)</f>
        <v>0</v>
      </c>
      <c r="G30" s="15"/>
      <c r="H30" s="15"/>
      <c r="I30" s="15"/>
      <c r="J30" s="16">
        <f>ROUND(SUM(J28:J29),5)</f>
        <v>0</v>
      </c>
      <c r="K30" s="15"/>
      <c r="L30" s="17">
        <f>ROUND(SUM(L28:L29),5)</f>
        <v>2193.5500000000002</v>
      </c>
      <c r="M30" s="18"/>
      <c r="N30" s="16"/>
      <c r="P30" s="19">
        <f>ROUND(SUM(P28:P29),5)</f>
        <v>16667</v>
      </c>
      <c r="Q30" s="22"/>
      <c r="R30" s="15"/>
    </row>
    <row r="31" spans="1:18" x14ac:dyDescent="0.25">
      <c r="A31" s="15"/>
      <c r="B31" s="15"/>
      <c r="C31" s="15"/>
      <c r="D31" s="15" t="s">
        <v>24</v>
      </c>
      <c r="E31" s="15"/>
      <c r="F31" s="64"/>
      <c r="G31" s="15"/>
      <c r="H31" s="15"/>
      <c r="I31" s="15"/>
      <c r="J31" s="15"/>
      <c r="K31" s="15"/>
      <c r="L31" s="17"/>
      <c r="M31" s="18"/>
      <c r="N31" s="16"/>
      <c r="P31" s="19"/>
      <c r="Q31" s="22" t="s">
        <v>91</v>
      </c>
      <c r="R31" s="15"/>
    </row>
    <row r="32" spans="1:18" x14ac:dyDescent="0.25">
      <c r="A32" s="15"/>
      <c r="B32" s="15"/>
      <c r="C32" s="15"/>
      <c r="D32" s="15"/>
      <c r="E32" s="15" t="s">
        <v>25</v>
      </c>
      <c r="F32" s="16">
        <v>660.31</v>
      </c>
      <c r="G32" s="15"/>
      <c r="H32" s="15"/>
      <c r="I32" s="15"/>
      <c r="J32" s="16">
        <v>0</v>
      </c>
      <c r="K32" s="15"/>
      <c r="L32" s="17">
        <v>0</v>
      </c>
      <c r="M32" s="18"/>
      <c r="N32" s="16"/>
      <c r="P32" s="19">
        <v>5000</v>
      </c>
      <c r="Q32" s="22"/>
      <c r="R32" s="15"/>
    </row>
    <row r="33" spans="1:18" x14ac:dyDescent="0.25">
      <c r="A33" s="15"/>
      <c r="B33" s="15"/>
      <c r="C33" s="15"/>
      <c r="D33" s="15"/>
      <c r="E33" s="15" t="s">
        <v>26</v>
      </c>
      <c r="F33" s="16">
        <v>6942.92</v>
      </c>
      <c r="G33" s="15"/>
      <c r="H33" s="15"/>
      <c r="I33" s="15"/>
      <c r="J33" s="16">
        <v>4000</v>
      </c>
      <c r="K33" s="15"/>
      <c r="L33" s="17">
        <v>6545</v>
      </c>
      <c r="M33" s="18"/>
      <c r="N33" s="16"/>
      <c r="P33" s="19">
        <v>5934</v>
      </c>
      <c r="Q33" s="22"/>
      <c r="R33" s="15"/>
    </row>
    <row r="34" spans="1:18" x14ac:dyDescent="0.25">
      <c r="A34" s="15"/>
      <c r="B34" s="15"/>
      <c r="C34" s="15"/>
      <c r="D34" s="15"/>
      <c r="E34" s="15" t="s">
        <v>27</v>
      </c>
      <c r="F34" s="16">
        <v>335.66</v>
      </c>
      <c r="G34" s="15"/>
      <c r="H34" s="15"/>
      <c r="I34" s="15"/>
      <c r="J34" s="16">
        <v>250</v>
      </c>
      <c r="K34" s="15"/>
      <c r="L34" s="17">
        <v>0</v>
      </c>
      <c r="M34" s="18"/>
      <c r="N34" s="16"/>
      <c r="P34" s="19">
        <v>500</v>
      </c>
      <c r="Q34" s="22"/>
      <c r="R34" s="15"/>
    </row>
    <row r="35" spans="1:18" x14ac:dyDescent="0.25">
      <c r="E35" s="15" t="s">
        <v>81</v>
      </c>
      <c r="F35" s="16">
        <v>0</v>
      </c>
      <c r="J35" s="16">
        <v>500</v>
      </c>
      <c r="L35" s="17">
        <v>0</v>
      </c>
      <c r="P35" s="19">
        <v>0</v>
      </c>
      <c r="Q35" s="22"/>
      <c r="R35" s="15"/>
    </row>
    <row r="36" spans="1:18" x14ac:dyDescent="0.25">
      <c r="A36" s="15"/>
      <c r="B36" s="15"/>
      <c r="C36" s="15"/>
      <c r="D36" s="15"/>
      <c r="E36" s="15" t="s">
        <v>82</v>
      </c>
      <c r="F36" s="16">
        <v>0</v>
      </c>
      <c r="J36" s="16">
        <v>500</v>
      </c>
      <c r="L36" s="17">
        <v>0</v>
      </c>
      <c r="P36" s="19">
        <v>0</v>
      </c>
      <c r="Q36" s="22"/>
      <c r="R36" s="15"/>
    </row>
    <row r="37" spans="1:18" x14ac:dyDescent="0.25">
      <c r="E37" s="15" t="s">
        <v>28</v>
      </c>
      <c r="F37" s="16">
        <v>3341.85</v>
      </c>
      <c r="G37" s="15"/>
      <c r="H37" s="15"/>
      <c r="I37" s="15"/>
      <c r="J37" s="16">
        <v>500</v>
      </c>
      <c r="K37" s="15"/>
      <c r="L37" s="17">
        <v>0</v>
      </c>
      <c r="M37" s="18"/>
      <c r="N37" s="16"/>
      <c r="P37" s="19">
        <v>4000</v>
      </c>
      <c r="Q37" s="22"/>
      <c r="R37" s="15"/>
    </row>
    <row r="38" spans="1:18" x14ac:dyDescent="0.25">
      <c r="A38" s="15"/>
      <c r="B38" s="15"/>
      <c r="C38" s="15"/>
      <c r="D38" s="15"/>
      <c r="E38" s="15" t="s">
        <v>29</v>
      </c>
      <c r="F38" s="16">
        <v>0</v>
      </c>
      <c r="G38" s="15"/>
      <c r="H38" s="15"/>
      <c r="I38" s="15"/>
      <c r="J38" s="16">
        <v>0</v>
      </c>
      <c r="K38" s="15"/>
      <c r="L38" s="17">
        <v>969.18</v>
      </c>
      <c r="M38" s="18"/>
      <c r="N38" s="16"/>
      <c r="P38" s="19">
        <v>1500</v>
      </c>
      <c r="Q38" s="22"/>
      <c r="R38" s="15"/>
    </row>
    <row r="39" spans="1:18" ht="16.5" thickBot="1" x14ac:dyDescent="0.3">
      <c r="A39" s="15"/>
      <c r="B39" s="15"/>
      <c r="C39" s="15"/>
      <c r="D39" s="15"/>
      <c r="E39" s="15" t="s">
        <v>30</v>
      </c>
      <c r="F39" s="24">
        <v>46</v>
      </c>
      <c r="G39" s="15"/>
      <c r="H39" s="15"/>
      <c r="I39" s="15"/>
      <c r="J39" s="24">
        <v>200</v>
      </c>
      <c r="K39" s="15"/>
      <c r="L39" s="25">
        <v>212.5</v>
      </c>
      <c r="M39" s="26"/>
      <c r="N39" s="27"/>
      <c r="P39" s="28">
        <v>500</v>
      </c>
      <c r="Q39" s="22"/>
      <c r="R39" s="15"/>
    </row>
    <row r="40" spans="1:18" x14ac:dyDescent="0.25">
      <c r="A40" s="15"/>
      <c r="B40" s="15"/>
      <c r="C40" s="15"/>
      <c r="D40" s="15" t="s">
        <v>31</v>
      </c>
      <c r="E40" s="15"/>
      <c r="F40" s="16">
        <f>ROUND(SUM(F27:F39),5)</f>
        <v>11326.74</v>
      </c>
      <c r="G40" s="15"/>
      <c r="H40" s="15"/>
      <c r="I40" s="15"/>
      <c r="J40" s="16">
        <f>ROUND(SUM(J32:J39),5)</f>
        <v>5950</v>
      </c>
      <c r="K40" s="15"/>
      <c r="L40" s="17">
        <f>ROUND(SUM(L31:L39),5)</f>
        <v>7726.68</v>
      </c>
      <c r="M40" s="18"/>
      <c r="N40" s="16"/>
      <c r="P40" s="19">
        <f>ROUND(SUM(P31:P39),5)</f>
        <v>17434</v>
      </c>
      <c r="Q40" s="22" t="s">
        <v>91</v>
      </c>
      <c r="R40" s="15"/>
    </row>
    <row r="41" spans="1:18" x14ac:dyDescent="0.25">
      <c r="A41" s="15"/>
      <c r="B41" s="15"/>
      <c r="C41" s="15"/>
      <c r="D41" s="15" t="s">
        <v>32</v>
      </c>
      <c r="E41" s="15"/>
      <c r="F41" s="16">
        <v>1485.19</v>
      </c>
      <c r="G41" s="15"/>
      <c r="H41" s="15"/>
      <c r="I41" s="15"/>
      <c r="J41" s="16">
        <v>4309.4399999999996</v>
      </c>
      <c r="K41" s="15"/>
      <c r="L41" s="17">
        <v>2874.1</v>
      </c>
      <c r="M41" s="18"/>
      <c r="N41" s="16"/>
      <c r="P41" s="19">
        <v>4560</v>
      </c>
      <c r="Q41" s="22"/>
      <c r="R41" s="15"/>
    </row>
    <row r="42" spans="1:18" x14ac:dyDescent="0.25">
      <c r="A42" s="15"/>
      <c r="B42" s="15"/>
      <c r="C42" s="15"/>
      <c r="D42" s="15" t="s">
        <v>33</v>
      </c>
      <c r="E42" s="15"/>
      <c r="F42" s="16">
        <v>174876.95</v>
      </c>
      <c r="G42" s="15"/>
      <c r="H42" s="15"/>
      <c r="I42" s="15"/>
      <c r="J42" s="16">
        <v>180770</v>
      </c>
      <c r="K42" s="15"/>
      <c r="L42" s="17">
        <v>199936.05</v>
      </c>
      <c r="M42" s="18"/>
      <c r="N42" s="16"/>
      <c r="P42" s="19">
        <v>210000</v>
      </c>
      <c r="Q42" s="21" t="s">
        <v>99</v>
      </c>
      <c r="R42" s="15"/>
    </row>
    <row r="43" spans="1:18" x14ac:dyDescent="0.25">
      <c r="A43" s="15"/>
      <c r="B43" s="15"/>
      <c r="C43" s="15"/>
      <c r="D43" s="15" t="s">
        <v>34</v>
      </c>
      <c r="E43" s="15"/>
      <c r="F43" s="16">
        <v>3600</v>
      </c>
      <c r="G43" s="15"/>
      <c r="H43" s="15"/>
      <c r="I43" s="15"/>
      <c r="J43" s="16">
        <v>3600</v>
      </c>
      <c r="K43" s="15"/>
      <c r="L43" s="17">
        <v>3600</v>
      </c>
      <c r="M43" s="18"/>
      <c r="N43" s="16"/>
      <c r="P43" s="19">
        <v>3400</v>
      </c>
      <c r="Q43" s="21" t="s">
        <v>92</v>
      </c>
      <c r="R43" s="15"/>
    </row>
    <row r="44" spans="1:18" x14ac:dyDescent="0.25">
      <c r="A44" s="15"/>
      <c r="B44" s="15"/>
      <c r="C44" s="15"/>
      <c r="D44" s="15" t="s">
        <v>35</v>
      </c>
      <c r="E44" s="15"/>
      <c r="F44" s="16">
        <v>18267.240000000002</v>
      </c>
      <c r="G44" s="15"/>
      <c r="H44" s="15"/>
      <c r="I44" s="15"/>
      <c r="J44" s="16">
        <v>20767</v>
      </c>
      <c r="K44" s="15"/>
      <c r="L44" s="17">
        <v>17989.599999999999</v>
      </c>
      <c r="M44" s="18"/>
      <c r="N44" s="16"/>
      <c r="P44" s="19">
        <v>18335</v>
      </c>
      <c r="Q44" s="21" t="s">
        <v>92</v>
      </c>
      <c r="R44" s="15"/>
    </row>
    <row r="45" spans="1:18" x14ac:dyDescent="0.25">
      <c r="A45" s="15"/>
      <c r="B45" s="15"/>
      <c r="C45" s="15"/>
      <c r="D45" s="15" t="s">
        <v>36</v>
      </c>
      <c r="E45" s="15"/>
      <c r="F45" s="16">
        <v>13545.98</v>
      </c>
      <c r="G45" s="15"/>
      <c r="H45" s="15"/>
      <c r="I45" s="15"/>
      <c r="J45" s="16">
        <v>14280</v>
      </c>
      <c r="K45" s="15"/>
      <c r="L45" s="17">
        <v>14655.68</v>
      </c>
      <c r="M45" s="18"/>
      <c r="N45" s="16"/>
      <c r="P45" s="19">
        <v>16410</v>
      </c>
      <c r="Q45" s="21" t="s">
        <v>93</v>
      </c>
      <c r="R45" s="15"/>
    </row>
    <row r="46" spans="1:18" x14ac:dyDescent="0.25">
      <c r="A46" s="15"/>
      <c r="B46" s="15"/>
      <c r="C46" s="15"/>
      <c r="D46" s="15" t="s">
        <v>37</v>
      </c>
      <c r="E46" s="15"/>
      <c r="F46" s="16">
        <v>5893.48</v>
      </c>
      <c r="G46" s="15"/>
      <c r="H46" s="15"/>
      <c r="I46" s="15"/>
      <c r="J46" s="16">
        <v>6244</v>
      </c>
      <c r="K46" s="15"/>
      <c r="L46" s="17">
        <v>5349.15</v>
      </c>
      <c r="M46" s="18"/>
      <c r="N46" s="16"/>
      <c r="P46" s="19">
        <v>6000</v>
      </c>
      <c r="Q46" s="22"/>
      <c r="R46" s="2"/>
    </row>
    <row r="47" spans="1:18" x14ac:dyDescent="0.25">
      <c r="A47" s="15"/>
      <c r="B47" s="15"/>
      <c r="C47" s="15"/>
      <c r="D47" s="15" t="s">
        <v>38</v>
      </c>
      <c r="E47" s="15"/>
      <c r="F47" s="16">
        <v>1141.33</v>
      </c>
      <c r="G47" s="15"/>
      <c r="H47" s="15"/>
      <c r="I47" s="15"/>
      <c r="J47" s="16">
        <v>1430</v>
      </c>
      <c r="K47" s="15"/>
      <c r="L47" s="17">
        <v>1273.19</v>
      </c>
      <c r="M47" s="18"/>
      <c r="N47" s="16"/>
      <c r="P47" s="19">
        <v>1350</v>
      </c>
      <c r="Q47" s="22"/>
      <c r="R47" s="15"/>
    </row>
    <row r="48" spans="1:18" x14ac:dyDescent="0.25">
      <c r="A48" s="15"/>
      <c r="B48" s="15"/>
      <c r="C48" s="15"/>
      <c r="D48" s="15" t="s">
        <v>39</v>
      </c>
      <c r="E48" s="15"/>
      <c r="F48" s="16">
        <v>578.77</v>
      </c>
      <c r="G48" s="15"/>
      <c r="H48" s="15"/>
      <c r="I48" s="15"/>
      <c r="J48" s="16">
        <v>2360</v>
      </c>
      <c r="K48" s="15"/>
      <c r="L48" s="17">
        <v>2500.09</v>
      </c>
      <c r="M48" s="18"/>
      <c r="N48" s="16"/>
      <c r="P48" s="19">
        <v>3820</v>
      </c>
      <c r="Q48" s="22"/>
      <c r="R48" s="15"/>
    </row>
    <row r="49" spans="1:18" x14ac:dyDescent="0.25">
      <c r="A49" s="15"/>
      <c r="B49" s="15"/>
      <c r="C49" s="15"/>
      <c r="D49" s="15" t="s">
        <v>40</v>
      </c>
      <c r="E49" s="15"/>
      <c r="F49" s="16">
        <v>1713.33</v>
      </c>
      <c r="G49" s="15"/>
      <c r="H49" s="15"/>
      <c r="I49" s="15"/>
      <c r="J49" s="16">
        <v>1400</v>
      </c>
      <c r="K49" s="15"/>
      <c r="L49" s="17">
        <v>1152.81</v>
      </c>
      <c r="M49" s="18"/>
      <c r="N49" s="16"/>
      <c r="P49" s="19">
        <v>1300</v>
      </c>
      <c r="Q49" s="22"/>
      <c r="R49" s="15"/>
    </row>
    <row r="50" spans="1:18" x14ac:dyDescent="0.25">
      <c r="A50" s="15"/>
      <c r="B50" s="15"/>
      <c r="C50" s="15"/>
      <c r="D50" s="15" t="s">
        <v>41</v>
      </c>
      <c r="E50" s="15"/>
      <c r="F50" s="16">
        <v>3961.21</v>
      </c>
      <c r="G50" s="15"/>
      <c r="H50" s="15"/>
      <c r="I50" s="15"/>
      <c r="J50" s="16">
        <v>4490</v>
      </c>
      <c r="K50" s="15"/>
      <c r="L50" s="17">
        <v>3398.99</v>
      </c>
      <c r="M50" s="18"/>
      <c r="N50" s="16"/>
      <c r="P50" s="19">
        <v>4489</v>
      </c>
      <c r="Q50" s="22"/>
      <c r="R50" s="15"/>
    </row>
    <row r="51" spans="1:18" x14ac:dyDescent="0.25">
      <c r="A51" s="15"/>
      <c r="B51" s="15"/>
      <c r="C51" s="15"/>
      <c r="D51" s="15" t="s">
        <v>42</v>
      </c>
      <c r="E51" s="15"/>
      <c r="F51" s="16">
        <v>3815.22</v>
      </c>
      <c r="G51" s="15"/>
      <c r="H51" s="15"/>
      <c r="I51" s="15"/>
      <c r="J51" s="16">
        <v>4320</v>
      </c>
      <c r="K51" s="15"/>
      <c r="L51" s="17">
        <v>3910.44</v>
      </c>
      <c r="M51" s="18"/>
      <c r="N51" s="16"/>
      <c r="P51" s="19">
        <v>5200</v>
      </c>
      <c r="Q51" s="21" t="s">
        <v>94</v>
      </c>
      <c r="R51" s="15"/>
    </row>
    <row r="52" spans="1:18" x14ac:dyDescent="0.25">
      <c r="A52" s="15"/>
      <c r="B52" s="15"/>
      <c r="C52" s="15"/>
      <c r="D52" s="15" t="s">
        <v>43</v>
      </c>
      <c r="E52" s="15"/>
      <c r="F52" s="16">
        <v>1020.99</v>
      </c>
      <c r="G52" s="15"/>
      <c r="H52" s="15"/>
      <c r="I52" s="15"/>
      <c r="J52" s="16">
        <v>2576</v>
      </c>
      <c r="K52" s="15"/>
      <c r="L52" s="17">
        <v>2382.98</v>
      </c>
      <c r="M52" s="18"/>
      <c r="N52" s="16"/>
      <c r="P52" s="19">
        <v>3672</v>
      </c>
      <c r="Q52" s="22"/>
      <c r="R52" s="15"/>
    </row>
    <row r="53" spans="1:18" x14ac:dyDescent="0.25">
      <c r="A53" s="15"/>
      <c r="B53" s="15"/>
      <c r="C53" s="15"/>
      <c r="D53" s="15" t="s">
        <v>44</v>
      </c>
      <c r="E53" s="15"/>
      <c r="F53" s="16">
        <v>14700</v>
      </c>
      <c r="G53" s="15"/>
      <c r="H53" s="15"/>
      <c r="I53" s="15"/>
      <c r="J53" s="16">
        <v>9800</v>
      </c>
      <c r="K53" s="15"/>
      <c r="L53" s="17">
        <v>9800</v>
      </c>
      <c r="M53" s="18"/>
      <c r="N53" s="16"/>
      <c r="P53" s="19">
        <v>9800</v>
      </c>
      <c r="Q53" s="22"/>
      <c r="R53" s="15"/>
    </row>
    <row r="54" spans="1:18" x14ac:dyDescent="0.25">
      <c r="A54" s="15"/>
      <c r="B54" s="15"/>
      <c r="C54" s="15"/>
      <c r="D54" s="15" t="s">
        <v>45</v>
      </c>
      <c r="E54" s="15"/>
      <c r="F54" s="16">
        <v>16845.84</v>
      </c>
      <c r="G54" s="15"/>
      <c r="H54" s="15"/>
      <c r="I54" s="15"/>
      <c r="J54" s="16">
        <v>17896.560000000001</v>
      </c>
      <c r="K54" s="15"/>
      <c r="L54" s="17">
        <v>17896.36</v>
      </c>
      <c r="M54" s="18"/>
      <c r="N54" s="16"/>
      <c r="P54" s="19">
        <v>18000</v>
      </c>
      <c r="Q54" s="22"/>
      <c r="R54" s="15"/>
    </row>
    <row r="55" spans="1:18" x14ac:dyDescent="0.25">
      <c r="A55" s="15"/>
      <c r="B55" s="15"/>
      <c r="C55" s="15"/>
      <c r="D55" s="15" t="s">
        <v>46</v>
      </c>
      <c r="E55" s="15"/>
      <c r="F55" s="16">
        <v>2339.38</v>
      </c>
      <c r="G55" s="15"/>
      <c r="H55" s="15"/>
      <c r="I55" s="15"/>
      <c r="J55" s="16">
        <v>2600</v>
      </c>
      <c r="K55" s="15"/>
      <c r="L55" s="17">
        <v>2248.16</v>
      </c>
      <c r="M55" s="18"/>
      <c r="N55" s="16"/>
      <c r="P55" s="19">
        <v>2400</v>
      </c>
      <c r="Q55" s="22"/>
      <c r="R55" s="15"/>
    </row>
    <row r="56" spans="1:18" x14ac:dyDescent="0.25">
      <c r="A56" s="15"/>
      <c r="B56" s="15"/>
      <c r="C56" s="15"/>
      <c r="D56" s="15" t="s">
        <v>47</v>
      </c>
      <c r="E56" s="15"/>
      <c r="F56" s="16">
        <v>4692.8100000000004</v>
      </c>
      <c r="G56" s="15"/>
      <c r="H56" s="15"/>
      <c r="I56" s="15"/>
      <c r="J56" s="16">
        <v>2800</v>
      </c>
      <c r="K56" s="15"/>
      <c r="L56" s="17">
        <v>1411.43</v>
      </c>
      <c r="M56" s="18"/>
      <c r="N56" s="16"/>
      <c r="P56" s="19">
        <v>1600</v>
      </c>
      <c r="Q56" s="22"/>
      <c r="R56" s="15"/>
    </row>
    <row r="57" spans="1:18" x14ac:dyDescent="0.25">
      <c r="A57" s="15"/>
      <c r="B57" s="15"/>
      <c r="C57" s="15"/>
      <c r="D57" s="15" t="s">
        <v>48</v>
      </c>
      <c r="E57" s="15"/>
      <c r="F57" s="16">
        <v>5823.98</v>
      </c>
      <c r="G57" s="15"/>
      <c r="H57" s="15"/>
      <c r="I57" s="15"/>
      <c r="J57" s="16">
        <v>4850</v>
      </c>
      <c r="K57" s="15"/>
      <c r="L57" s="17">
        <v>7075.85</v>
      </c>
      <c r="M57" s="18"/>
      <c r="N57" s="16"/>
      <c r="P57" s="19">
        <v>6170</v>
      </c>
      <c r="Q57" s="21" t="s">
        <v>95</v>
      </c>
      <c r="R57" s="15"/>
    </row>
    <row r="58" spans="1:18" x14ac:dyDescent="0.25">
      <c r="A58" s="15"/>
      <c r="B58" s="15"/>
      <c r="C58" s="15"/>
      <c r="D58" s="15" t="s">
        <v>49</v>
      </c>
      <c r="E58" s="15"/>
      <c r="F58" s="16">
        <v>163.76</v>
      </c>
      <c r="G58" s="15"/>
      <c r="H58" s="15"/>
      <c r="I58" s="15"/>
      <c r="J58" s="16">
        <v>415</v>
      </c>
      <c r="K58" s="15"/>
      <c r="L58" s="17">
        <v>413.26</v>
      </c>
      <c r="M58" s="18"/>
      <c r="N58" s="16"/>
      <c r="P58" s="19">
        <v>415</v>
      </c>
      <c r="Q58" s="22"/>
      <c r="R58" s="15"/>
    </row>
    <row r="59" spans="1:18" x14ac:dyDescent="0.25">
      <c r="A59" s="15"/>
      <c r="B59" s="15"/>
      <c r="C59" s="15"/>
      <c r="D59" s="15" t="s">
        <v>50</v>
      </c>
      <c r="E59" s="15"/>
      <c r="F59" s="16">
        <v>1106.48</v>
      </c>
      <c r="G59" s="15"/>
      <c r="H59" s="15"/>
      <c r="I59" s="15"/>
      <c r="J59" s="16">
        <v>1400</v>
      </c>
      <c r="K59" s="15"/>
      <c r="L59" s="17">
        <v>0</v>
      </c>
      <c r="M59" s="18"/>
      <c r="N59" s="16"/>
      <c r="P59" s="19">
        <v>1400</v>
      </c>
      <c r="Q59" s="22"/>
      <c r="R59" s="15"/>
    </row>
    <row r="60" spans="1:18" x14ac:dyDescent="0.25">
      <c r="A60" s="15"/>
      <c r="B60" s="15"/>
      <c r="C60" s="15"/>
      <c r="D60" s="15" t="s">
        <v>51</v>
      </c>
      <c r="E60" s="15"/>
      <c r="F60" s="16">
        <v>623.75</v>
      </c>
      <c r="G60" s="15"/>
      <c r="H60" s="15"/>
      <c r="I60" s="15"/>
      <c r="J60" s="16">
        <v>800</v>
      </c>
      <c r="K60" s="15"/>
      <c r="L60" s="17">
        <v>0</v>
      </c>
      <c r="M60" s="18"/>
      <c r="N60" s="16"/>
      <c r="P60" s="19">
        <v>1000</v>
      </c>
      <c r="Q60" s="21" t="s">
        <v>103</v>
      </c>
      <c r="R60" s="15"/>
    </row>
    <row r="61" spans="1:18" x14ac:dyDescent="0.25">
      <c r="A61" s="15"/>
      <c r="B61" s="15"/>
      <c r="C61" s="15"/>
      <c r="D61" s="15" t="s">
        <v>52</v>
      </c>
      <c r="E61" s="15"/>
      <c r="F61" s="16">
        <v>0</v>
      </c>
      <c r="G61" s="15"/>
      <c r="H61" s="15"/>
      <c r="I61" s="15"/>
      <c r="J61" s="16">
        <v>600</v>
      </c>
      <c r="K61" s="15"/>
      <c r="L61" s="17">
        <v>0</v>
      </c>
      <c r="M61" s="18"/>
      <c r="N61" s="16"/>
      <c r="P61" s="19">
        <v>600</v>
      </c>
      <c r="Q61" s="21" t="s">
        <v>104</v>
      </c>
      <c r="R61" s="15"/>
    </row>
    <row r="62" spans="1:18" x14ac:dyDescent="0.25">
      <c r="A62" s="15"/>
      <c r="B62" s="15"/>
      <c r="C62" s="15"/>
      <c r="D62" s="15" t="s">
        <v>53</v>
      </c>
      <c r="E62" s="15"/>
      <c r="F62" s="16">
        <v>467.96</v>
      </c>
      <c r="G62" s="15"/>
      <c r="H62" s="15"/>
      <c r="I62" s="15"/>
      <c r="J62" s="16">
        <v>1150</v>
      </c>
      <c r="K62" s="15"/>
      <c r="L62" s="17">
        <v>303.26</v>
      </c>
      <c r="M62" s="18"/>
      <c r="N62" s="16"/>
      <c r="P62" s="19">
        <v>1400</v>
      </c>
      <c r="Q62" s="21" t="s">
        <v>96</v>
      </c>
      <c r="R62" s="15"/>
    </row>
    <row r="63" spans="1:18" x14ac:dyDescent="0.25">
      <c r="D63" s="15" t="s">
        <v>83</v>
      </c>
      <c r="F63" s="16">
        <v>168</v>
      </c>
      <c r="J63" s="16">
        <v>150</v>
      </c>
      <c r="L63" s="17">
        <v>0</v>
      </c>
      <c r="P63" s="19">
        <v>0</v>
      </c>
      <c r="Q63" s="22"/>
      <c r="R63" s="15"/>
    </row>
    <row r="64" spans="1:18" x14ac:dyDescent="0.25">
      <c r="A64" s="15"/>
      <c r="B64" s="15"/>
      <c r="C64" s="15"/>
      <c r="D64" s="15" t="s">
        <v>54</v>
      </c>
      <c r="E64" s="15"/>
      <c r="F64" s="16">
        <v>11960.08</v>
      </c>
      <c r="G64" s="15"/>
      <c r="H64" s="15"/>
      <c r="I64" s="15"/>
      <c r="J64" s="16">
        <v>20822</v>
      </c>
      <c r="K64" s="15"/>
      <c r="L64" s="17">
        <v>16241.26</v>
      </c>
      <c r="M64" s="18"/>
      <c r="N64" s="16"/>
      <c r="P64" s="19">
        <v>16500</v>
      </c>
      <c r="Q64" s="22" t="s">
        <v>102</v>
      </c>
      <c r="R64" s="15"/>
    </row>
    <row r="65" spans="1:18" x14ac:dyDescent="0.25">
      <c r="A65" s="15"/>
      <c r="B65" s="15"/>
      <c r="C65" s="15"/>
      <c r="D65" s="15" t="s">
        <v>55</v>
      </c>
      <c r="E65" s="15"/>
      <c r="F65" s="16">
        <v>1672.9</v>
      </c>
      <c r="G65" s="15"/>
      <c r="H65" s="15"/>
      <c r="I65" s="15"/>
      <c r="J65" s="16">
        <v>1725</v>
      </c>
      <c r="K65" s="15"/>
      <c r="L65" s="17">
        <v>1756.55</v>
      </c>
      <c r="M65" s="18"/>
      <c r="N65" s="16"/>
      <c r="P65" s="19">
        <v>1800</v>
      </c>
      <c r="Q65" s="22"/>
      <c r="R65" s="15"/>
    </row>
    <row r="66" spans="1:18" x14ac:dyDescent="0.25">
      <c r="A66" s="15"/>
      <c r="B66" s="15"/>
      <c r="C66" s="15"/>
      <c r="D66" s="15" t="s">
        <v>56</v>
      </c>
      <c r="E66" s="15"/>
      <c r="F66" s="16">
        <v>61575.38</v>
      </c>
      <c r="G66" s="15"/>
      <c r="H66" s="15"/>
      <c r="I66" s="15"/>
      <c r="J66" s="16">
        <v>71900</v>
      </c>
      <c r="K66" s="15"/>
      <c r="L66" s="17">
        <v>30906.39</v>
      </c>
      <c r="M66" s="18"/>
      <c r="N66" s="16"/>
      <c r="P66" s="19">
        <v>50230</v>
      </c>
      <c r="Q66" s="22" t="s">
        <v>98</v>
      </c>
      <c r="R66" s="15"/>
    </row>
    <row r="67" spans="1:18" x14ac:dyDescent="0.25">
      <c r="A67" s="15"/>
      <c r="B67" s="15"/>
      <c r="C67" s="15"/>
      <c r="D67" s="15" t="s">
        <v>57</v>
      </c>
      <c r="E67" s="15"/>
      <c r="F67" s="16">
        <v>47081.99</v>
      </c>
      <c r="G67" s="15"/>
      <c r="H67" s="15"/>
      <c r="I67" s="15"/>
      <c r="J67" s="16">
        <v>0</v>
      </c>
      <c r="K67" s="15"/>
      <c r="L67" s="17">
        <v>26197.84</v>
      </c>
      <c r="M67" s="18"/>
      <c r="N67" s="16"/>
      <c r="P67" s="19">
        <v>48000</v>
      </c>
      <c r="Q67" s="34" t="s">
        <v>105</v>
      </c>
      <c r="R67" s="15"/>
    </row>
    <row r="68" spans="1:18" x14ac:dyDescent="0.25">
      <c r="A68" s="15"/>
      <c r="B68" s="15"/>
      <c r="C68" s="15"/>
      <c r="D68" s="15" t="s">
        <v>58</v>
      </c>
      <c r="E68" s="15"/>
      <c r="F68" s="16">
        <v>8626.7999999999993</v>
      </c>
      <c r="G68" s="15"/>
      <c r="H68" s="15"/>
      <c r="I68" s="15"/>
      <c r="J68" s="16">
        <v>8750</v>
      </c>
      <c r="K68" s="15"/>
      <c r="L68" s="17">
        <v>6890.81</v>
      </c>
      <c r="M68" s="18"/>
      <c r="N68" s="16"/>
      <c r="P68" s="19">
        <v>7572</v>
      </c>
      <c r="Q68" s="22"/>
      <c r="R68" s="15"/>
    </row>
    <row r="69" spans="1:18" ht="16.5" thickBot="1" x14ac:dyDescent="0.3">
      <c r="A69" s="15"/>
      <c r="B69" s="15"/>
      <c r="C69" s="15"/>
      <c r="D69" s="15" t="s">
        <v>59</v>
      </c>
      <c r="E69" s="15"/>
      <c r="F69" s="16">
        <v>25979.79</v>
      </c>
      <c r="G69" s="15"/>
      <c r="H69" s="15"/>
      <c r="I69" s="15"/>
      <c r="J69" s="16">
        <v>25000</v>
      </c>
      <c r="K69" s="15"/>
      <c r="L69" s="17">
        <v>21396.34</v>
      </c>
      <c r="M69" s="26"/>
      <c r="N69" s="27"/>
      <c r="P69" s="30">
        <v>22000</v>
      </c>
      <c r="Q69" s="21" t="s">
        <v>107</v>
      </c>
      <c r="R69" s="15"/>
    </row>
    <row r="70" spans="1:18" ht="16.5" thickBot="1" x14ac:dyDescent="0.3">
      <c r="A70" s="15"/>
      <c r="B70" s="15"/>
      <c r="C70" s="15" t="s">
        <v>60</v>
      </c>
      <c r="D70" s="15"/>
      <c r="E70" s="15"/>
      <c r="F70" s="31">
        <f>ROUND(F30+SUM(F40:F69),5)</f>
        <v>445055.33</v>
      </c>
      <c r="G70" s="15"/>
      <c r="H70" s="15"/>
      <c r="I70" s="15"/>
      <c r="J70" s="31">
        <f>ROUND(J30+SUM(J40:J69),5)</f>
        <v>423155</v>
      </c>
      <c r="K70" s="15"/>
      <c r="L70" s="32">
        <f>ROUND(L26+L30+SUM(L40:L69),5)</f>
        <v>411480.82</v>
      </c>
      <c r="M70" s="26"/>
      <c r="N70" s="27"/>
      <c r="P70" s="33">
        <f>ROUND(P26+P30+SUM(P40:P69),5)</f>
        <v>501524</v>
      </c>
      <c r="Q70" s="22"/>
      <c r="R70" s="2"/>
    </row>
    <row r="71" spans="1:18" x14ac:dyDescent="0.25">
      <c r="A71" s="15"/>
      <c r="B71" s="15" t="s">
        <v>61</v>
      </c>
      <c r="C71" s="15"/>
      <c r="D71" s="15"/>
      <c r="E71" s="15"/>
      <c r="F71" s="16">
        <f>ROUND(F5+F25-F70,5)</f>
        <v>560303.72</v>
      </c>
      <c r="G71" s="15"/>
      <c r="H71" s="15"/>
      <c r="I71" s="15"/>
      <c r="J71" s="16">
        <f>ROUND(J5+J25-J70,5)</f>
        <v>465600</v>
      </c>
      <c r="K71" s="15"/>
      <c r="L71" s="17">
        <f>ROUND(L5+L25-L70,5)</f>
        <v>428384.86</v>
      </c>
      <c r="M71" s="18"/>
      <c r="N71" s="16"/>
      <c r="P71" s="19">
        <f>ROUND(P5+P25-P70,5)</f>
        <v>494926</v>
      </c>
      <c r="R71" s="35"/>
    </row>
    <row r="72" spans="1:18" x14ac:dyDescent="0.25">
      <c r="A72" s="15"/>
      <c r="B72" s="15" t="s">
        <v>62</v>
      </c>
      <c r="C72" s="15"/>
      <c r="D72" s="15"/>
      <c r="E72" s="15"/>
      <c r="F72" s="64"/>
      <c r="G72" s="15"/>
      <c r="H72" s="15"/>
      <c r="I72" s="15"/>
      <c r="J72" s="15"/>
      <c r="K72" s="15"/>
      <c r="L72" s="17"/>
      <c r="M72" s="18"/>
      <c r="N72" s="16"/>
      <c r="P72" s="19"/>
      <c r="Q72" s="22"/>
      <c r="R72" s="2"/>
    </row>
    <row r="73" spans="1:18" x14ac:dyDescent="0.25">
      <c r="A73" s="15"/>
      <c r="B73" s="15"/>
      <c r="C73" s="15" t="s">
        <v>63</v>
      </c>
      <c r="D73" s="15"/>
      <c r="E73" s="15"/>
      <c r="F73" s="16"/>
      <c r="G73" s="15"/>
      <c r="H73" s="15"/>
      <c r="I73" s="15"/>
      <c r="J73" s="15"/>
      <c r="K73" s="15"/>
      <c r="L73" s="17"/>
      <c r="M73" s="18"/>
      <c r="N73" s="16"/>
      <c r="P73" s="19"/>
      <c r="Q73" s="22"/>
      <c r="R73" s="15"/>
    </row>
    <row r="74" spans="1:18" s="35" customFormat="1" x14ac:dyDescent="0.25">
      <c r="A74" s="15"/>
      <c r="B74" s="15"/>
      <c r="C74" s="15"/>
      <c r="D74" s="15" t="s">
        <v>64</v>
      </c>
      <c r="E74" s="15"/>
      <c r="F74" s="16">
        <v>18493.740000000002</v>
      </c>
      <c r="G74" s="15"/>
      <c r="H74" s="15"/>
      <c r="I74" s="15"/>
      <c r="J74" s="16">
        <v>19000</v>
      </c>
      <c r="K74" s="15"/>
      <c r="L74" s="17">
        <v>16641.52</v>
      </c>
      <c r="M74" s="18"/>
      <c r="N74" s="16"/>
      <c r="O74" s="7"/>
      <c r="P74" s="19">
        <v>17300</v>
      </c>
      <c r="R74" s="15"/>
    </row>
    <row r="75" spans="1:18" x14ac:dyDescent="0.25">
      <c r="A75" s="15"/>
      <c r="B75" s="15"/>
      <c r="C75" s="15"/>
      <c r="D75" s="69" t="s">
        <v>65</v>
      </c>
      <c r="E75" s="69"/>
      <c r="F75" s="18">
        <v>503734.74</v>
      </c>
      <c r="G75" s="69"/>
      <c r="H75" s="69"/>
      <c r="I75" s="69"/>
      <c r="J75" s="18">
        <v>427500</v>
      </c>
      <c r="K75" s="69"/>
      <c r="L75" s="37">
        <v>350388.12</v>
      </c>
      <c r="M75" s="18"/>
      <c r="N75" s="18"/>
      <c r="O75" s="70"/>
      <c r="P75" s="71">
        <v>452426</v>
      </c>
      <c r="Q75" s="22"/>
      <c r="R75" s="15"/>
    </row>
    <row r="76" spans="1:18" x14ac:dyDescent="0.25">
      <c r="D76" s="15" t="s">
        <v>85</v>
      </c>
      <c r="F76" s="16">
        <v>29808.53</v>
      </c>
      <c r="J76" s="16">
        <v>0</v>
      </c>
      <c r="L76" s="17">
        <v>3275</v>
      </c>
      <c r="P76" s="19">
        <v>0</v>
      </c>
      <c r="Q76" s="22"/>
      <c r="R76" s="15"/>
    </row>
    <row r="77" spans="1:18" x14ac:dyDescent="0.25">
      <c r="D77" s="15" t="s">
        <v>88</v>
      </c>
      <c r="F77" s="16">
        <v>400.08</v>
      </c>
      <c r="J77" s="16">
        <v>0</v>
      </c>
      <c r="L77" s="17">
        <v>0</v>
      </c>
      <c r="P77" s="19">
        <v>0</v>
      </c>
      <c r="Q77" s="22"/>
      <c r="R77" s="15"/>
    </row>
    <row r="78" spans="1:18" x14ac:dyDescent="0.25">
      <c r="A78" s="15"/>
      <c r="B78" s="15"/>
      <c r="C78" s="15"/>
      <c r="D78" s="15" t="s">
        <v>66</v>
      </c>
      <c r="E78" s="15"/>
      <c r="F78" s="16">
        <v>3411</v>
      </c>
      <c r="G78" s="15"/>
      <c r="H78" s="15"/>
      <c r="I78" s="15"/>
      <c r="J78" s="16">
        <v>3500</v>
      </c>
      <c r="K78" s="15"/>
      <c r="L78" s="17">
        <v>5442.2</v>
      </c>
      <c r="M78" s="18"/>
      <c r="N78" s="16"/>
      <c r="P78" s="19">
        <v>6000</v>
      </c>
      <c r="Q78" s="22"/>
      <c r="R78" s="15"/>
    </row>
    <row r="79" spans="1:18" x14ac:dyDescent="0.25">
      <c r="A79" s="15"/>
      <c r="B79" s="15"/>
      <c r="C79" s="15"/>
      <c r="D79" s="15" t="s">
        <v>67</v>
      </c>
      <c r="E79" s="15"/>
      <c r="F79" s="16">
        <v>7000</v>
      </c>
      <c r="G79" s="15"/>
      <c r="H79" s="15"/>
      <c r="I79" s="15"/>
      <c r="J79" s="16">
        <v>7000</v>
      </c>
      <c r="K79" s="15"/>
      <c r="L79" s="17">
        <v>8343</v>
      </c>
      <c r="M79" s="18"/>
      <c r="N79" s="16"/>
      <c r="P79" s="19">
        <v>8500</v>
      </c>
      <c r="Q79" s="22"/>
      <c r="R79" s="2"/>
    </row>
    <row r="80" spans="1:18" ht="16.5" thickBot="1" x14ac:dyDescent="0.3">
      <c r="A80" s="15"/>
      <c r="B80" s="15"/>
      <c r="C80" s="15"/>
      <c r="D80" s="15" t="s">
        <v>89</v>
      </c>
      <c r="E80" s="15"/>
      <c r="F80" s="16">
        <v>8573.43</v>
      </c>
      <c r="G80" s="15"/>
      <c r="H80" s="15"/>
      <c r="I80" s="15"/>
      <c r="J80" s="16">
        <v>8600</v>
      </c>
      <c r="K80" s="15"/>
      <c r="L80" s="17">
        <v>8975.83</v>
      </c>
      <c r="M80" s="26"/>
      <c r="N80" s="27"/>
      <c r="P80" s="30">
        <v>9000</v>
      </c>
      <c r="Q80" s="22"/>
      <c r="R80" s="2"/>
    </row>
    <row r="81" spans="1:17" ht="16.5" thickBot="1" x14ac:dyDescent="0.3">
      <c r="A81" s="15"/>
      <c r="B81" s="15"/>
      <c r="C81" s="15" t="s">
        <v>68</v>
      </c>
      <c r="D81" s="15"/>
      <c r="E81" s="15"/>
      <c r="F81" s="38">
        <f>ROUND(SUM(F73:F80),5)</f>
        <v>571421.52</v>
      </c>
      <c r="G81" s="15"/>
      <c r="H81" s="15"/>
      <c r="I81" s="15"/>
      <c r="J81" s="38">
        <f>ROUND(SUM(J73:J80),5)</f>
        <v>465600</v>
      </c>
      <c r="K81" s="15"/>
      <c r="L81" s="39">
        <f>ROUND(SUM(L73:L80),5)</f>
        <v>393065.67</v>
      </c>
      <c r="M81" s="26"/>
      <c r="N81" s="27"/>
      <c r="P81" s="40">
        <f>ROUND(SUM(P73:P80),5)</f>
        <v>493226</v>
      </c>
      <c r="Q81" s="22"/>
    </row>
    <row r="82" spans="1:17" ht="16.5" thickBot="1" x14ac:dyDescent="0.3">
      <c r="A82" s="15"/>
      <c r="B82" s="15" t="s">
        <v>69</v>
      </c>
      <c r="C82" s="15"/>
      <c r="D82" s="15"/>
      <c r="E82" s="15"/>
      <c r="F82" s="38">
        <f>ROUND(F72-F81,5)</f>
        <v>-571421.52</v>
      </c>
      <c r="G82" s="15"/>
      <c r="H82" s="15"/>
      <c r="I82" s="15"/>
      <c r="J82" s="38">
        <f>ROUND(J72-J81,5)</f>
        <v>-465600</v>
      </c>
      <c r="K82" s="15"/>
      <c r="L82" s="39">
        <f>ROUND(L72-L81,5)</f>
        <v>-393065.67</v>
      </c>
      <c r="M82" s="26"/>
      <c r="N82" s="27"/>
      <c r="P82" s="40">
        <f>ROUND(P72-P81,5)</f>
        <v>-493226</v>
      </c>
      <c r="Q82" s="22"/>
    </row>
    <row r="83" spans="1:17" ht="16.5" thickBot="1" x14ac:dyDescent="0.3">
      <c r="A83" s="15" t="s">
        <v>70</v>
      </c>
      <c r="B83" s="15"/>
      <c r="C83" s="15"/>
      <c r="D83" s="15"/>
      <c r="E83" s="15"/>
      <c r="F83" s="41">
        <f>ROUND(F71+F82,5)</f>
        <v>-11117.8</v>
      </c>
      <c r="G83" s="15"/>
      <c r="H83" s="15"/>
      <c r="I83" s="15"/>
      <c r="J83" s="41">
        <f>ROUND(J71+J82,5)</f>
        <v>0</v>
      </c>
      <c r="K83" s="15"/>
      <c r="L83" s="42">
        <f>ROUND(L71+L82,5)</f>
        <v>35319.19</v>
      </c>
      <c r="M83" s="43"/>
      <c r="N83" s="44"/>
      <c r="O83" s="35"/>
      <c r="P83" s="45">
        <f>ROUND(P71+P82,5)</f>
        <v>1700</v>
      </c>
      <c r="Q83" s="46"/>
    </row>
    <row r="84" spans="1:17" ht="16.5" thickTop="1" x14ac:dyDescent="0.25">
      <c r="F84" s="67"/>
      <c r="L84" s="48"/>
      <c r="M84" s="49"/>
      <c r="N84" s="47"/>
      <c r="P84" s="50"/>
      <c r="Q84" s="51"/>
    </row>
    <row r="85" spans="1:17" x14ac:dyDescent="0.25">
      <c r="A85" s="15"/>
      <c r="B85" s="15"/>
      <c r="C85" s="15"/>
      <c r="D85" s="15" t="s">
        <v>84</v>
      </c>
      <c r="E85" s="15"/>
      <c r="F85" s="52">
        <v>1933.57</v>
      </c>
      <c r="G85" s="15"/>
      <c r="H85" s="27"/>
      <c r="I85" s="53"/>
      <c r="J85" s="16">
        <v>0</v>
      </c>
      <c r="K85" s="53"/>
      <c r="L85" s="54">
        <v>1425.97</v>
      </c>
      <c r="M85" s="27"/>
      <c r="N85" s="27"/>
      <c r="P85" s="19">
        <v>1700</v>
      </c>
      <c r="Q85" s="22"/>
    </row>
    <row r="86" spans="1:17" ht="16.5" thickBot="1" x14ac:dyDescent="0.3">
      <c r="A86" s="15" t="s">
        <v>86</v>
      </c>
      <c r="B86" s="64"/>
      <c r="C86" s="64"/>
      <c r="D86" s="64"/>
      <c r="E86" s="64"/>
      <c r="F86" s="55">
        <f>+F83-F85</f>
        <v>-13051.369999999999</v>
      </c>
      <c r="G86" s="56"/>
      <c r="H86" s="57"/>
      <c r="I86" s="68"/>
      <c r="J86" s="55">
        <f>+J83-J85</f>
        <v>0</v>
      </c>
      <c r="K86" s="68"/>
      <c r="L86" s="72">
        <f>+L83-L85</f>
        <v>33893.22</v>
      </c>
      <c r="M86" s="57"/>
      <c r="N86" s="59"/>
      <c r="O86" s="58"/>
      <c r="P86" s="60">
        <f>+P83-P85</f>
        <v>0</v>
      </c>
      <c r="Q86" s="22"/>
    </row>
    <row r="87" spans="1:17" ht="16.5" thickTop="1" x14ac:dyDescent="0.25">
      <c r="F87" s="67"/>
      <c r="L87" s="7"/>
      <c r="M87" s="49"/>
      <c r="N87" s="47"/>
      <c r="P87" s="47"/>
      <c r="Q87" s="22"/>
    </row>
    <row r="88" spans="1:17" x14ac:dyDescent="0.25">
      <c r="A88" s="15" t="s">
        <v>90</v>
      </c>
      <c r="F88" s="67"/>
      <c r="L88" s="7"/>
      <c r="M88" s="49"/>
      <c r="N88" s="47"/>
      <c r="P88" s="47"/>
      <c r="Q88" s="22"/>
    </row>
    <row r="89" spans="1:17" x14ac:dyDescent="0.25">
      <c r="F89" s="16"/>
      <c r="L89" s="7"/>
      <c r="M89" s="49"/>
      <c r="N89" s="47"/>
      <c r="P89" s="47"/>
      <c r="Q89" s="22"/>
    </row>
    <row r="90" spans="1:17" x14ac:dyDescent="0.25">
      <c r="F90" s="27"/>
      <c r="L90" s="7"/>
      <c r="M90" s="49"/>
      <c r="N90" s="47"/>
      <c r="P90" s="47"/>
      <c r="Q90" s="22"/>
    </row>
    <row r="91" spans="1:17" x14ac:dyDescent="0.25">
      <c r="F91" s="67"/>
      <c r="L91" s="7"/>
      <c r="M91" s="49"/>
      <c r="N91" s="47"/>
      <c r="P91" s="47"/>
      <c r="Q91" s="22"/>
    </row>
    <row r="92" spans="1:17" x14ac:dyDescent="0.25">
      <c r="F92" s="67"/>
      <c r="L92" s="7"/>
      <c r="M92" s="49"/>
      <c r="N92" s="47"/>
      <c r="P92" s="47"/>
      <c r="Q92" s="22"/>
    </row>
    <row r="93" spans="1:17" x14ac:dyDescent="0.25">
      <c r="F93" s="67"/>
      <c r="L93" s="7"/>
      <c r="M93" s="49"/>
      <c r="N93" s="47"/>
      <c r="P93" s="47"/>
      <c r="Q93" s="22"/>
    </row>
    <row r="94" spans="1:17" x14ac:dyDescent="0.25">
      <c r="F94" s="67"/>
      <c r="L94" s="7"/>
      <c r="M94" s="49"/>
      <c r="N94" s="47"/>
      <c r="P94" s="47"/>
      <c r="Q94" s="22"/>
    </row>
    <row r="95" spans="1:17" x14ac:dyDescent="0.25">
      <c r="F95" s="67"/>
      <c r="L95" s="7"/>
      <c r="M95" s="49"/>
      <c r="N95" s="47"/>
      <c r="P95" s="47"/>
      <c r="Q95" s="22"/>
    </row>
    <row r="96" spans="1:17" x14ac:dyDescent="0.25">
      <c r="F96" s="67"/>
      <c r="L96" s="7"/>
      <c r="M96" s="49"/>
      <c r="N96" s="47"/>
      <c r="P96" s="47"/>
      <c r="Q96" s="22"/>
    </row>
    <row r="97" spans="6:17" x14ac:dyDescent="0.25">
      <c r="F97" s="67"/>
      <c r="L97" s="7"/>
      <c r="M97" s="49"/>
      <c r="N97" s="47"/>
      <c r="P97" s="47"/>
      <c r="Q97" s="22"/>
    </row>
    <row r="98" spans="6:17" x14ac:dyDescent="0.25">
      <c r="F98" s="67"/>
      <c r="L98" s="7"/>
      <c r="M98" s="49"/>
      <c r="N98" s="47"/>
      <c r="P98" s="47"/>
      <c r="Q98" s="22"/>
    </row>
    <row r="99" spans="6:17" x14ac:dyDescent="0.25">
      <c r="F99" s="67"/>
      <c r="L99" s="7"/>
      <c r="M99" s="49"/>
      <c r="N99" s="47"/>
      <c r="P99" s="47"/>
      <c r="Q99" s="22"/>
    </row>
    <row r="100" spans="6:17" x14ac:dyDescent="0.25">
      <c r="F100" s="67"/>
      <c r="L100" s="7"/>
      <c r="M100" s="49"/>
      <c r="N100" s="47"/>
      <c r="P100" s="47"/>
      <c r="Q100" s="22"/>
    </row>
    <row r="101" spans="6:17" x14ac:dyDescent="0.25">
      <c r="F101" s="67"/>
      <c r="L101" s="7"/>
      <c r="M101" s="49"/>
      <c r="N101" s="47"/>
      <c r="P101" s="47"/>
      <c r="Q101" s="22"/>
    </row>
    <row r="102" spans="6:17" x14ac:dyDescent="0.25">
      <c r="F102" s="67"/>
      <c r="L102" s="7"/>
      <c r="M102" s="49"/>
      <c r="N102" s="47"/>
      <c r="P102" s="47"/>
      <c r="Q102" s="22"/>
    </row>
    <row r="103" spans="6:17" x14ac:dyDescent="0.25">
      <c r="F103" s="67"/>
      <c r="L103" s="7"/>
      <c r="M103" s="49"/>
      <c r="N103" s="47"/>
      <c r="P103" s="47"/>
      <c r="Q103" s="22"/>
    </row>
    <row r="104" spans="6:17" x14ac:dyDescent="0.25">
      <c r="F104" s="67"/>
      <c r="L104" s="7"/>
      <c r="M104" s="49"/>
      <c r="N104" s="47"/>
      <c r="P104" s="47"/>
      <c r="Q104" s="22"/>
    </row>
    <row r="105" spans="6:17" x14ac:dyDescent="0.25">
      <c r="F105" s="67"/>
      <c r="L105" s="7"/>
      <c r="M105" s="49"/>
      <c r="N105" s="47"/>
      <c r="P105" s="47"/>
      <c r="Q105" s="22"/>
    </row>
    <row r="106" spans="6:17" x14ac:dyDescent="0.25">
      <c r="F106" s="67"/>
      <c r="L106" s="7"/>
      <c r="M106" s="49"/>
      <c r="N106" s="47"/>
      <c r="P106" s="47"/>
      <c r="Q106" s="22"/>
    </row>
    <row r="107" spans="6:17" x14ac:dyDescent="0.25">
      <c r="L107" s="7"/>
      <c r="M107" s="49"/>
      <c r="N107" s="47"/>
    </row>
    <row r="108" spans="6:17" x14ac:dyDescent="0.25">
      <c r="L108" s="7"/>
      <c r="M108" s="49"/>
      <c r="N108" s="47"/>
    </row>
    <row r="109" spans="6:17" x14ac:dyDescent="0.25">
      <c r="L109" s="47"/>
      <c r="M109" s="49"/>
      <c r="N109" s="47"/>
    </row>
    <row r="110" spans="6:17" x14ac:dyDescent="0.25">
      <c r="L110" s="47"/>
      <c r="M110" s="49"/>
      <c r="N110" s="47"/>
    </row>
  </sheetData>
  <pageMargins left="0.7" right="0.7" top="0.75" bottom="0.75" header="0.1" footer="0.3"/>
  <pageSetup paperSize="5" scale="60" fitToHeight="6" orientation="landscape" r:id="rId1"/>
  <headerFooter>
    <oddHeader>&amp;L&amp;"Arial,Bold"&amp;8 &amp;T
&amp;D
 Accrual Basis&amp;C&amp;"Arial,Bold"&amp;12 United Way of Sumner County
&amp;14 Profit &amp; Loss Proposed Budget
&amp;10 July 2021 through June 2022</oddHeader>
    <oddFooter>&amp;L&amp;Z&amp;F&amp;R&amp;"Arial,Bold"&amp;8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Final FY 21 Budget FY 22</vt:lpstr>
      <vt:lpstr>With Original FY 21 Budget</vt:lpstr>
      <vt:lpstr>'Final FY 21 Budget FY 22'!Print_Area</vt:lpstr>
      <vt:lpstr>'With Original FY 21 Budget'!Print_Area</vt:lpstr>
      <vt:lpstr>'Final FY 21 Budget FY 22'!Print_Titles</vt:lpstr>
      <vt:lpstr>'With Original FY 21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CEO</cp:lastModifiedBy>
  <cp:lastPrinted>2021-07-15T19:50:40Z</cp:lastPrinted>
  <dcterms:created xsi:type="dcterms:W3CDTF">2021-07-13T16:49:45Z</dcterms:created>
  <dcterms:modified xsi:type="dcterms:W3CDTF">2021-11-30T23:37:09Z</dcterms:modified>
</cp:coreProperties>
</file>