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0" windowWidth="22180" windowHeight="11340"/>
  </bookViews>
  <sheets>
    <sheet name="Final Budget Summary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D35" i="1"/>
  <c r="C35" i="1"/>
  <c r="E35" i="1"/>
  <c r="D34" i="1"/>
  <c r="C34" i="1"/>
  <c r="E34" i="1"/>
  <c r="C33" i="1"/>
  <c r="D33" i="1"/>
  <c r="E33" i="1"/>
  <c r="D32" i="1"/>
  <c r="E32" i="1"/>
  <c r="D31" i="1"/>
  <c r="E31" i="1"/>
  <c r="C30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C23" i="1"/>
  <c r="E23" i="1"/>
  <c r="D22" i="1"/>
  <c r="C22" i="1"/>
  <c r="E22" i="1"/>
  <c r="C21" i="1"/>
  <c r="D21" i="1"/>
  <c r="E21" i="1"/>
  <c r="D20" i="1"/>
  <c r="C20" i="1"/>
  <c r="E20" i="1"/>
  <c r="D19" i="1"/>
  <c r="E19" i="1"/>
  <c r="C18" i="1"/>
  <c r="D18" i="1"/>
  <c r="E18" i="1"/>
  <c r="D37" i="1"/>
  <c r="C17" i="1"/>
  <c r="E17" i="1"/>
  <c r="C16" i="1"/>
  <c r="E16" i="1"/>
  <c r="C15" i="1"/>
  <c r="E15" i="1"/>
  <c r="C14" i="1"/>
  <c r="E14" i="1"/>
  <c r="C13" i="1"/>
  <c r="C37" i="1"/>
  <c r="C9" i="1"/>
  <c r="D9" i="1"/>
  <c r="E9" i="1"/>
  <c r="D8" i="1"/>
  <c r="C8" i="1"/>
  <c r="E8" i="1"/>
  <c r="D7" i="1"/>
  <c r="C7" i="1"/>
  <c r="E7" i="1"/>
  <c r="D6" i="1"/>
  <c r="C6" i="1"/>
  <c r="C4" i="1"/>
  <c r="C5" i="1"/>
  <c r="C10" i="1"/>
  <c r="C39" i="1"/>
  <c r="D5" i="1"/>
  <c r="E5" i="1"/>
  <c r="D4" i="1"/>
  <c r="E4" i="1"/>
  <c r="E13" i="1"/>
  <c r="E37" i="1"/>
  <c r="E6" i="1"/>
  <c r="E10" i="1"/>
  <c r="E39" i="1"/>
  <c r="D10" i="1"/>
  <c r="D39" i="1"/>
</calcChain>
</file>

<file path=xl/sharedStrings.xml><?xml version="1.0" encoding="utf-8"?>
<sst xmlns="http://schemas.openxmlformats.org/spreadsheetml/2006/main" count="43" uniqueCount="40">
  <si>
    <t>70th Season - Operational Budget - FY2020</t>
  </si>
  <si>
    <t>July 1, 2019 - June 30, 2020</t>
  </si>
  <si>
    <t>REVENEUES</t>
  </si>
  <si>
    <t>Admin / Operating</t>
  </si>
  <si>
    <t xml:space="preserve">70th Season Shows </t>
  </si>
  <si>
    <t>GRAND TOTAL</t>
  </si>
  <si>
    <t>Grants</t>
  </si>
  <si>
    <t>Show Sales</t>
  </si>
  <si>
    <t>Donations</t>
  </si>
  <si>
    <t>Fundraising</t>
  </si>
  <si>
    <t xml:space="preserve">Rental </t>
  </si>
  <si>
    <t>Other</t>
  </si>
  <si>
    <t>TOTAL REVENUE</t>
  </si>
  <si>
    <t>EXPENSES</t>
  </si>
  <si>
    <t>Licenses</t>
  </si>
  <si>
    <t>Insurances</t>
  </si>
  <si>
    <t>Madison Space</t>
  </si>
  <si>
    <t>Utilities</t>
  </si>
  <si>
    <t>Maintenance</t>
  </si>
  <si>
    <t>Supplies</t>
  </si>
  <si>
    <t>Concessions</t>
  </si>
  <si>
    <t>Food / Catering</t>
  </si>
  <si>
    <t>Printing</t>
  </si>
  <si>
    <t>Marketing</t>
  </si>
  <si>
    <t>Postage &amp; Shipping</t>
  </si>
  <si>
    <t>Rights &amp; Royalties</t>
  </si>
  <si>
    <t>Licensing Deposits</t>
  </si>
  <si>
    <t>Scripts</t>
  </si>
  <si>
    <t>Costumes</t>
  </si>
  <si>
    <t>Set &amp; Props</t>
  </si>
  <si>
    <t xml:space="preserve">Lighting </t>
  </si>
  <si>
    <t>Rental, Venue</t>
  </si>
  <si>
    <t>Rental, Equipment</t>
  </si>
  <si>
    <t>Rental, Truck</t>
  </si>
  <si>
    <t>Professional Stipends</t>
  </si>
  <si>
    <t>Musician Stipends</t>
  </si>
  <si>
    <t>Ticketing Expense</t>
  </si>
  <si>
    <t>Misc. Expenses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</si>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</sst>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 Black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164" fontId="0" fillId="0" borderId="2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perry/Downloads/Working-Circle%20Players%202020%20Operating%20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Budget Summary"/>
      <sheetName val="Full Budget FY2020"/>
      <sheetName val="YTD Budget to Actuals"/>
      <sheetName val="Ticket Assumptions"/>
      <sheetName val="Band Assumptions"/>
    </sheetNames>
    <sheetDataSet>
      <sheetData sheetId="0"/>
      <sheetData sheetId="1">
        <row r="4">
          <cell r="B4">
            <v>18000</v>
          </cell>
        </row>
        <row r="6">
          <cell r="B6">
            <v>2500</v>
          </cell>
        </row>
        <row r="7">
          <cell r="B7">
            <v>600</v>
          </cell>
        </row>
        <row r="9">
          <cell r="E9">
            <v>400</v>
          </cell>
          <cell r="F9">
            <v>400</v>
          </cell>
          <cell r="G9">
            <v>400</v>
          </cell>
          <cell r="H9">
            <v>400</v>
          </cell>
          <cell r="I9">
            <v>400</v>
          </cell>
        </row>
        <row r="10">
          <cell r="C10">
            <v>5000</v>
          </cell>
        </row>
        <row r="11">
          <cell r="C11">
            <v>5500</v>
          </cell>
          <cell r="D11">
            <v>450</v>
          </cell>
          <cell r="E11">
            <v>14200</v>
          </cell>
          <cell r="F11">
            <v>15000</v>
          </cell>
          <cell r="G11">
            <v>14825</v>
          </cell>
          <cell r="H11">
            <v>8300</v>
          </cell>
          <cell r="I11">
            <v>14825</v>
          </cell>
        </row>
        <row r="12">
          <cell r="E12">
            <v>846</v>
          </cell>
          <cell r="F12">
            <v>846</v>
          </cell>
          <cell r="G12">
            <v>846</v>
          </cell>
          <cell r="H12">
            <v>846</v>
          </cell>
          <cell r="I12">
            <v>846</v>
          </cell>
        </row>
        <row r="13">
          <cell r="B13">
            <v>4000</v>
          </cell>
        </row>
        <row r="24">
          <cell r="J24">
            <v>565</v>
          </cell>
        </row>
        <row r="25">
          <cell r="J25">
            <v>745</v>
          </cell>
        </row>
        <row r="26">
          <cell r="J26">
            <v>1000</v>
          </cell>
        </row>
        <row r="27">
          <cell r="J27">
            <v>12000</v>
          </cell>
        </row>
        <row r="28">
          <cell r="J28">
            <v>7000</v>
          </cell>
        </row>
        <row r="29">
          <cell r="J29">
            <v>500</v>
          </cell>
        </row>
        <row r="30">
          <cell r="B30">
            <v>2800</v>
          </cell>
          <cell r="C30">
            <v>300</v>
          </cell>
          <cell r="E30">
            <v>600</v>
          </cell>
          <cell r="F30">
            <v>700</v>
          </cell>
          <cell r="G30">
            <v>600</v>
          </cell>
          <cell r="H30">
            <v>600</v>
          </cell>
          <cell r="I30">
            <v>600</v>
          </cell>
        </row>
        <row r="31">
          <cell r="B31">
            <v>100</v>
          </cell>
          <cell r="E31">
            <v>200</v>
          </cell>
          <cell r="F31">
            <v>200</v>
          </cell>
          <cell r="G31">
            <v>200</v>
          </cell>
          <cell r="H31">
            <v>200</v>
          </cell>
          <cell r="I31">
            <v>200</v>
          </cell>
        </row>
        <row r="32">
          <cell r="E32">
            <v>200</v>
          </cell>
          <cell r="F32">
            <v>200</v>
          </cell>
          <cell r="G32">
            <v>200</v>
          </cell>
          <cell r="H32">
            <v>200</v>
          </cell>
          <cell r="I32">
            <v>200</v>
          </cell>
        </row>
        <row r="33">
          <cell r="J33">
            <v>11879.779999999999</v>
          </cell>
        </row>
        <row r="34">
          <cell r="J34">
            <v>1972</v>
          </cell>
        </row>
        <row r="35">
          <cell r="J35">
            <v>2400</v>
          </cell>
        </row>
        <row r="36">
          <cell r="B36">
            <v>600</v>
          </cell>
          <cell r="C36">
            <v>200</v>
          </cell>
          <cell r="E36">
            <v>250</v>
          </cell>
          <cell r="F36">
            <v>250</v>
          </cell>
          <cell r="G36">
            <v>250</v>
          </cell>
          <cell r="H36">
            <v>250</v>
          </cell>
          <cell r="I36">
            <v>250</v>
          </cell>
        </row>
        <row r="37">
          <cell r="B37">
            <v>100</v>
          </cell>
          <cell r="E37">
            <v>60</v>
          </cell>
          <cell r="F37">
            <v>60</v>
          </cell>
          <cell r="G37">
            <v>60</v>
          </cell>
          <cell r="H37">
            <v>60</v>
          </cell>
          <cell r="I37">
            <v>60</v>
          </cell>
        </row>
        <row r="38">
          <cell r="B38">
            <v>200</v>
          </cell>
          <cell r="C38">
            <v>150</v>
          </cell>
          <cell r="E38">
            <v>75</v>
          </cell>
          <cell r="F38">
            <v>75</v>
          </cell>
          <cell r="G38">
            <v>75</v>
          </cell>
          <cell r="H38">
            <v>75</v>
          </cell>
          <cell r="I38">
            <v>75</v>
          </cell>
        </row>
        <row r="39">
          <cell r="E39">
            <v>400</v>
          </cell>
          <cell r="F39">
            <v>400</v>
          </cell>
          <cell r="G39">
            <v>400</v>
          </cell>
          <cell r="H39">
            <v>400</v>
          </cell>
          <cell r="I39">
            <v>400</v>
          </cell>
        </row>
        <row r="40">
          <cell r="D40">
            <v>300</v>
          </cell>
          <cell r="J40">
            <v>800</v>
          </cell>
        </row>
        <row r="41">
          <cell r="C41">
            <v>275</v>
          </cell>
          <cell r="D41">
            <v>24.75</v>
          </cell>
          <cell r="E41">
            <v>827.53</v>
          </cell>
          <cell r="F41">
            <v>871.53</v>
          </cell>
          <cell r="G41">
            <v>861.90499999999997</v>
          </cell>
          <cell r="H41">
            <v>503.03000000000003</v>
          </cell>
          <cell r="I41">
            <v>861.90499999999997</v>
          </cell>
        </row>
        <row r="42">
          <cell r="D42">
            <v>375</v>
          </cell>
          <cell r="J42">
            <v>3875</v>
          </cell>
        </row>
        <row r="43">
          <cell r="J43">
            <v>1000</v>
          </cell>
        </row>
        <row r="44">
          <cell r="J44">
            <v>2000</v>
          </cell>
        </row>
        <row r="45">
          <cell r="J45">
            <v>500</v>
          </cell>
        </row>
        <row r="46">
          <cell r="J46">
            <v>3750</v>
          </cell>
        </row>
        <row r="47">
          <cell r="J47">
            <v>500</v>
          </cell>
        </row>
        <row r="48">
          <cell r="J48">
            <v>500</v>
          </cell>
        </row>
        <row r="49">
          <cell r="J49">
            <v>2200</v>
          </cell>
        </row>
        <row r="50">
          <cell r="J50">
            <v>700</v>
          </cell>
        </row>
        <row r="51">
          <cell r="C51">
            <v>1500</v>
          </cell>
          <cell r="D51">
            <v>1200</v>
          </cell>
          <cell r="E51">
            <v>150</v>
          </cell>
          <cell r="F51">
            <v>150</v>
          </cell>
          <cell r="G51">
            <v>150</v>
          </cell>
          <cell r="H51">
            <v>100</v>
          </cell>
          <cell r="I51">
            <v>200</v>
          </cell>
        </row>
        <row r="52">
          <cell r="J52">
            <v>0</v>
          </cell>
        </row>
        <row r="53">
          <cell r="C53">
            <v>200</v>
          </cell>
          <cell r="J53">
            <v>7200</v>
          </cell>
        </row>
        <row r="54">
          <cell r="C54">
            <v>800</v>
          </cell>
          <cell r="D54">
            <v>100</v>
          </cell>
          <cell r="E54">
            <v>1200</v>
          </cell>
          <cell r="F54">
            <v>3500</v>
          </cell>
          <cell r="G54">
            <v>4050</v>
          </cell>
          <cell r="H54">
            <v>0</v>
          </cell>
          <cell r="I54">
            <v>3500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B1:E39"/>
  <sheetViews>
    <sheetView tabSelected="1" workbookViewId="0">
      <selection activeCell="F16" sqref="F16"/>
    </sheetView>
  </sheetViews>
  <sheetFormatPr baseColWidth="10" defaultColWidth="8.83203125" defaultRowHeight="14" x14ac:dyDescent="0"/>
  <cols>
    <col min="2" max="2" width="20.5" bestFit="1" customWidth="1"/>
    <col min="3" max="3" width="17.6640625" bestFit="1" customWidth="1"/>
    <col min="4" max="4" width="18.5" bestFit="1" customWidth="1"/>
    <col min="5" max="5" width="13.6640625" bestFit="1" customWidth="1"/>
  </cols>
  <sheetData>
    <row r="1" spans="2:5" ht="18">
      <c r="B1" s="10" t="s">
        <v>0</v>
      </c>
      <c r="C1" s="10"/>
      <c r="D1" s="10"/>
      <c r="E1" s="10"/>
    </row>
    <row r="2" spans="2:5">
      <c r="B2" s="11" t="s">
        <v>1</v>
      </c>
      <c r="C2" s="11"/>
      <c r="D2" s="11"/>
      <c r="E2" s="11"/>
    </row>
    <row r="3" spans="2:5">
      <c r="B3" s="1" t="s">
        <v>2</v>
      </c>
      <c r="C3" s="1" t="s">
        <v>3</v>
      </c>
      <c r="D3" s="1" t="s">
        <v>4</v>
      </c>
      <c r="E3" s="1" t="s">
        <v>5</v>
      </c>
    </row>
    <row r="4" spans="2:5">
      <c r="B4" s="2" t="s">
        <v>6</v>
      </c>
      <c r="C4" s="3">
        <f>SUM('[1]Full Budget FY2020'!B4:B7,'[1]Full Budget FY2020'!B18,'[1]Full Budget FY2020'!C4:D7,'[1]Full Budget FY2020'!C18:D18)</f>
        <v>21100</v>
      </c>
      <c r="D4" s="3">
        <f>SUM('[1]Full Budget FY2020'!E4:I7,'[1]Full Budget FY2020'!E18:I18)</f>
        <v>0</v>
      </c>
      <c r="E4" s="4">
        <f t="shared" ref="E4:E9" si="0">SUM(C4:D4)</f>
        <v>21100</v>
      </c>
    </row>
    <row r="5" spans="2:5">
      <c r="B5" s="2" t="s">
        <v>7</v>
      </c>
      <c r="C5" s="3">
        <f>SUM('[1]Full Budget FY2020'!C11:D11)</f>
        <v>5950</v>
      </c>
      <c r="D5" s="3">
        <f>SUM('[1]Full Budget FY2020'!E11:I12,'[1]Full Budget FY2020'!B12)</f>
        <v>71380</v>
      </c>
      <c r="E5" s="4">
        <f t="shared" si="0"/>
        <v>77330</v>
      </c>
    </row>
    <row r="6" spans="2:5">
      <c r="B6" s="2" t="s">
        <v>8</v>
      </c>
      <c r="C6" s="3">
        <f>SUM('[1]Full Budget FY2020'!B10,'[1]Full Budget FY2020'!C10:D10)</f>
        <v>5000</v>
      </c>
      <c r="D6" s="3">
        <f>SUM('[1]Full Budget FY2020'!E10:I10)</f>
        <v>0</v>
      </c>
      <c r="E6" s="4">
        <f t="shared" si="0"/>
        <v>5000</v>
      </c>
    </row>
    <row r="7" spans="2:5">
      <c r="B7" s="2" t="s">
        <v>9</v>
      </c>
      <c r="C7" s="3">
        <f>SUM('[1]Full Budget FY2020'!B8,'[1]Full Budget FY2020'!B14,'[1]Full Budget FY2020'!C8:D8,'[1]Full Budget FY2020'!C14:D14)</f>
        <v>0</v>
      </c>
      <c r="D7" s="3">
        <f>SUM('[1]Full Budget FY2020'!E8:I8,'[1]Full Budget FY2020'!E14:I14,'[1]Full Budget FY2020'!E9:I9)</f>
        <v>2000</v>
      </c>
      <c r="E7" s="4">
        <f t="shared" si="0"/>
        <v>2000</v>
      </c>
    </row>
    <row r="8" spans="2:5">
      <c r="B8" s="2" t="s">
        <v>10</v>
      </c>
      <c r="C8" s="3">
        <f>SUM('[1]Full Budget FY2020'!B13,'[1]Full Budget FY2020'!C13:D13)</f>
        <v>4000</v>
      </c>
      <c r="D8" s="3">
        <f>SUM('[1]Full Budget FY2020'!E13:I13)</f>
        <v>0</v>
      </c>
      <c r="E8" s="4">
        <f t="shared" si="0"/>
        <v>4000</v>
      </c>
    </row>
    <row r="9" spans="2:5">
      <c r="B9" s="2" t="s">
        <v>11</v>
      </c>
      <c r="C9" s="5">
        <f>SUM('[1]Full Budget FY2020'!B16,'[1]Full Budget FY2020'!B15,'[1]Full Budget FY2020'!C16:D16,'[1]Full Budget FY2020'!C15:D15)</f>
        <v>0</v>
      </c>
      <c r="D9" s="5">
        <f>SUM('[1]Full Budget FY2020'!E15:I15,'[1]Full Budget FY2020'!E16:I16)</f>
        <v>0</v>
      </c>
      <c r="E9" s="6">
        <f t="shared" si="0"/>
        <v>0</v>
      </c>
    </row>
    <row r="10" spans="2:5">
      <c r="B10" s="7" t="s">
        <v>12</v>
      </c>
      <c r="C10" s="8">
        <f>SUM(C4:C9)</f>
        <v>36050</v>
      </c>
      <c r="D10" s="8">
        <f t="shared" ref="D10:E10" si="1">SUM(D4:D9)</f>
        <v>73380</v>
      </c>
      <c r="E10" s="8">
        <f t="shared" si="1"/>
        <v>109430</v>
      </c>
    </row>
    <row r="12" spans="2:5">
      <c r="B12" s="1" t="s">
        <v>13</v>
      </c>
      <c r="C12" s="1" t="s">
        <v>3</v>
      </c>
      <c r="D12" s="1" t="s">
        <v>4</v>
      </c>
      <c r="E12" s="1" t="s">
        <v>5</v>
      </c>
    </row>
    <row r="13" spans="2:5">
      <c r="B13" s="2" t="s">
        <v>14</v>
      </c>
      <c r="C13" s="3">
        <f>'[1]Full Budget FY2020'!J26</f>
        <v>1000</v>
      </c>
      <c r="D13" s="3">
        <v>0</v>
      </c>
      <c r="E13" s="4">
        <f>SUM(C13:D13)</f>
        <v>1000</v>
      </c>
    </row>
    <row r="14" spans="2:5">
      <c r="B14" s="2" t="s">
        <v>15</v>
      </c>
      <c r="C14" s="3">
        <f>SUM('[1]Full Budget FY2020'!J24:J25)</f>
        <v>1310</v>
      </c>
      <c r="D14" s="3">
        <v>0</v>
      </c>
      <c r="E14" s="4">
        <f t="shared" ref="E14:E36" si="2">SUM(C14:D14)</f>
        <v>1310</v>
      </c>
    </row>
    <row r="15" spans="2:5">
      <c r="B15" s="2" t="s">
        <v>16</v>
      </c>
      <c r="C15" s="3">
        <f>'[1]Full Budget FY2020'!J27</f>
        <v>12000</v>
      </c>
      <c r="D15" s="3">
        <v>0</v>
      </c>
      <c r="E15" s="4">
        <f t="shared" si="2"/>
        <v>12000</v>
      </c>
    </row>
    <row r="16" spans="2:5">
      <c r="B16" s="2" t="s">
        <v>17</v>
      </c>
      <c r="C16" s="3">
        <f>'[1]Full Budget FY2020'!J28</f>
        <v>7000</v>
      </c>
      <c r="D16" s="3">
        <v>0</v>
      </c>
      <c r="E16" s="4">
        <f t="shared" si="2"/>
        <v>7000</v>
      </c>
    </row>
    <row r="17" spans="2:5">
      <c r="B17" s="2" t="s">
        <v>18</v>
      </c>
      <c r="C17" s="3">
        <f>'[1]Full Budget FY2020'!J29</f>
        <v>500</v>
      </c>
      <c r="D17" s="3">
        <v>0</v>
      </c>
      <c r="E17" s="4">
        <f t="shared" si="2"/>
        <v>500</v>
      </c>
    </row>
    <row r="18" spans="2:5">
      <c r="B18" s="2" t="s">
        <v>19</v>
      </c>
      <c r="C18" s="3">
        <f>SUM('[1]Full Budget FY2020'!B36:D36)</f>
        <v>800</v>
      </c>
      <c r="D18" s="3">
        <f>SUM('[1]Full Budget FY2020'!E36:I36)</f>
        <v>1250</v>
      </c>
      <c r="E18" s="4">
        <f>SUM(C18:D18)</f>
        <v>2050</v>
      </c>
    </row>
    <row r="19" spans="2:5">
      <c r="B19" s="2" t="s">
        <v>20</v>
      </c>
      <c r="C19" s="3">
        <v>0</v>
      </c>
      <c r="D19" s="3">
        <f>'[1]Full Budget FY2020'!J50</f>
        <v>700</v>
      </c>
      <c r="E19" s="4">
        <f>SUM(C19:D19)</f>
        <v>700</v>
      </c>
    </row>
    <row r="20" spans="2:5">
      <c r="B20" s="2" t="s">
        <v>21</v>
      </c>
      <c r="C20" s="3">
        <f>SUM('[1]Full Budget FY2020'!B51:D51)</f>
        <v>2700</v>
      </c>
      <c r="D20" s="3">
        <f>SUM('[1]Full Budget FY2020'!E51:I51)</f>
        <v>750</v>
      </c>
      <c r="E20" s="4">
        <f t="shared" si="2"/>
        <v>3450</v>
      </c>
    </row>
    <row r="21" spans="2:5">
      <c r="B21" s="2" t="s">
        <v>22</v>
      </c>
      <c r="C21" s="3">
        <f>SUM('[1]Full Budget FY2020'!B38:D39)</f>
        <v>350</v>
      </c>
      <c r="D21" s="3">
        <f>SUM('[1]Full Budget FY2020'!E38:I39)</f>
        <v>2375</v>
      </c>
      <c r="E21" s="4">
        <f t="shared" si="2"/>
        <v>2725</v>
      </c>
    </row>
    <row r="22" spans="2:5">
      <c r="B22" s="2" t="s">
        <v>23</v>
      </c>
      <c r="C22" s="3">
        <f>SUM('[1]Full Budget FY2020'!B30:D32)</f>
        <v>3200</v>
      </c>
      <c r="D22" s="3">
        <f>SUM('[1]Full Budget FY2020'!E30:I32)</f>
        <v>5100</v>
      </c>
      <c r="E22" s="4">
        <f t="shared" si="2"/>
        <v>8300</v>
      </c>
    </row>
    <row r="23" spans="2:5">
      <c r="B23" s="2" t="s">
        <v>24</v>
      </c>
      <c r="C23" s="3">
        <f>SUM('[1]Full Budget FY2020'!B37:C37)</f>
        <v>100</v>
      </c>
      <c r="D23" s="3">
        <f>SUM('[1]Full Budget FY2020'!E37:I37)</f>
        <v>300</v>
      </c>
      <c r="E23" s="4">
        <f t="shared" si="2"/>
        <v>400</v>
      </c>
    </row>
    <row r="24" spans="2:5">
      <c r="B24" s="2" t="s">
        <v>25</v>
      </c>
      <c r="C24" s="3">
        <v>0</v>
      </c>
      <c r="D24" s="3">
        <f>'[1]Full Budget FY2020'!J33</f>
        <v>11879.779999999999</v>
      </c>
      <c r="E24" s="4">
        <f t="shared" si="2"/>
        <v>11879.779999999999</v>
      </c>
    </row>
    <row r="25" spans="2:5">
      <c r="B25" s="2" t="s">
        <v>26</v>
      </c>
      <c r="C25" s="3">
        <v>0</v>
      </c>
      <c r="D25" s="3">
        <f>'[1]Full Budget FY2020'!J34</f>
        <v>1972</v>
      </c>
      <c r="E25" s="4">
        <f t="shared" si="2"/>
        <v>1972</v>
      </c>
    </row>
    <row r="26" spans="2:5">
      <c r="B26" s="2" t="s">
        <v>27</v>
      </c>
      <c r="C26" s="3">
        <v>0</v>
      </c>
      <c r="D26" s="3">
        <f>'[1]Full Budget FY2020'!J35</f>
        <v>2400</v>
      </c>
      <c r="E26" s="4">
        <f t="shared" si="2"/>
        <v>2400</v>
      </c>
    </row>
    <row r="27" spans="2:5">
      <c r="B27" s="2" t="s">
        <v>28</v>
      </c>
      <c r="C27" s="3">
        <v>0</v>
      </c>
      <c r="D27" s="3">
        <f>'[1]Full Budget FY2020'!J49</f>
        <v>2200</v>
      </c>
      <c r="E27" s="4">
        <f t="shared" si="2"/>
        <v>2200</v>
      </c>
    </row>
    <row r="28" spans="2:5">
      <c r="B28" s="2" t="s">
        <v>29</v>
      </c>
      <c r="C28" s="3">
        <v>0</v>
      </c>
      <c r="D28" s="3">
        <f>SUM('[1]Full Budget FY2020'!J46:J47)</f>
        <v>4250</v>
      </c>
      <c r="E28" s="4">
        <f t="shared" si="2"/>
        <v>4250</v>
      </c>
    </row>
    <row r="29" spans="2:5">
      <c r="B29" s="2" t="s">
        <v>30</v>
      </c>
      <c r="C29" s="3">
        <v>0</v>
      </c>
      <c r="D29" s="3">
        <f>'[1]Full Budget FY2020'!J48</f>
        <v>500</v>
      </c>
      <c r="E29" s="4">
        <f t="shared" si="2"/>
        <v>500</v>
      </c>
    </row>
    <row r="30" spans="2:5">
      <c r="B30" s="2" t="s">
        <v>31</v>
      </c>
      <c r="C30" s="3">
        <f>'[1]Full Budget FY2020'!D42</f>
        <v>375</v>
      </c>
      <c r="D30" s="3">
        <f>'[1]Full Budget FY2020'!J42-C30</f>
        <v>3500</v>
      </c>
      <c r="E30" s="4">
        <f t="shared" si="2"/>
        <v>3875</v>
      </c>
    </row>
    <row r="31" spans="2:5">
      <c r="B31" s="2" t="s">
        <v>32</v>
      </c>
      <c r="C31" s="3">
        <v>0</v>
      </c>
      <c r="D31" s="3">
        <f>SUM('[1]Full Budget FY2020'!J45,'[1]Full Budget FY2020'!J43)</f>
        <v>1500</v>
      </c>
      <c r="E31" s="4">
        <f t="shared" si="2"/>
        <v>1500</v>
      </c>
    </row>
    <row r="32" spans="2:5">
      <c r="B32" s="2" t="s">
        <v>33</v>
      </c>
      <c r="C32" s="3">
        <v>0</v>
      </c>
      <c r="D32" s="3">
        <f>'[1]Full Budget FY2020'!J44</f>
        <v>2000</v>
      </c>
      <c r="E32" s="4">
        <f t="shared" si="2"/>
        <v>2000</v>
      </c>
    </row>
    <row r="33" spans="2:5">
      <c r="B33" s="2" t="s">
        <v>34</v>
      </c>
      <c r="C33" s="3">
        <f>'[1]Full Budget FY2020'!C53</f>
        <v>200</v>
      </c>
      <c r="D33" s="3">
        <f>'[1]Full Budget FY2020'!J53-C33</f>
        <v>7000</v>
      </c>
      <c r="E33" s="4">
        <f t="shared" si="2"/>
        <v>7200</v>
      </c>
    </row>
    <row r="34" spans="2:5">
      <c r="B34" s="2" t="s">
        <v>35</v>
      </c>
      <c r="C34" s="3">
        <f>SUM('[1]Full Budget FY2020'!C54:D54)</f>
        <v>900</v>
      </c>
      <c r="D34" s="3">
        <f>SUM('[1]Full Budget FY2020'!E54:I54)</f>
        <v>12250</v>
      </c>
      <c r="E34" s="4">
        <f t="shared" si="2"/>
        <v>13150</v>
      </c>
    </row>
    <row r="35" spans="2:5">
      <c r="B35" s="2" t="s">
        <v>36</v>
      </c>
      <c r="C35" s="3">
        <f>SUM('[1]Full Budget FY2020'!B41:D41)</f>
        <v>299.75</v>
      </c>
      <c r="D35" s="3">
        <f>SUM('[1]Full Budget FY2020'!E41:I41)</f>
        <v>3925.9000000000005</v>
      </c>
      <c r="E35" s="4">
        <f t="shared" si="2"/>
        <v>4225.6500000000005</v>
      </c>
    </row>
    <row r="36" spans="2:5">
      <c r="B36" s="2" t="s">
        <v>37</v>
      </c>
      <c r="C36" s="3">
        <f>'[1]Full Budget FY2020'!D40</f>
        <v>300</v>
      </c>
      <c r="D36" s="3">
        <f>'[1]Full Budget FY2020'!J40+'[1]Full Budget FY2020'!J52-C36</f>
        <v>500</v>
      </c>
      <c r="E36" s="4">
        <f t="shared" si="2"/>
        <v>800</v>
      </c>
    </row>
    <row r="37" spans="2:5">
      <c r="B37" s="9" t="s">
        <v>38</v>
      </c>
      <c r="C37" s="8">
        <f>SUM(C13:C36)</f>
        <v>31034.75</v>
      </c>
      <c r="D37" s="8">
        <f>SUM(D13:D36)</f>
        <v>64352.68</v>
      </c>
      <c r="E37" s="8">
        <f>SUM(E13:E36)</f>
        <v>95387.43</v>
      </c>
    </row>
    <row r="39" spans="2:5">
      <c r="B39" s="9" t="s">
        <v>39</v>
      </c>
      <c r="C39" s="8">
        <f>C10-C37</f>
        <v>5015.25</v>
      </c>
      <c r="D39" s="8">
        <f>D10-D37</f>
        <v>9027.32</v>
      </c>
      <c r="E39" s="8">
        <f>E10-E37</f>
        <v>14042.570000000007</v>
      </c>
    </row>
  </sheetData>
  <mergeCells count="2">
    <mergeCell ref="B1:E1"/>
    <mergeCell ref="B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Budget 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Blandon, Leon</dc:creator>
  <cp:lastModifiedBy>Jonathan  Perry</cp:lastModifiedBy>
  <dcterms:created xsi:type="dcterms:W3CDTF">2020-01-29T17:18:37Z</dcterms:created>
  <dcterms:modified xsi:type="dcterms:W3CDTF">2020-02-15T20:33:18Z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14.10</vt:lpwstr>
  </property>
</Properties>
</file>