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leriebutt/Connectus/"/>
    </mc:Choice>
  </mc:AlternateContent>
  <xr:revisionPtr revIDLastSave="0" documentId="8_{0CBCD137-8B5C-9845-B62A-5B49F0F7AFB0}" xr6:coauthVersionLast="47" xr6:coauthVersionMax="47" xr10:uidLastSave="{00000000-0000-0000-0000-000000000000}"/>
  <bookViews>
    <workbookView xWindow="1580" yWindow="2000" windowWidth="26840" windowHeight="14640" xr2:uid="{6E7F98CC-3723-A94F-BA41-19882CB99F45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4" i="1" l="1"/>
  <c r="D124" i="1" s="1"/>
  <c r="C122" i="1"/>
  <c r="D122" i="1" s="1"/>
  <c r="C120" i="1"/>
  <c r="D120" i="1" s="1"/>
  <c r="D119" i="1"/>
  <c r="D117" i="1"/>
  <c r="C117" i="1"/>
  <c r="C116" i="1"/>
  <c r="D116" i="1" s="1"/>
  <c r="C114" i="1"/>
  <c r="D114" i="1" s="1"/>
  <c r="D113" i="1"/>
  <c r="C113" i="1"/>
  <c r="D111" i="1"/>
  <c r="C111" i="1"/>
  <c r="C110" i="1"/>
  <c r="D110" i="1" s="1"/>
  <c r="C109" i="1"/>
  <c r="D109" i="1" s="1"/>
  <c r="D108" i="1"/>
  <c r="C108" i="1"/>
  <c r="D107" i="1"/>
  <c r="C107" i="1"/>
  <c r="C106" i="1"/>
  <c r="D106" i="1" s="1"/>
  <c r="C100" i="1"/>
  <c r="D100" i="1" s="1"/>
  <c r="D99" i="1"/>
  <c r="C99" i="1"/>
  <c r="D92" i="1"/>
  <c r="C92" i="1"/>
  <c r="C91" i="1"/>
  <c r="D91" i="1" s="1"/>
  <c r="C88" i="1"/>
  <c r="D88" i="1" s="1"/>
  <c r="D87" i="1"/>
  <c r="C87" i="1"/>
  <c r="D86" i="1"/>
  <c r="C86" i="1"/>
  <c r="C83" i="1"/>
  <c r="D83" i="1" s="1"/>
  <c r="C82" i="1"/>
  <c r="D82" i="1" s="1"/>
  <c r="D74" i="1"/>
  <c r="C74" i="1"/>
  <c r="D73" i="1"/>
  <c r="C73" i="1"/>
  <c r="C72" i="1"/>
  <c r="D72" i="1" s="1"/>
  <c r="C71" i="1"/>
  <c r="D71" i="1" s="1"/>
  <c r="D70" i="1"/>
  <c r="C70" i="1"/>
  <c r="D69" i="1"/>
  <c r="C69" i="1"/>
  <c r="C66" i="1"/>
  <c r="D66" i="1" s="1"/>
  <c r="C65" i="1"/>
  <c r="D65" i="1" s="1"/>
  <c r="D63" i="1"/>
  <c r="C63" i="1"/>
  <c r="D62" i="1"/>
  <c r="C62" i="1"/>
  <c r="C61" i="1"/>
  <c r="D61" i="1" s="1"/>
  <c r="C55" i="1"/>
  <c r="D55" i="1" s="1"/>
  <c r="D54" i="1"/>
  <c r="C54" i="1"/>
  <c r="D53" i="1"/>
  <c r="C53" i="1"/>
  <c r="C52" i="1"/>
  <c r="D52" i="1" s="1"/>
  <c r="C51" i="1"/>
  <c r="D51" i="1" s="1"/>
  <c r="D50" i="1"/>
  <c r="C50" i="1"/>
  <c r="D49" i="1"/>
  <c r="C49" i="1"/>
  <c r="D46" i="1"/>
  <c r="D44" i="1"/>
  <c r="D43" i="1"/>
  <c r="D42" i="1"/>
  <c r="D41" i="1"/>
  <c r="D40" i="1"/>
  <c r="D39" i="1"/>
  <c r="D38" i="1"/>
  <c r="D37" i="1"/>
  <c r="D47" i="1" s="1"/>
  <c r="D31" i="1"/>
  <c r="C30" i="1"/>
  <c r="D30" i="1" s="1"/>
  <c r="C22" i="1"/>
  <c r="D22" i="1" s="1"/>
  <c r="D21" i="1"/>
  <c r="D19" i="1"/>
  <c r="C17" i="1"/>
  <c r="D17" i="1" s="1"/>
  <c r="D16" i="1"/>
  <c r="C16" i="1"/>
  <c r="C15" i="1"/>
  <c r="D15" i="1" s="1"/>
  <c r="C14" i="1"/>
  <c r="D14" i="1" s="1"/>
  <c r="D12" i="1"/>
  <c r="C12" i="1"/>
  <c r="D11" i="1"/>
  <c r="C11" i="1"/>
  <c r="C10" i="1"/>
  <c r="D10" i="1" s="1"/>
  <c r="D141" i="1" l="1"/>
  <c r="D32" i="1"/>
  <c r="D34" i="1" s="1"/>
  <c r="D143" i="1" s="1"/>
</calcChain>
</file>

<file path=xl/sharedStrings.xml><?xml version="1.0" encoding="utf-8"?>
<sst xmlns="http://schemas.openxmlformats.org/spreadsheetml/2006/main" count="143" uniqueCount="133">
  <si>
    <t>Connectus Health</t>
  </si>
  <si>
    <t>Budget 2022 with Projections</t>
  </si>
  <si>
    <t xml:space="preserve">Full UDS Visit averages </t>
  </si>
  <si>
    <t xml:space="preserve"> </t>
  </si>
  <si>
    <t>Actual per Visit</t>
  </si>
  <si>
    <t>Total Budget</t>
  </si>
  <si>
    <t>G/L  Acct</t>
  </si>
  <si>
    <t xml:space="preserve">  Patient Services</t>
  </si>
  <si>
    <t xml:space="preserve">  Contractual Allowance</t>
  </si>
  <si>
    <t xml:space="preserve">  Total Net Patient Services Revenue</t>
  </si>
  <si>
    <t xml:space="preserve">  Revenue - Safety Net Offset</t>
  </si>
  <si>
    <t xml:space="preserve">  Revenue - Wraparound Offset</t>
  </si>
  <si>
    <t xml:space="preserve">  Revenue - CHIP Cover Kids</t>
  </si>
  <si>
    <t xml:space="preserve">  Revenue - Per Member Per Month PCMH</t>
  </si>
  <si>
    <t xml:space="preserve">  Revenue - ACS Grant</t>
  </si>
  <si>
    <t xml:space="preserve">  Revenue - Quality Incentive</t>
  </si>
  <si>
    <t xml:space="preserve">  Revenue - Employer Health</t>
  </si>
  <si>
    <t xml:space="preserve">  Revenue - VU program</t>
  </si>
  <si>
    <t xml:space="preserve">  Revenue - 340b</t>
  </si>
  <si>
    <t xml:space="preserve">  DHHS Grants  330e</t>
  </si>
  <si>
    <t xml:space="preserve">  DHHS Grants IBHS </t>
  </si>
  <si>
    <t xml:space="preserve">  DHHS Grants SUD </t>
  </si>
  <si>
    <t xml:space="preserve">  Third Supplemental 330 -ECT</t>
  </si>
  <si>
    <t xml:space="preserve">  DHHS - ARPA</t>
  </si>
  <si>
    <t xml:space="preserve">  DHHS - ARP Capital</t>
  </si>
  <si>
    <t xml:space="preserve">  Direct Relief</t>
  </si>
  <si>
    <t xml:space="preserve">  Contributions and Other Revenue</t>
  </si>
  <si>
    <t xml:space="preserve">  In-Kind Contributions</t>
  </si>
  <si>
    <t xml:space="preserve">  Total Other Net Revenue</t>
  </si>
  <si>
    <t xml:space="preserve">  Total Net Revenue</t>
  </si>
  <si>
    <t xml:space="preserve">  Operating Expenses</t>
  </si>
  <si>
    <t xml:space="preserve">    Salaries and Wages</t>
  </si>
  <si>
    <t xml:space="preserve">    Medicare  Tax</t>
  </si>
  <si>
    <t xml:space="preserve">    SS Tax</t>
  </si>
  <si>
    <t xml:space="preserve">    SUI Tax</t>
  </si>
  <si>
    <t xml:space="preserve">    Health &amp; Dental</t>
  </si>
  <si>
    <t xml:space="preserve">    Vision</t>
  </si>
  <si>
    <t xml:space="preserve">    Life</t>
  </si>
  <si>
    <t xml:space="preserve">    Retirement</t>
  </si>
  <si>
    <t xml:space="preserve">    Other Benefits</t>
  </si>
  <si>
    <t xml:space="preserve">    HAS</t>
  </si>
  <si>
    <t xml:space="preserve">    Salaries, Taxes and Benefits</t>
  </si>
  <si>
    <t xml:space="preserve">    Supplies</t>
  </si>
  <si>
    <t xml:space="preserve">    Office Supplies</t>
  </si>
  <si>
    <t xml:space="preserve">    Food &amp; Beverage</t>
  </si>
  <si>
    <t xml:space="preserve">    Copies &amp; Printing</t>
  </si>
  <si>
    <t xml:space="preserve">    Janitorial Supplies</t>
  </si>
  <si>
    <t xml:space="preserve">    Linen Service</t>
  </si>
  <si>
    <t xml:space="preserve">    Medical Supplies</t>
  </si>
  <si>
    <t xml:space="preserve">    Pharmaceutical Supplies</t>
  </si>
  <si>
    <t xml:space="preserve">    Professional Fees</t>
  </si>
  <si>
    <t xml:space="preserve">    Consulting Fees</t>
  </si>
  <si>
    <t xml:space="preserve">    Accounting Outsourced Fees</t>
  </si>
  <si>
    <t xml:space="preserve">    Accounting Fees Audit and Tax</t>
  </si>
  <si>
    <t xml:space="preserve">    Legal Fees</t>
  </si>
  <si>
    <t xml:space="preserve">    HR/Payroll Fees</t>
  </si>
  <si>
    <t xml:space="preserve">    Interpreter Services</t>
  </si>
  <si>
    <t xml:space="preserve">    Technology Services</t>
  </si>
  <si>
    <t xml:space="preserve">    Website Domain Services</t>
  </si>
  <si>
    <t xml:space="preserve">    Software Services Recurring</t>
  </si>
  <si>
    <t xml:space="preserve">    Contract Labor</t>
  </si>
  <si>
    <t xml:space="preserve">    Benefit Admin Srvcs</t>
  </si>
  <si>
    <t xml:space="preserve">    Payroll Processing</t>
  </si>
  <si>
    <t xml:space="preserve">    Contract Services</t>
  </si>
  <si>
    <t xml:space="preserve">    Lab Fees</t>
  </si>
  <si>
    <t xml:space="preserve">    Credentialing Fees</t>
  </si>
  <si>
    <t xml:space="preserve">    Bank Fees</t>
  </si>
  <si>
    <t xml:space="preserve">  Credit Card Fees</t>
  </si>
  <si>
    <t xml:space="preserve">    Fees - Other</t>
  </si>
  <si>
    <t xml:space="preserve">    Occupancy</t>
  </si>
  <si>
    <t xml:space="preserve">    Facility Rental</t>
  </si>
  <si>
    <t xml:space="preserve">    Donated Space</t>
  </si>
  <si>
    <t xml:space="preserve">    Utilities</t>
  </si>
  <si>
    <t xml:space="preserve">    Janitorial Services</t>
  </si>
  <si>
    <t xml:space="preserve">    Building Sercurity</t>
  </si>
  <si>
    <t xml:space="preserve">    Waste Disposal</t>
  </si>
  <si>
    <t xml:space="preserve">    Medical Waste Disposal</t>
  </si>
  <si>
    <t xml:space="preserve">    Building Services</t>
  </si>
  <si>
    <t xml:space="preserve">    Equipment</t>
  </si>
  <si>
    <t xml:space="preserve">    Equipment - Office</t>
  </si>
  <si>
    <t xml:space="preserve">    Equipment - Computer </t>
  </si>
  <si>
    <t xml:space="preserve">    Equipment  - Medical</t>
  </si>
  <si>
    <t xml:space="preserve">   Equipment - Fuel </t>
  </si>
  <si>
    <t xml:space="preserve">    Repairs &amp; Maintenance</t>
  </si>
  <si>
    <t xml:space="preserve">    Repairs &amp; Maint - Bldg</t>
  </si>
  <si>
    <t xml:space="preserve">    Repairs &amp; Maint - Equipment</t>
  </si>
  <si>
    <t xml:space="preserve">    Insurance</t>
  </si>
  <si>
    <t xml:space="preserve">    Insurance - General Liability</t>
  </si>
  <si>
    <t xml:space="preserve">    Insurance - Professional Liability</t>
  </si>
  <si>
    <t xml:space="preserve">    Voice and Data Services</t>
  </si>
  <si>
    <t xml:space="preserve">    Communications - Telephone</t>
  </si>
  <si>
    <t xml:space="preserve">    Communications - Cell Phone</t>
  </si>
  <si>
    <t xml:space="preserve">   Communications - Data &amp; Internet</t>
  </si>
  <si>
    <t xml:space="preserve">    Postage and Delivery</t>
  </si>
  <si>
    <t xml:space="preserve">    Travel</t>
  </si>
  <si>
    <t xml:space="preserve">    Travel - Airfare</t>
  </si>
  <si>
    <t xml:space="preserve">    Travel - Lodging</t>
  </si>
  <si>
    <t xml:space="preserve">    Travel - Auto</t>
  </si>
  <si>
    <t xml:space="preserve">    Travel - Mileage</t>
  </si>
  <si>
    <t xml:space="preserve">    Travel - Employee Meals</t>
  </si>
  <si>
    <t xml:space="preserve">    Travel - Rental Car/Fuel</t>
  </si>
  <si>
    <t xml:space="preserve">    Business License</t>
  </si>
  <si>
    <t xml:space="preserve">    Advertising</t>
  </si>
  <si>
    <t xml:space="preserve">    Promotional Materials</t>
  </si>
  <si>
    <t xml:space="preserve">    Marketing/Public Relations</t>
  </si>
  <si>
    <t xml:space="preserve">    Sponsorships and Trade Shows</t>
  </si>
  <si>
    <t xml:space="preserve">    Stationary/Printing</t>
  </si>
  <si>
    <t xml:space="preserve">    Customer Gifts</t>
  </si>
  <si>
    <t xml:space="preserve">    Search Engine Optimization</t>
  </si>
  <si>
    <t xml:space="preserve">    Employee Celebrations</t>
  </si>
  <si>
    <t xml:space="preserve">    Dues and Memberships</t>
  </si>
  <si>
    <t xml:space="preserve">    Books and Subscriptions</t>
  </si>
  <si>
    <t xml:space="preserve">    Education and Training</t>
  </si>
  <si>
    <t xml:space="preserve">    Recruiting</t>
  </si>
  <si>
    <t xml:space="preserve">    Tuition Assistance</t>
  </si>
  <si>
    <t xml:space="preserve">    Employee Lic &amp; Cert</t>
  </si>
  <si>
    <t xml:space="preserve">    Conference Registration</t>
  </si>
  <si>
    <t xml:space="preserve">    Miscellaneous</t>
  </si>
  <si>
    <t xml:space="preserve">    Charitable Contributions</t>
  </si>
  <si>
    <t xml:space="preserve">    Community Outreach</t>
  </si>
  <si>
    <r>
      <t xml:space="preserve">  </t>
    </r>
    <r>
      <rPr>
        <b/>
        <sz val="11"/>
        <color theme="1"/>
        <rFont val="Calibri"/>
        <family val="2"/>
        <scheme val="minor"/>
      </rPr>
      <t>Depreciation</t>
    </r>
  </si>
  <si>
    <t xml:space="preserve">    Depreciation - LHI</t>
  </si>
  <si>
    <t xml:space="preserve">    Depreciation - Furn &amp; Fixture</t>
  </si>
  <si>
    <t xml:space="preserve">    Depreciation - Office Equip</t>
  </si>
  <si>
    <t xml:space="preserve">    Deprecaition - Computer Hardware</t>
  </si>
  <si>
    <t xml:space="preserve">    Depreciation - Computer Software</t>
  </si>
  <si>
    <t xml:space="preserve">    Depreciation - Medical Equip</t>
  </si>
  <si>
    <t xml:space="preserve">    Interest Expense</t>
  </si>
  <si>
    <t xml:space="preserve">    Taxes, Non-income</t>
  </si>
  <si>
    <t xml:space="preserve">  Total Operating Expenses</t>
  </si>
  <si>
    <t xml:space="preserve">  Total Net (Decrease) Increase in Net Assets from Operations</t>
  </si>
  <si>
    <t xml:space="preserve">     Loan Forgiveness (PPP)</t>
  </si>
  <si>
    <t>Total Net (Decrease) Increase in Net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</si>
</sst>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9" fontId="0" fillId="0" borderId="0" xfId="0" applyNumberFormat="1"/>
    <xf numFmtId="17" fontId="0" fillId="0" borderId="0" xfId="0" applyNumberFormat="1"/>
    <xf numFmtId="39" fontId="1" fillId="0" borderId="0" xfId="0" applyNumberFormat="1" applyFont="1"/>
    <xf numFmtId="0" fontId="2" fillId="0" borderId="0" xfId="0" applyFon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eriebutt/Dropbox/My%20Mac%20(Valerie&#8217;s%20MacBook%20Pro)/Downloads/2021-2022%20Operating%20Budge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ts"/>
      <sheetName val="Sheet1"/>
      <sheetName val="2022 Salary"/>
      <sheetName val="2022 BUDGET"/>
      <sheetName val="2021 Exp"/>
      <sheetName val="2021 Rev"/>
    </sheetNames>
    <sheetDataSet>
      <sheetData sheetId="0"/>
      <sheetData sheetId="1"/>
      <sheetData sheetId="2">
        <row r="144">
          <cell r="G144">
            <v>5213354</v>
          </cell>
          <cell r="H144">
            <v>73229.692027052559</v>
          </cell>
          <cell r="I144">
            <v>311410.80437355366</v>
          </cell>
          <cell r="J144">
            <v>8515.1217295576389</v>
          </cell>
          <cell r="K144">
            <v>261225.20841131918</v>
          </cell>
          <cell r="L144">
            <v>406.64161200000001</v>
          </cell>
          <cell r="M144">
            <v>69112.287719112253</v>
          </cell>
          <cell r="N144">
            <v>99158.146965592779</v>
          </cell>
          <cell r="O144">
            <v>37291.208862503685</v>
          </cell>
        </row>
      </sheetData>
      <sheetData sheetId="3"/>
      <sheetData sheetId="4">
        <row r="113">
          <cell r="I113">
            <v>0.93238573795905277</v>
          </cell>
        </row>
        <row r="114">
          <cell r="I114">
            <v>5.7249158069171968E-2</v>
          </cell>
        </row>
        <row r="115">
          <cell r="I115">
            <v>0.15598385631047201</v>
          </cell>
        </row>
        <row r="116">
          <cell r="I116">
            <v>0.68848131715400651</v>
          </cell>
        </row>
        <row r="117">
          <cell r="I117">
            <v>0.30252044689153795</v>
          </cell>
        </row>
        <row r="118">
          <cell r="I118">
            <v>3.5642946490618481</v>
          </cell>
        </row>
        <row r="119">
          <cell r="I119">
            <v>7.2703934356123376</v>
          </cell>
        </row>
        <row r="124">
          <cell r="I124">
            <v>3.1518362110439941</v>
          </cell>
        </row>
        <row r="125">
          <cell r="I125">
            <v>4.881341209173037</v>
          </cell>
        </row>
        <row r="126">
          <cell r="I126">
            <v>15.044303202009944</v>
          </cell>
        </row>
        <row r="128">
          <cell r="I128">
            <v>0.42986742930453842</v>
          </cell>
        </row>
        <row r="129">
          <cell r="I129">
            <v>5.2622184209119585</v>
          </cell>
        </row>
        <row r="132">
          <cell r="I132">
            <v>1.0622216282674934</v>
          </cell>
        </row>
        <row r="133">
          <cell r="I133">
            <v>4.9535184690222911</v>
          </cell>
        </row>
        <row r="134">
          <cell r="I134">
            <v>0.38560431923878763</v>
          </cell>
        </row>
        <row r="135">
          <cell r="I135">
            <v>0.35342919762655695</v>
          </cell>
        </row>
        <row r="136">
          <cell r="I136">
            <v>0.56664884802480353</v>
          </cell>
        </row>
        <row r="142">
          <cell r="I142">
            <v>0.35147431442775429</v>
          </cell>
        </row>
        <row r="143">
          <cell r="I143">
            <v>1.1935115197519646</v>
          </cell>
        </row>
        <row r="144">
          <cell r="I144">
            <v>0.3712524723365585</v>
          </cell>
        </row>
        <row r="145">
          <cell r="I145">
            <v>0.21749077885283583</v>
          </cell>
        </row>
        <row r="146">
          <cell r="I146">
            <v>0.19150264606831668</v>
          </cell>
        </row>
        <row r="147">
          <cell r="I147">
            <v>0.96963596514673644</v>
          </cell>
        </row>
        <row r="148">
          <cell r="I148">
            <v>0.25978671085689847</v>
          </cell>
        </row>
        <row r="154">
          <cell r="I154">
            <v>1.9065055861442242</v>
          </cell>
        </row>
        <row r="155">
          <cell r="I155">
            <v>0.16019190677286577</v>
          </cell>
        </row>
        <row r="158">
          <cell r="I158">
            <v>0.72632543967498797</v>
          </cell>
        </row>
        <row r="159">
          <cell r="I159">
            <v>2.0589084299994655E-2</v>
          </cell>
        </row>
        <row r="161">
          <cell r="I161">
            <v>0.1292254236382103</v>
          </cell>
        </row>
        <row r="163">
          <cell r="I163">
            <v>0.22782915486181643</v>
          </cell>
        </row>
        <row r="164">
          <cell r="I164">
            <v>0.15028652376115892</v>
          </cell>
        </row>
        <row r="165">
          <cell r="I165">
            <v>3.4641342812850802</v>
          </cell>
        </row>
        <row r="166">
          <cell r="I166">
            <v>0.17765168118885979</v>
          </cell>
        </row>
        <row r="167">
          <cell r="I167">
            <v>4.601379162880205E-2</v>
          </cell>
        </row>
        <row r="168">
          <cell r="I168">
            <v>0.77080023520607266</v>
          </cell>
        </row>
        <row r="169">
          <cell r="I169">
            <v>0.34966322766878705</v>
          </cell>
        </row>
        <row r="171">
          <cell r="I171">
            <v>0.85448762495322605</v>
          </cell>
        </row>
        <row r="172">
          <cell r="I172">
            <v>1.1420810391831935</v>
          </cell>
        </row>
        <row r="173">
          <cell r="I173">
            <v>0.36212861495696796</v>
          </cell>
        </row>
        <row r="175">
          <cell r="I175">
            <v>3.2801753354359331</v>
          </cell>
        </row>
      </sheetData>
      <sheetData sheetId="5">
        <row r="5">
          <cell r="N5">
            <v>228.27167574340933</v>
          </cell>
        </row>
        <row r="6">
          <cell r="N6">
            <v>-172.06781049689141</v>
          </cell>
        </row>
        <row r="7">
          <cell r="N7">
            <v>56.203865246517907</v>
          </cell>
        </row>
        <row r="9">
          <cell r="N9">
            <v>9.4611306568991278</v>
          </cell>
        </row>
        <row r="10">
          <cell r="N10">
            <v>34.324545761241502</v>
          </cell>
        </row>
        <row r="11">
          <cell r="N11">
            <v>6.0952335052291673</v>
          </cell>
        </row>
        <row r="12">
          <cell r="N12">
            <v>6.465179044773242</v>
          </cell>
        </row>
        <row r="16">
          <cell r="N16">
            <v>1.7301556701527785</v>
          </cell>
        </row>
        <row r="21">
          <cell r="N21">
            <v>0.97339630825581958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A662A-936B-E34F-85E4-501CF2C6F0CB}">
  <dimension ref="A1:E145"/>
  <sheetViews>
    <sheetView tabSelected="1" workbookViewId="0"/>
  </sheetViews>
  <sheetFormatPr baseColWidth="10" defaultColWidth="8.83203125" defaultRowHeight="16" x14ac:dyDescent="0.2"/>
  <cols>
    <col min="1" max="1" width="13.6640625" customWidth="1"/>
    <col min="2" max="2" width="31.1640625" customWidth="1"/>
    <col min="3" max="3" width="19.6640625" customWidth="1"/>
    <col min="4" max="4" width="19.6640625" style="1" customWidth="1"/>
    <col min="5" max="5" width="19.6640625" customWidth="1"/>
  </cols>
  <sheetData>
    <row r="1" spans="1:5" x14ac:dyDescent="0.2">
      <c r="B1" t="s">
        <v>0</v>
      </c>
    </row>
    <row r="2" spans="1:5" x14ac:dyDescent="0.2">
      <c r="B2" t="s">
        <v>1</v>
      </c>
      <c r="D2" s="1">
        <v>1</v>
      </c>
    </row>
    <row r="3" spans="1:5" x14ac:dyDescent="0.2">
      <c r="B3" t="s">
        <v>2</v>
      </c>
      <c r="D3" s="1">
        <v>31609</v>
      </c>
    </row>
    <row r="6" spans="1:5" x14ac:dyDescent="0.2">
      <c r="B6" t="s">
        <v>3</v>
      </c>
      <c r="C6" t="s">
        <v>4</v>
      </c>
    </row>
    <row r="7" spans="1:5" x14ac:dyDescent="0.2">
      <c r="B7" t="s">
        <v>3</v>
      </c>
      <c r="C7" s="2">
        <v>44317</v>
      </c>
    </row>
    <row r="8" spans="1:5" x14ac:dyDescent="0.2">
      <c r="B8" t="s">
        <v>3</v>
      </c>
      <c r="D8" s="1" t="s">
        <v>5</v>
      </c>
    </row>
    <row r="9" spans="1:5" x14ac:dyDescent="0.2">
      <c r="B9" t="s">
        <v>3</v>
      </c>
    </row>
    <row r="10" spans="1:5" x14ac:dyDescent="0.2">
      <c r="A10" t="s">
        <v>6</v>
      </c>
      <c r="B10" t="s">
        <v>7</v>
      </c>
      <c r="C10" s="1">
        <f>'[1]2021 Rev'!N5</f>
        <v>228.27167574340933</v>
      </c>
      <c r="D10" s="1">
        <f>D3*C10</f>
        <v>7215439.3985734256</v>
      </c>
    </row>
    <row r="11" spans="1:5" x14ac:dyDescent="0.2">
      <c r="B11" t="s">
        <v>8</v>
      </c>
      <c r="C11" s="1">
        <f>'[1]2021 Rev'!N6</f>
        <v>-172.06781049689141</v>
      </c>
      <c r="D11" s="1">
        <f>D3*C11</f>
        <v>-5438891.4219962405</v>
      </c>
    </row>
    <row r="12" spans="1:5" x14ac:dyDescent="0.2">
      <c r="B12" t="s">
        <v>9</v>
      </c>
      <c r="C12" s="1">
        <f>'[1]2021 Rev'!N7</f>
        <v>56.203865246517907</v>
      </c>
      <c r="D12" s="1">
        <f>D3*C12</f>
        <v>1776547.9765771846</v>
      </c>
    </row>
    <row r="13" spans="1:5" x14ac:dyDescent="0.2">
      <c r="B13" t="s">
        <v>3</v>
      </c>
      <c r="C13" s="1"/>
    </row>
    <row r="14" spans="1:5" x14ac:dyDescent="0.2">
      <c r="B14" t="s">
        <v>10</v>
      </c>
      <c r="C14" s="1">
        <f>'[1]2021 Rev'!N9</f>
        <v>9.4611306568991278</v>
      </c>
      <c r="D14" s="1">
        <f>D3*C14</f>
        <v>299056.87893392454</v>
      </c>
    </row>
    <row r="15" spans="1:5" x14ac:dyDescent="0.2">
      <c r="B15" t="s">
        <v>11</v>
      </c>
      <c r="C15" s="1">
        <f>'[1]2021 Rev'!N10</f>
        <v>34.324545761241502</v>
      </c>
      <c r="D15" s="1">
        <f>D3*C15</f>
        <v>1084964.5669670827</v>
      </c>
    </row>
    <row r="16" spans="1:5" x14ac:dyDescent="0.2">
      <c r="B16" t="s">
        <v>12</v>
      </c>
      <c r="C16" s="1">
        <f>'[1]2021 Rev'!N11</f>
        <v>6.0952335052291673</v>
      </c>
      <c r="D16" s="1">
        <f>D3*C16</f>
        <v>192664.23586678875</v>
      </c>
      <c r="E16" s="1"/>
    </row>
    <row r="17" spans="2:4" x14ac:dyDescent="0.2">
      <c r="B17" t="s">
        <v>13</v>
      </c>
      <c r="C17" s="1">
        <f>'[1]2021 Rev'!N12</f>
        <v>6.465179044773242</v>
      </c>
      <c r="D17" s="1">
        <f>D3*C17</f>
        <v>204357.8444262374</v>
      </c>
    </row>
    <row r="18" spans="2:4" x14ac:dyDescent="0.2">
      <c r="B18" t="s">
        <v>14</v>
      </c>
      <c r="D18" s="1">
        <v>0</v>
      </c>
    </row>
    <row r="19" spans="2:4" x14ac:dyDescent="0.2">
      <c r="B19" t="s">
        <v>15</v>
      </c>
      <c r="C19">
        <v>0.13</v>
      </c>
      <c r="D19" s="1">
        <f>D3*C19</f>
        <v>4109.17</v>
      </c>
    </row>
    <row r="20" spans="2:4" x14ac:dyDescent="0.2">
      <c r="B20" t="s">
        <v>16</v>
      </c>
      <c r="D20" s="1">
        <v>1468345</v>
      </c>
    </row>
    <row r="21" spans="2:4" x14ac:dyDescent="0.2">
      <c r="B21" t="s">
        <v>17</v>
      </c>
      <c r="D21" s="1">
        <f>6680*12</f>
        <v>80160</v>
      </c>
    </row>
    <row r="22" spans="2:4" x14ac:dyDescent="0.2">
      <c r="B22" t="s">
        <v>18</v>
      </c>
      <c r="C22" s="1">
        <f>'[1]2021 Rev'!N16</f>
        <v>1.7301556701527785</v>
      </c>
      <c r="D22" s="1">
        <f>C22*D3</f>
        <v>54688.490577859178</v>
      </c>
    </row>
    <row r="23" spans="2:4" x14ac:dyDescent="0.2">
      <c r="B23" t="s">
        <v>19</v>
      </c>
      <c r="D23" s="1">
        <v>1797854</v>
      </c>
    </row>
    <row r="24" spans="2:4" x14ac:dyDescent="0.2">
      <c r="B24" t="s">
        <v>20</v>
      </c>
      <c r="D24" s="1">
        <v>114970</v>
      </c>
    </row>
    <row r="25" spans="2:4" x14ac:dyDescent="0.2">
      <c r="B25" t="s">
        <v>21</v>
      </c>
      <c r="D25" s="1">
        <v>0</v>
      </c>
    </row>
    <row r="26" spans="2:4" x14ac:dyDescent="0.2">
      <c r="B26" t="s">
        <v>22</v>
      </c>
      <c r="D26" s="1">
        <v>20000</v>
      </c>
    </row>
    <row r="27" spans="2:4" x14ac:dyDescent="0.2">
      <c r="B27" t="s">
        <v>23</v>
      </c>
      <c r="D27" s="1">
        <v>1499500</v>
      </c>
    </row>
    <row r="28" spans="2:4" x14ac:dyDescent="0.2">
      <c r="B28" t="s">
        <v>24</v>
      </c>
      <c r="D28" s="1">
        <v>600000</v>
      </c>
    </row>
    <row r="29" spans="2:4" x14ac:dyDescent="0.2">
      <c r="B29" t="s">
        <v>25</v>
      </c>
      <c r="D29" s="1">
        <v>0</v>
      </c>
    </row>
    <row r="30" spans="2:4" x14ac:dyDescent="0.2">
      <c r="B30" t="s">
        <v>26</v>
      </c>
      <c r="C30" s="1">
        <f>'[1]2021 Rev'!N21</f>
        <v>0.97339630825581958</v>
      </c>
      <c r="D30" s="1">
        <f>D3*C30</f>
        <v>30768.083907658201</v>
      </c>
    </row>
    <row r="31" spans="2:4" x14ac:dyDescent="0.2">
      <c r="B31" t="s">
        <v>27</v>
      </c>
      <c r="D31" s="1">
        <f>6500*12</f>
        <v>78000</v>
      </c>
    </row>
    <row r="32" spans="2:4" x14ac:dyDescent="0.2">
      <c r="B32" t="s">
        <v>28</v>
      </c>
      <c r="D32" s="3">
        <f>SUM(D14:D31)</f>
        <v>7529438.2706795502</v>
      </c>
    </row>
    <row r="33" spans="1:5" x14ac:dyDescent="0.2">
      <c r="B33" t="s">
        <v>3</v>
      </c>
    </row>
    <row r="34" spans="1:5" x14ac:dyDescent="0.2">
      <c r="B34" t="s">
        <v>29</v>
      </c>
      <c r="D34" s="1">
        <f>D12+D32</f>
        <v>9305986.2472567353</v>
      </c>
    </row>
    <row r="35" spans="1:5" x14ac:dyDescent="0.2">
      <c r="B35" t="s">
        <v>3</v>
      </c>
    </row>
    <row r="36" spans="1:5" x14ac:dyDescent="0.2">
      <c r="B36" t="s">
        <v>30</v>
      </c>
    </row>
    <row r="37" spans="1:5" x14ac:dyDescent="0.2">
      <c r="B37" t="s">
        <v>31</v>
      </c>
      <c r="D37" s="1">
        <f>'[1]2022 Salary'!G144</f>
        <v>5213354</v>
      </c>
    </row>
    <row r="38" spans="1:5" x14ac:dyDescent="0.2">
      <c r="B38" t="s">
        <v>32</v>
      </c>
      <c r="D38" s="1">
        <f>'[1]2022 Salary'!H144</f>
        <v>73229.692027052559</v>
      </c>
    </row>
    <row r="39" spans="1:5" x14ac:dyDescent="0.2">
      <c r="B39" t="s">
        <v>33</v>
      </c>
      <c r="D39" s="1">
        <f>'[1]2022 Salary'!I144</f>
        <v>311410.80437355366</v>
      </c>
    </row>
    <row r="40" spans="1:5" x14ac:dyDescent="0.2">
      <c r="B40" t="s">
        <v>34</v>
      </c>
      <c r="D40" s="1">
        <f>'[1]2022 Salary'!J144</f>
        <v>8515.1217295576389</v>
      </c>
    </row>
    <row r="41" spans="1:5" x14ac:dyDescent="0.2">
      <c r="B41" t="s">
        <v>35</v>
      </c>
      <c r="D41" s="1">
        <f>'[1]2022 Salary'!K144</f>
        <v>261225.20841131918</v>
      </c>
    </row>
    <row r="42" spans="1:5" x14ac:dyDescent="0.2">
      <c r="A42" t="s">
        <v>3</v>
      </c>
      <c r="B42" t="s">
        <v>36</v>
      </c>
      <c r="D42" s="1">
        <f>'[1]2022 Salary'!L144</f>
        <v>406.64161200000001</v>
      </c>
    </row>
    <row r="43" spans="1:5" x14ac:dyDescent="0.2">
      <c r="B43" t="s">
        <v>37</v>
      </c>
      <c r="D43" s="1">
        <f>'[1]2022 Salary'!M144</f>
        <v>69112.287719112253</v>
      </c>
    </row>
    <row r="44" spans="1:5" x14ac:dyDescent="0.2">
      <c r="B44" t="s">
        <v>38</v>
      </c>
      <c r="D44" s="1">
        <f>'[1]2022 Salary'!N144</f>
        <v>99158.146965592779</v>
      </c>
    </row>
    <row r="45" spans="1:5" x14ac:dyDescent="0.2">
      <c r="B45" t="s">
        <v>39</v>
      </c>
    </row>
    <row r="46" spans="1:5" x14ac:dyDescent="0.2">
      <c r="B46" t="s">
        <v>40</v>
      </c>
      <c r="D46" s="3">
        <f>'[1]2022 Salary'!O144</f>
        <v>37291.208862503685</v>
      </c>
    </row>
    <row r="47" spans="1:5" x14ac:dyDescent="0.2">
      <c r="B47" t="s">
        <v>41</v>
      </c>
      <c r="D47" s="1">
        <f>SUM(D37:D46)</f>
        <v>6073703.1117006922</v>
      </c>
      <c r="E47" s="1"/>
    </row>
    <row r="48" spans="1:5" x14ac:dyDescent="0.2">
      <c r="B48" s="4" t="s">
        <v>42</v>
      </c>
    </row>
    <row r="49" spans="1:4" x14ac:dyDescent="0.2">
      <c r="A49">
        <v>62000</v>
      </c>
      <c r="B49" t="s">
        <v>43</v>
      </c>
      <c r="C49" s="5">
        <f>'[1]2021 Exp'!I113</f>
        <v>0.93238573795905277</v>
      </c>
      <c r="D49" s="1">
        <f>$D$3*C49</f>
        <v>29471.780791147699</v>
      </c>
    </row>
    <row r="50" spans="1:4" x14ac:dyDescent="0.2">
      <c r="A50">
        <v>62010</v>
      </c>
      <c r="B50" t="s">
        <v>44</v>
      </c>
      <c r="C50" s="5">
        <f>'[1]2021 Exp'!I114</f>
        <v>5.7249158069171968E-2</v>
      </c>
      <c r="D50" s="1">
        <f t="shared" ref="D50:D55" si="0">$D$3*C50</f>
        <v>1809.5886374084566</v>
      </c>
    </row>
    <row r="51" spans="1:4" x14ac:dyDescent="0.2">
      <c r="A51">
        <v>62015</v>
      </c>
      <c r="B51" t="s">
        <v>45</v>
      </c>
      <c r="C51" s="5">
        <f>'[1]2021 Exp'!I115</f>
        <v>0.15598385631047201</v>
      </c>
      <c r="D51" s="1">
        <f t="shared" si="0"/>
        <v>4930.4937141177097</v>
      </c>
    </row>
    <row r="52" spans="1:4" x14ac:dyDescent="0.2">
      <c r="A52">
        <v>62020</v>
      </c>
      <c r="B52" t="s">
        <v>46</v>
      </c>
      <c r="C52" s="5">
        <f>'[1]2021 Exp'!I116</f>
        <v>0.68848131715400651</v>
      </c>
      <c r="D52" s="1">
        <f t="shared" si="0"/>
        <v>21762.205953920991</v>
      </c>
    </row>
    <row r="53" spans="1:4" x14ac:dyDescent="0.2">
      <c r="A53">
        <v>62105</v>
      </c>
      <c r="B53" t="s">
        <v>47</v>
      </c>
      <c r="C53" s="5">
        <f>'[1]2021 Exp'!I117</f>
        <v>0.30252044689153795</v>
      </c>
      <c r="D53" s="1">
        <f t="shared" si="0"/>
        <v>9562.3688057946238</v>
      </c>
    </row>
    <row r="54" spans="1:4" x14ac:dyDescent="0.2">
      <c r="A54">
        <v>62200</v>
      </c>
      <c r="B54" t="s">
        <v>48</v>
      </c>
      <c r="C54" s="5">
        <f>'[1]2021 Exp'!I118</f>
        <v>3.5642946490618481</v>
      </c>
      <c r="D54" s="1">
        <f t="shared" si="0"/>
        <v>112663.78956219596</v>
      </c>
    </row>
    <row r="55" spans="1:4" x14ac:dyDescent="0.2">
      <c r="A55">
        <v>62205</v>
      </c>
      <c r="B55" t="s">
        <v>49</v>
      </c>
      <c r="C55" s="5">
        <f>'[1]2021 Exp'!I119</f>
        <v>7.2703934356123376</v>
      </c>
      <c r="D55" s="1">
        <f t="shared" si="0"/>
        <v>229809.86610627038</v>
      </c>
    </row>
    <row r="56" spans="1:4" x14ac:dyDescent="0.2">
      <c r="B56" s="4" t="s">
        <v>50</v>
      </c>
    </row>
    <row r="57" spans="1:4" x14ac:dyDescent="0.2">
      <c r="A57">
        <v>63000</v>
      </c>
      <c r="B57" t="s">
        <v>51</v>
      </c>
      <c r="C57" s="1"/>
      <c r="D57" s="1">
        <v>175000</v>
      </c>
    </row>
    <row r="58" spans="1:4" x14ac:dyDescent="0.2">
      <c r="A58">
        <v>63005</v>
      </c>
      <c r="B58" t="s">
        <v>52</v>
      </c>
      <c r="D58" s="1">
        <v>138000</v>
      </c>
    </row>
    <row r="59" spans="1:4" x14ac:dyDescent="0.2">
      <c r="A59">
        <v>63010</v>
      </c>
      <c r="B59" t="s">
        <v>53</v>
      </c>
      <c r="D59" s="1">
        <v>50000</v>
      </c>
    </row>
    <row r="60" spans="1:4" x14ac:dyDescent="0.2">
      <c r="A60">
        <v>63015</v>
      </c>
      <c r="B60" t="s">
        <v>54</v>
      </c>
      <c r="D60" s="1">
        <v>500</v>
      </c>
    </row>
    <row r="61" spans="1:4" x14ac:dyDescent="0.2">
      <c r="A61">
        <v>63030</v>
      </c>
      <c r="B61" t="s">
        <v>55</v>
      </c>
      <c r="C61" s="5">
        <f>'[1]2021 Exp'!I124</f>
        <v>3.1518362110439941</v>
      </c>
      <c r="D61" s="1">
        <f t="shared" ref="D61:D63" si="1">$D$3*C61</f>
        <v>99626.390794889609</v>
      </c>
    </row>
    <row r="62" spans="1:4" x14ac:dyDescent="0.2">
      <c r="A62">
        <v>63035</v>
      </c>
      <c r="B62" t="s">
        <v>56</v>
      </c>
      <c r="C62" s="5">
        <f>'[1]2021 Exp'!I125</f>
        <v>4.881341209173037</v>
      </c>
      <c r="D62" s="1">
        <f t="shared" si="1"/>
        <v>154294.31428075052</v>
      </c>
    </row>
    <row r="63" spans="1:4" x14ac:dyDescent="0.2">
      <c r="A63">
        <v>63200</v>
      </c>
      <c r="B63" t="s">
        <v>57</v>
      </c>
      <c r="C63" s="5">
        <f>'[1]2021 Exp'!I126</f>
        <v>15.044303202009944</v>
      </c>
      <c r="D63" s="1">
        <f t="shared" si="1"/>
        <v>475535.37991233234</v>
      </c>
    </row>
    <row r="64" spans="1:4" x14ac:dyDescent="0.2">
      <c r="A64">
        <v>63205</v>
      </c>
      <c r="B64" t="s">
        <v>58</v>
      </c>
      <c r="D64" s="1">
        <v>1000</v>
      </c>
    </row>
    <row r="65" spans="1:4" x14ac:dyDescent="0.2">
      <c r="A65">
        <v>63215</v>
      </c>
      <c r="B65" t="s">
        <v>59</v>
      </c>
      <c r="C65" s="5">
        <f>'[1]2021 Exp'!I128</f>
        <v>0.42986742930453842</v>
      </c>
      <c r="D65" s="1">
        <f t="shared" ref="D65:D66" si="2">$D$3*C65</f>
        <v>13587.679572887155</v>
      </c>
    </row>
    <row r="66" spans="1:4" x14ac:dyDescent="0.2">
      <c r="A66">
        <v>64100</v>
      </c>
      <c r="B66" t="s">
        <v>60</v>
      </c>
      <c r="C66" s="5">
        <f>'[1]2021 Exp'!I129</f>
        <v>5.2622184209119585</v>
      </c>
      <c r="D66" s="1">
        <f t="shared" si="2"/>
        <v>166333.46206660609</v>
      </c>
    </row>
    <row r="67" spans="1:4" x14ac:dyDescent="0.2">
      <c r="A67">
        <v>64110</v>
      </c>
      <c r="B67" t="s">
        <v>61</v>
      </c>
      <c r="D67" s="1">
        <v>2500</v>
      </c>
    </row>
    <row r="68" spans="1:4" x14ac:dyDescent="0.2">
      <c r="A68">
        <v>64115</v>
      </c>
      <c r="B68" t="s">
        <v>62</v>
      </c>
      <c r="D68" s="1">
        <v>4200</v>
      </c>
    </row>
    <row r="69" spans="1:4" x14ac:dyDescent="0.2">
      <c r="A69">
        <v>64120</v>
      </c>
      <c r="B69" t="s">
        <v>63</v>
      </c>
      <c r="C69" s="5">
        <f>'[1]2021 Exp'!I132</f>
        <v>1.0622216282674934</v>
      </c>
      <c r="D69" s="1">
        <f t="shared" ref="D69:D74" si="3">$D$3*C69</f>
        <v>33575.7634479072</v>
      </c>
    </row>
    <row r="70" spans="1:4" x14ac:dyDescent="0.2">
      <c r="A70">
        <v>64125</v>
      </c>
      <c r="B70" t="s">
        <v>64</v>
      </c>
      <c r="C70" s="5">
        <f>'[1]2021 Exp'!I133</f>
        <v>4.9535184690222911</v>
      </c>
      <c r="D70" s="1">
        <f t="shared" si="3"/>
        <v>156575.7652873256</v>
      </c>
    </row>
    <row r="71" spans="1:4" x14ac:dyDescent="0.2">
      <c r="A71">
        <v>64300</v>
      </c>
      <c r="B71" t="s">
        <v>65</v>
      </c>
      <c r="C71" s="5">
        <f>'[1]2021 Exp'!I134</f>
        <v>0.38560431923878763</v>
      </c>
      <c r="D71" s="1">
        <f t="shared" si="3"/>
        <v>12188.566926818838</v>
      </c>
    </row>
    <row r="72" spans="1:4" x14ac:dyDescent="0.2">
      <c r="A72">
        <v>64400</v>
      </c>
      <c r="B72" t="s">
        <v>66</v>
      </c>
      <c r="C72" s="5">
        <f>'[1]2021 Exp'!I135</f>
        <v>0.35342919762655695</v>
      </c>
      <c r="D72" s="1">
        <f t="shared" si="3"/>
        <v>11171.543507777838</v>
      </c>
    </row>
    <row r="73" spans="1:4" x14ac:dyDescent="0.2">
      <c r="A73">
        <v>64405</v>
      </c>
      <c r="B73" t="s">
        <v>67</v>
      </c>
      <c r="C73" s="5">
        <f>'[1]2021 Exp'!I136</f>
        <v>0.56664884802480353</v>
      </c>
      <c r="D73" s="1">
        <f t="shared" si="3"/>
        <v>17911.203437216016</v>
      </c>
    </row>
    <row r="74" spans="1:4" x14ac:dyDescent="0.2">
      <c r="A74">
        <v>64120</v>
      </c>
      <c r="B74" t="s">
        <v>63</v>
      </c>
      <c r="C74" s="5">
        <f>'[1]2021 Exp'!I132</f>
        <v>1.0622216282674934</v>
      </c>
      <c r="D74" s="1">
        <f t="shared" si="3"/>
        <v>33575.7634479072</v>
      </c>
    </row>
    <row r="75" spans="1:4" x14ac:dyDescent="0.2">
      <c r="B75" s="4" t="s">
        <v>68</v>
      </c>
    </row>
    <row r="76" spans="1:4" x14ac:dyDescent="0.2">
      <c r="B76" s="4" t="s">
        <v>69</v>
      </c>
    </row>
    <row r="77" spans="1:4" x14ac:dyDescent="0.2">
      <c r="A77">
        <v>65000</v>
      </c>
      <c r="B77" t="s">
        <v>70</v>
      </c>
      <c r="D77" s="1">
        <v>114000</v>
      </c>
    </row>
    <row r="78" spans="1:4" x14ac:dyDescent="0.2">
      <c r="A78">
        <v>65010</v>
      </c>
      <c r="B78" t="s">
        <v>71</v>
      </c>
      <c r="D78" s="1">
        <v>78000</v>
      </c>
    </row>
    <row r="79" spans="1:4" x14ac:dyDescent="0.2">
      <c r="A79">
        <v>65100</v>
      </c>
      <c r="B79" t="s">
        <v>72</v>
      </c>
      <c r="D79" s="1">
        <v>4000</v>
      </c>
    </row>
    <row r="80" spans="1:4" x14ac:dyDescent="0.2">
      <c r="A80">
        <v>65105</v>
      </c>
      <c r="B80" t="s">
        <v>73</v>
      </c>
      <c r="D80" s="1">
        <v>36000</v>
      </c>
    </row>
    <row r="81" spans="1:4" x14ac:dyDescent="0.2">
      <c r="A81">
        <v>65110</v>
      </c>
      <c r="B81" t="s">
        <v>74</v>
      </c>
      <c r="D81" s="1">
        <v>5000</v>
      </c>
    </row>
    <row r="82" spans="1:4" x14ac:dyDescent="0.2">
      <c r="A82">
        <v>65115</v>
      </c>
      <c r="B82" t="s">
        <v>75</v>
      </c>
      <c r="C82" s="1">
        <f>'[1]2021 Exp'!I142</f>
        <v>0.35147431442775429</v>
      </c>
      <c r="D82" s="1">
        <f t="shared" ref="D82:D83" si="4">$D$3*C82</f>
        <v>11109.751604746885</v>
      </c>
    </row>
    <row r="83" spans="1:4" x14ac:dyDescent="0.2">
      <c r="A83">
        <v>65120</v>
      </c>
      <c r="B83" t="s">
        <v>76</v>
      </c>
      <c r="C83" s="1">
        <f>'[1]2021 Exp'!I143</f>
        <v>1.1935115197519646</v>
      </c>
      <c r="D83" s="1">
        <f t="shared" si="4"/>
        <v>37725.705627839845</v>
      </c>
    </row>
    <row r="84" spans="1:4" x14ac:dyDescent="0.2">
      <c r="B84" s="4" t="s">
        <v>77</v>
      </c>
    </row>
    <row r="85" spans="1:4" x14ac:dyDescent="0.2">
      <c r="B85" s="4" t="s">
        <v>78</v>
      </c>
    </row>
    <row r="86" spans="1:4" x14ac:dyDescent="0.2">
      <c r="A86">
        <v>65300</v>
      </c>
      <c r="B86" t="s">
        <v>79</v>
      </c>
      <c r="C86" s="5">
        <f>'[1]2021 Exp'!I144</f>
        <v>0.3712524723365585</v>
      </c>
      <c r="D86" s="1">
        <f t="shared" ref="D86:D88" si="5">$D$3*C86</f>
        <v>11734.919398086278</v>
      </c>
    </row>
    <row r="87" spans="1:4" x14ac:dyDescent="0.2">
      <c r="A87">
        <v>65305</v>
      </c>
      <c r="B87" t="s">
        <v>80</v>
      </c>
      <c r="C87" s="5">
        <f>'[1]2021 Exp'!I145</f>
        <v>0.21749077885283583</v>
      </c>
      <c r="D87" s="1">
        <f t="shared" si="5"/>
        <v>6874.6660287592877</v>
      </c>
    </row>
    <row r="88" spans="1:4" x14ac:dyDescent="0.2">
      <c r="B88" t="s">
        <v>81</v>
      </c>
      <c r="C88" s="5">
        <f>'[1]2021 Exp'!I146</f>
        <v>0.19150264606831668</v>
      </c>
      <c r="D88" s="1">
        <f t="shared" si="5"/>
        <v>6053.207139573422</v>
      </c>
    </row>
    <row r="89" spans="1:4" x14ac:dyDescent="0.2">
      <c r="B89" t="s">
        <v>82</v>
      </c>
      <c r="C89" s="5"/>
      <c r="D89" s="1">
        <v>5000</v>
      </c>
    </row>
    <row r="90" spans="1:4" x14ac:dyDescent="0.2">
      <c r="B90" s="4" t="s">
        <v>83</v>
      </c>
      <c r="C90" s="5"/>
    </row>
    <row r="91" spans="1:4" x14ac:dyDescent="0.2">
      <c r="A91">
        <v>66000</v>
      </c>
      <c r="B91" t="s">
        <v>84</v>
      </c>
      <c r="C91" s="5">
        <f>'[1]2021 Exp'!I147</f>
        <v>0.96963596514673644</v>
      </c>
      <c r="D91" s="1">
        <f t="shared" ref="D91:D92" si="6">$D$3*C91</f>
        <v>30649.223222323191</v>
      </c>
    </row>
    <row r="92" spans="1:4" x14ac:dyDescent="0.2">
      <c r="A92">
        <v>66005</v>
      </c>
      <c r="B92" t="s">
        <v>85</v>
      </c>
      <c r="C92" s="5">
        <f>'[1]2021 Exp'!I148</f>
        <v>0.25978671085689847</v>
      </c>
      <c r="D92" s="1">
        <f t="shared" si="6"/>
        <v>8211.5981434757032</v>
      </c>
    </row>
    <row r="93" spans="1:4" x14ac:dyDescent="0.2">
      <c r="B93" s="4" t="s">
        <v>86</v>
      </c>
    </row>
    <row r="94" spans="1:4" x14ac:dyDescent="0.2">
      <c r="A94">
        <v>67005</v>
      </c>
      <c r="B94" t="s">
        <v>87</v>
      </c>
      <c r="D94" s="1">
        <v>45000</v>
      </c>
    </row>
    <row r="95" spans="1:4" x14ac:dyDescent="0.2">
      <c r="A95">
        <v>67010</v>
      </c>
      <c r="B95" t="s">
        <v>88</v>
      </c>
      <c r="D95" s="1">
        <v>30000</v>
      </c>
    </row>
    <row r="96" spans="1:4" x14ac:dyDescent="0.2">
      <c r="B96" s="4" t="s">
        <v>89</v>
      </c>
    </row>
    <row r="97" spans="1:4" x14ac:dyDescent="0.2">
      <c r="A97">
        <v>68000</v>
      </c>
      <c r="B97" t="s">
        <v>90</v>
      </c>
      <c r="D97" s="1">
        <v>36000</v>
      </c>
    </row>
    <row r="98" spans="1:4" x14ac:dyDescent="0.2">
      <c r="A98">
        <v>68005</v>
      </c>
      <c r="B98" t="s">
        <v>91</v>
      </c>
      <c r="D98" s="1">
        <v>18000</v>
      </c>
    </row>
    <row r="99" spans="1:4" x14ac:dyDescent="0.2">
      <c r="A99">
        <v>68010</v>
      </c>
      <c r="B99" t="s">
        <v>92</v>
      </c>
      <c r="C99" s="5">
        <f>'[1]2021 Exp'!I154</f>
        <v>1.9065055861442242</v>
      </c>
      <c r="D99" s="1">
        <f t="shared" ref="D99:D100" si="7">$D$3*C99</f>
        <v>60262.735072432784</v>
      </c>
    </row>
    <row r="100" spans="1:4" x14ac:dyDescent="0.2">
      <c r="A100">
        <v>68100</v>
      </c>
      <c r="B100" t="s">
        <v>93</v>
      </c>
      <c r="C100" s="5">
        <f>'[1]2021 Exp'!I155</f>
        <v>0.16019190677286577</v>
      </c>
      <c r="D100" s="1">
        <f t="shared" si="7"/>
        <v>5063.5059811835145</v>
      </c>
    </row>
    <row r="101" spans="1:4" x14ac:dyDescent="0.2">
      <c r="B101" s="4" t="s">
        <v>94</v>
      </c>
    </row>
    <row r="102" spans="1:4" x14ac:dyDescent="0.2">
      <c r="A102">
        <v>69000</v>
      </c>
      <c r="B102" t="s">
        <v>95</v>
      </c>
      <c r="D102" s="1">
        <v>3000</v>
      </c>
    </row>
    <row r="103" spans="1:4" x14ac:dyDescent="0.2">
      <c r="A103">
        <v>69005</v>
      </c>
      <c r="B103" t="s">
        <v>96</v>
      </c>
      <c r="D103" s="1">
        <v>1500</v>
      </c>
    </row>
    <row r="104" spans="1:4" x14ac:dyDescent="0.2">
      <c r="A104">
        <v>69010</v>
      </c>
      <c r="B104" t="s">
        <v>97</v>
      </c>
      <c r="D104" s="1">
        <v>500</v>
      </c>
    </row>
    <row r="105" spans="1:4" x14ac:dyDescent="0.2">
      <c r="A105">
        <v>69015</v>
      </c>
      <c r="B105" t="s">
        <v>98</v>
      </c>
      <c r="D105" s="1">
        <v>0</v>
      </c>
    </row>
    <row r="106" spans="1:4" x14ac:dyDescent="0.2">
      <c r="A106">
        <v>69025</v>
      </c>
      <c r="B106" t="s">
        <v>99</v>
      </c>
      <c r="C106" s="1">
        <f>'[1]2021 Exp'!I158</f>
        <v>0.72632543967498797</v>
      </c>
      <c r="D106" s="1">
        <f t="shared" ref="D106:D111" si="8">$D$3*C106</f>
        <v>22958.420822686694</v>
      </c>
    </row>
    <row r="107" spans="1:4" x14ac:dyDescent="0.2">
      <c r="A107">
        <v>69040</v>
      </c>
      <c r="B107" t="s">
        <v>100</v>
      </c>
      <c r="C107" s="1">
        <f>'[1]2021 Exp'!I159</f>
        <v>2.0589084299994655E-2</v>
      </c>
      <c r="D107" s="1">
        <f t="shared" si="8"/>
        <v>650.80036563853105</v>
      </c>
    </row>
    <row r="108" spans="1:4" x14ac:dyDescent="0.2">
      <c r="A108">
        <v>71000</v>
      </c>
      <c r="B108" t="s">
        <v>101</v>
      </c>
      <c r="C108" s="5">
        <f>'[1]2021 Exp'!I161</f>
        <v>0.1292254236382103</v>
      </c>
      <c r="D108" s="1">
        <f t="shared" si="8"/>
        <v>4084.6864157801892</v>
      </c>
    </row>
    <row r="109" spans="1:4" x14ac:dyDescent="0.2">
      <c r="A109">
        <v>71100</v>
      </c>
      <c r="B109" t="s">
        <v>102</v>
      </c>
      <c r="C109" s="5">
        <f>'[1]2021 Exp'!I163</f>
        <v>0.22782915486181643</v>
      </c>
      <c r="D109" s="1">
        <f t="shared" si="8"/>
        <v>7201.4517560271552</v>
      </c>
    </row>
    <row r="110" spans="1:4" x14ac:dyDescent="0.2">
      <c r="A110">
        <v>71105</v>
      </c>
      <c r="B110" t="s">
        <v>103</v>
      </c>
      <c r="C110" s="5">
        <f>'[1]2021 Exp'!I164</f>
        <v>0.15028652376115892</v>
      </c>
      <c r="D110" s="1">
        <f t="shared" si="8"/>
        <v>4750.4067295664727</v>
      </c>
    </row>
    <row r="111" spans="1:4" x14ac:dyDescent="0.2">
      <c r="A111">
        <v>71115</v>
      </c>
      <c r="B111" t="s">
        <v>104</v>
      </c>
      <c r="C111" s="5">
        <f>'[1]2021 Exp'!I165</f>
        <v>3.4641342812850802</v>
      </c>
      <c r="D111" s="1">
        <f t="shared" si="8"/>
        <v>109497.8204971401</v>
      </c>
    </row>
    <row r="112" spans="1:4" x14ac:dyDescent="0.2">
      <c r="A112">
        <v>71120</v>
      </c>
      <c r="B112" t="s">
        <v>105</v>
      </c>
      <c r="D112" s="1">
        <v>2000</v>
      </c>
    </row>
    <row r="113" spans="1:4" x14ac:dyDescent="0.2">
      <c r="A113">
        <v>71130</v>
      </c>
      <c r="B113" t="s">
        <v>106</v>
      </c>
      <c r="C113" s="5">
        <f>'[1]2021 Exp'!I166</f>
        <v>0.17765168118885979</v>
      </c>
      <c r="D113" s="1">
        <f t="shared" ref="D113:D114" si="9">$D$3*C113</f>
        <v>5615.3919906986694</v>
      </c>
    </row>
    <row r="114" spans="1:4" x14ac:dyDescent="0.2">
      <c r="A114">
        <v>71140</v>
      </c>
      <c r="B114" t="s">
        <v>107</v>
      </c>
      <c r="C114" s="5">
        <f>'[1]2021 Exp'!I167</f>
        <v>4.601379162880205E-2</v>
      </c>
      <c r="D114" s="1">
        <f t="shared" si="9"/>
        <v>1454.4499395948039</v>
      </c>
    </row>
    <row r="115" spans="1:4" x14ac:dyDescent="0.2">
      <c r="A115">
        <v>71150</v>
      </c>
      <c r="B115" t="s">
        <v>108</v>
      </c>
      <c r="C115" s="5"/>
      <c r="D115" s="1">
        <v>100</v>
      </c>
    </row>
    <row r="116" spans="1:4" x14ac:dyDescent="0.2">
      <c r="A116">
        <v>71200</v>
      </c>
      <c r="B116" t="s">
        <v>109</v>
      </c>
      <c r="C116" s="5">
        <f>'[1]2021 Exp'!I168</f>
        <v>0.77080023520607266</v>
      </c>
      <c r="D116" s="1">
        <f t="shared" ref="D116:D117" si="10">$D$3*C116</f>
        <v>24364.22463462875</v>
      </c>
    </row>
    <row r="117" spans="1:4" x14ac:dyDescent="0.2">
      <c r="A117">
        <v>71205</v>
      </c>
      <c r="B117" t="s">
        <v>110</v>
      </c>
      <c r="C117" s="1">
        <f>'[1]2021 Exp'!I169</f>
        <v>0.34966322766878705</v>
      </c>
      <c r="D117" s="1">
        <f t="shared" si="10"/>
        <v>11052.504963382689</v>
      </c>
    </row>
    <row r="118" spans="1:4" x14ac:dyDescent="0.2">
      <c r="A118">
        <v>71210</v>
      </c>
      <c r="B118" t="s">
        <v>111</v>
      </c>
      <c r="D118" s="1">
        <v>200</v>
      </c>
    </row>
    <row r="119" spans="1:4" x14ac:dyDescent="0.2">
      <c r="A119">
        <v>71215</v>
      </c>
      <c r="B119" t="s">
        <v>112</v>
      </c>
      <c r="D119" s="1">
        <f>'[1]2021 Exp'!I171</f>
        <v>0.85448762495322605</v>
      </c>
    </row>
    <row r="120" spans="1:4" x14ac:dyDescent="0.2">
      <c r="A120">
        <v>71220</v>
      </c>
      <c r="B120" t="s">
        <v>113</v>
      </c>
      <c r="C120" s="5">
        <f>'[1]2021 Exp'!I172</f>
        <v>1.1420810391831935</v>
      </c>
      <c r="D120" s="1">
        <f t="shared" ref="D120:D122" si="11">$D$3*C120</f>
        <v>36100.039567541564</v>
      </c>
    </row>
    <row r="121" spans="1:4" x14ac:dyDescent="0.2">
      <c r="A121">
        <v>71240</v>
      </c>
      <c r="B121" t="s">
        <v>114</v>
      </c>
      <c r="D121" s="1">
        <v>0</v>
      </c>
    </row>
    <row r="122" spans="1:4" x14ac:dyDescent="0.2">
      <c r="A122">
        <v>71245</v>
      </c>
      <c r="B122" t="s">
        <v>115</v>
      </c>
      <c r="C122" s="5">
        <f>'[1]2021 Exp'!I173</f>
        <v>0.36212861495696796</v>
      </c>
      <c r="D122" s="1">
        <f t="shared" si="11"/>
        <v>11446.5233901748</v>
      </c>
    </row>
    <row r="123" spans="1:4" x14ac:dyDescent="0.2">
      <c r="A123">
        <v>71250</v>
      </c>
      <c r="B123" t="s">
        <v>116</v>
      </c>
      <c r="D123" s="1">
        <v>0</v>
      </c>
    </row>
    <row r="124" spans="1:4" x14ac:dyDescent="0.2">
      <c r="A124">
        <v>71300</v>
      </c>
      <c r="B124" t="s">
        <v>117</v>
      </c>
      <c r="C124" s="5">
        <f>'[1]2021 Exp'!I175</f>
        <v>3.2801753354359331</v>
      </c>
      <c r="D124" s="1">
        <f t="shared" ref="D124" si="12">$D$3*C124</f>
        <v>103683.0621777944</v>
      </c>
    </row>
    <row r="125" spans="1:4" x14ac:dyDescent="0.2">
      <c r="A125">
        <v>71305</v>
      </c>
      <c r="B125" t="s">
        <v>118</v>
      </c>
      <c r="D125" s="1">
        <v>4000</v>
      </c>
    </row>
    <row r="126" spans="1:4" x14ac:dyDescent="0.2">
      <c r="A126">
        <v>71310</v>
      </c>
      <c r="B126" t="s">
        <v>119</v>
      </c>
      <c r="D126" s="1">
        <v>0</v>
      </c>
    </row>
    <row r="127" spans="1:4" x14ac:dyDescent="0.2">
      <c r="B127" t="s">
        <v>120</v>
      </c>
      <c r="D127" s="1">
        <v>135000</v>
      </c>
    </row>
    <row r="128" spans="1:4" x14ac:dyDescent="0.2">
      <c r="A128">
        <v>72010</v>
      </c>
      <c r="B128" t="s">
        <v>121</v>
      </c>
    </row>
    <row r="129" spans="1:4" x14ac:dyDescent="0.2">
      <c r="A129">
        <v>72020</v>
      </c>
      <c r="B129" t="s">
        <v>122</v>
      </c>
    </row>
    <row r="130" spans="1:4" x14ac:dyDescent="0.2">
      <c r="A130">
        <v>72030</v>
      </c>
      <c r="B130" t="s">
        <v>123</v>
      </c>
    </row>
    <row r="131" spans="1:4" x14ac:dyDescent="0.2">
      <c r="A131">
        <v>72035</v>
      </c>
      <c r="B131" t="s">
        <v>124</v>
      </c>
    </row>
    <row r="132" spans="1:4" x14ac:dyDescent="0.2">
      <c r="A132">
        <v>72040</v>
      </c>
      <c r="B132" t="s">
        <v>125</v>
      </c>
    </row>
    <row r="133" spans="1:4" x14ac:dyDescent="0.2">
      <c r="A133">
        <v>72045</v>
      </c>
      <c r="B133" t="s">
        <v>126</v>
      </c>
    </row>
    <row r="134" spans="1:4" x14ac:dyDescent="0.2">
      <c r="A134">
        <v>80005</v>
      </c>
      <c r="B134" t="s">
        <v>127</v>
      </c>
      <c r="D134" s="1">
        <v>10000</v>
      </c>
    </row>
    <row r="135" spans="1:4" x14ac:dyDescent="0.2">
      <c r="B135" t="s">
        <v>128</v>
      </c>
      <c r="D135" s="1">
        <v>0</v>
      </c>
    </row>
    <row r="140" spans="1:4" x14ac:dyDescent="0.2">
      <c r="B140" t="s">
        <v>3</v>
      </c>
    </row>
    <row r="141" spans="1:4" x14ac:dyDescent="0.2">
      <c r="B141" t="s">
        <v>129</v>
      </c>
      <c r="D141" s="1">
        <f>SUM(D47:D140)</f>
        <v>9077134.9879106656</v>
      </c>
    </row>
    <row r="142" spans="1:4" x14ac:dyDescent="0.2">
      <c r="B142" t="s">
        <v>3</v>
      </c>
    </row>
    <row r="143" spans="1:4" x14ac:dyDescent="0.2">
      <c r="B143" t="s">
        <v>130</v>
      </c>
      <c r="D143" s="1">
        <f>D34-D141</f>
        <v>228851.25934606977</v>
      </c>
    </row>
    <row r="144" spans="1:4" x14ac:dyDescent="0.2">
      <c r="B144" t="s">
        <v>131</v>
      </c>
    </row>
    <row r="145" spans="2:2" x14ac:dyDescent="0.2">
      <c r="B145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2022-03-31T21:42:51Z</dcterms:created>
  <dcterms:modified xsi:type="dcterms:W3CDTF">2022-03-31T21:43:25Z</dcterms:modified>
</cp:coreProperties>
</file>