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9416" windowHeight="8160" activeTab="0"/>
  </bookViews>
  <sheets>
    <sheet name="FY21-22 Actual" sheetId="1" r:id="rId1"/>
    <sheet name="FY21-22 Donors Actual" sheetId="2" r:id="rId2"/>
  </sheets>
  <definedNames>
    <definedName name="_xlnm.Print_Area" localSheetId="1">'FY21-22 Donors Actual'!$A$1:$N$181</definedName>
    <definedName name="_xlnm.Print_Titles" localSheetId="0">'FY21-22 Actual'!$A:$A,'FY21-22 Actual'!$1:$5</definedName>
    <definedName name="_xlnm.Print_Titles" localSheetId="1">'FY21-22 Donors Actual'!$A:$A,'FY21-22 Donors Actual'!$1:$4</definedName>
  </definedNames>
  <calcPr fullCalcOnLoad="1"/>
</workbook>
</file>

<file path=xl/sharedStrings.xml><?xml version="1.0" encoding="utf-8"?>
<sst xmlns="http://schemas.openxmlformats.org/spreadsheetml/2006/main" count="292" uniqueCount="251">
  <si>
    <t>Cash Balance - Beginning of Month</t>
  </si>
  <si>
    <t>Cash Surplus (Deficit)</t>
  </si>
  <si>
    <t>Total Operating Expenditures</t>
  </si>
  <si>
    <t>YFC/USA</t>
  </si>
  <si>
    <t>YFC/USA - Participation Fee</t>
  </si>
  <si>
    <t>YFC/USA - Liability Ins</t>
  </si>
  <si>
    <t>YFC/USA - Workers Comp Ins.</t>
  </si>
  <si>
    <t>YFC/USA - Web Services</t>
  </si>
  <si>
    <t>YFC/USA - Vehicle Insurance</t>
  </si>
  <si>
    <t>Vehicle Maintenance</t>
  </si>
  <si>
    <t>Telephone</t>
  </si>
  <si>
    <t>Taxes</t>
  </si>
  <si>
    <t>Postage</t>
  </si>
  <si>
    <t>Payroll Taxes</t>
  </si>
  <si>
    <t>Office Expense</t>
  </si>
  <si>
    <t>Credit Card Charges</t>
  </si>
  <si>
    <t>Accounting</t>
  </si>
  <si>
    <t xml:space="preserve">   Parent/Teen Life</t>
  </si>
  <si>
    <t>Ministry Expenses:</t>
  </si>
  <si>
    <t>J. Shicks</t>
  </si>
  <si>
    <t>E. Justian</t>
  </si>
  <si>
    <t>M. Sheridan</t>
  </si>
  <si>
    <t xml:space="preserve">  Parent Life Director</t>
  </si>
  <si>
    <t xml:space="preserve">  Executive Director</t>
  </si>
  <si>
    <t xml:space="preserve">Salaries: </t>
  </si>
  <si>
    <t>Expenditures:</t>
  </si>
  <si>
    <t xml:space="preserve">  Total Contributions</t>
  </si>
  <si>
    <t>Interest Income</t>
  </si>
  <si>
    <t>Speer Foundation</t>
  </si>
  <si>
    <t>Memorial Foundation</t>
  </si>
  <si>
    <t>EBS Foundation</t>
  </si>
  <si>
    <t>YFC Golf Tournament (net)</t>
  </si>
  <si>
    <t>General</t>
  </si>
  <si>
    <t>Contributions: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</si>
  <si>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</si>
  <si>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</si>
  <si>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</si>
  <si>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</si>
  <si>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</si>
  <si>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</si>
  <si>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</si>
  <si>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</si>
  <si>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</si>
  <si>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</si>
  <si>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</si>
  <si>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</si>
  <si>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Totals</t>
  </si>
  <si>
    <t>NASHVILLE YOUTH FOR CHRIST</t>
  </si>
  <si>
    <t xml:space="preserve">   Summer Camp Scholarships</t>
  </si>
  <si>
    <t xml:space="preserve">  JJM Director</t>
  </si>
  <si>
    <t>Fed</t>
  </si>
  <si>
    <t xml:space="preserve">Apr </t>
  </si>
  <si>
    <t>Individual Donors:</t>
  </si>
  <si>
    <t>Bruning, B.</t>
  </si>
  <si>
    <t>Forest Hills Baptist</t>
  </si>
  <si>
    <t>Harms, K.</t>
  </si>
  <si>
    <t>Schrecker, E.</t>
  </si>
  <si>
    <t>Sheridan, M.</t>
  </si>
  <si>
    <t>Sneed, G.</t>
  </si>
  <si>
    <t>Stanley, C.</t>
  </si>
  <si>
    <t>Williams, P.</t>
  </si>
  <si>
    <t>Woodbury, V.</t>
  </si>
  <si>
    <t>Miscellaneous</t>
  </si>
  <si>
    <t>Total Individual Contributions</t>
  </si>
  <si>
    <t>Other:</t>
  </si>
  <si>
    <t>Interest</t>
  </si>
  <si>
    <t xml:space="preserve"> Memorial Foundation</t>
  </si>
  <si>
    <t xml:space="preserve"> Speer Foundation</t>
  </si>
  <si>
    <t>Golf Tournament (net)</t>
  </si>
  <si>
    <t>Brown, S.</t>
  </si>
  <si>
    <t>Foreman, J.</t>
  </si>
  <si>
    <t xml:space="preserve">   Travel &amp; Training</t>
  </si>
  <si>
    <t>Donations / Memorial Scholarships</t>
  </si>
  <si>
    <t>Kain, L.</t>
  </si>
  <si>
    <t>D. Jibi</t>
  </si>
  <si>
    <t xml:space="preserve">  City Life / JJM Director</t>
  </si>
  <si>
    <t xml:space="preserve">  City Life</t>
  </si>
  <si>
    <t xml:space="preserve">  Campus Life  </t>
  </si>
  <si>
    <t xml:space="preserve">  Juvenile Justice</t>
  </si>
  <si>
    <t>Herndon, K.</t>
  </si>
  <si>
    <t>Thigpen, P.</t>
  </si>
  <si>
    <t>Cash Balance - Available for Operations</t>
  </si>
  <si>
    <t xml:space="preserve">  Scholarships Awarded</t>
  </si>
  <si>
    <t xml:space="preserve">  Income Earned</t>
  </si>
  <si>
    <t>Balance in Bumpus Scholarship Fund</t>
  </si>
  <si>
    <t>Sam Bumpus Scholarship  - Pershing Fund:</t>
  </si>
  <si>
    <t>Sheridan, J.</t>
  </si>
  <si>
    <t>Health Insurance Premium</t>
  </si>
  <si>
    <t>Total Contributions</t>
  </si>
  <si>
    <t>Transfer from Sam Bumpus Scholarship Fund</t>
  </si>
  <si>
    <t>Website Redesign / Annual Fee</t>
  </si>
  <si>
    <t xml:space="preserve">Beginning Balance </t>
  </si>
  <si>
    <t>FY21-22</t>
  </si>
  <si>
    <t>Fiscal Year 2021-2022</t>
  </si>
  <si>
    <t>NASHVILLE YOUTH FOR CHRIST FY 21-22 DONORS</t>
  </si>
  <si>
    <t xml:space="preserve">  Communication Development Director</t>
  </si>
  <si>
    <t xml:space="preserve">  Campus Life Director</t>
  </si>
  <si>
    <t>TBD</t>
  </si>
  <si>
    <t xml:space="preserve">  Other 2021 employees - terminated as of 06/30/21</t>
  </si>
  <si>
    <t>Shicks, J.</t>
  </si>
  <si>
    <t>Bumpus Scholarship Fund</t>
  </si>
  <si>
    <t>Actual</t>
  </si>
  <si>
    <t>ACTUAL</t>
  </si>
  <si>
    <t>Ullery, J.</t>
  </si>
  <si>
    <t>Facebook Donations</t>
  </si>
  <si>
    <t>Pendleton, S.</t>
  </si>
  <si>
    <t>Ruth FHBC Sunday School</t>
  </si>
  <si>
    <t>Over the Edge Expenses from FYE 6/30/21</t>
  </si>
  <si>
    <t>AmazonSmile</t>
  </si>
  <si>
    <t>Stiles, S.</t>
  </si>
  <si>
    <t>New Heights Chapel</t>
  </si>
  <si>
    <t>Reed, Sue</t>
  </si>
  <si>
    <t>Sheffer, Jim</t>
  </si>
  <si>
    <t>YFC/USA Foundtaion</t>
  </si>
  <si>
    <t>All Souls Church</t>
  </si>
  <si>
    <t>Lakeshore Christian</t>
  </si>
  <si>
    <t>Emswiler, C.</t>
  </si>
  <si>
    <t>White, D.</t>
  </si>
  <si>
    <t>Dean, M.</t>
  </si>
  <si>
    <t>Stanfill, D.</t>
  </si>
  <si>
    <t>Finney, A.</t>
  </si>
  <si>
    <t>George, C.</t>
  </si>
  <si>
    <t>Lenahan, D.</t>
  </si>
  <si>
    <t>Smithey, J.</t>
  </si>
  <si>
    <t>Campbell, K.</t>
  </si>
  <si>
    <t>Wolfe, M.</t>
  </si>
  <si>
    <t>Perry, C.</t>
  </si>
  <si>
    <t>Hernandez, M.</t>
  </si>
  <si>
    <t>Hooper, K.</t>
  </si>
  <si>
    <t>Harris, E.</t>
  </si>
  <si>
    <t>Ogle, T.</t>
  </si>
  <si>
    <t>Farrell, S.</t>
  </si>
  <si>
    <t>Abell, T.</t>
  </si>
  <si>
    <t>Barton, P.</t>
  </si>
  <si>
    <t>Wilson, J.</t>
  </si>
  <si>
    <t>Thurman, C.</t>
  </si>
  <si>
    <t>Thomas, M.</t>
  </si>
  <si>
    <t>Masters, T.</t>
  </si>
  <si>
    <t>Britton, C.</t>
  </si>
  <si>
    <t>Sweatt, B.</t>
  </si>
  <si>
    <t>Allen, A.</t>
  </si>
  <si>
    <t>Bartletlt, A.</t>
  </si>
  <si>
    <t>Berry, D.</t>
  </si>
  <si>
    <t>Bittner, D.</t>
  </si>
  <si>
    <t>Brandy, K.</t>
  </si>
  <si>
    <t>Brown, M.</t>
  </si>
  <si>
    <t>Comp, K.</t>
  </si>
  <si>
    <t>Faith Church</t>
  </si>
  <si>
    <t>Gray, M.</t>
  </si>
  <si>
    <t>Hardy Family Foundation</t>
  </si>
  <si>
    <t>McCondichie, N.</t>
  </si>
  <si>
    <t>Morgan Stanley Trust</t>
  </si>
  <si>
    <t>Murray, E.</t>
  </si>
  <si>
    <t>Our Church Ministries</t>
  </si>
  <si>
    <t>Rice, H.</t>
  </si>
  <si>
    <t>Rodriguez, R.</t>
  </si>
  <si>
    <t>Schumpert, S.</t>
  </si>
  <si>
    <t>Walker, M.</t>
  </si>
  <si>
    <t>Williams, S.</t>
  </si>
  <si>
    <t>Ytzen, L.</t>
  </si>
  <si>
    <t>L. Adams</t>
  </si>
  <si>
    <t>Bumpus, J.</t>
  </si>
  <si>
    <t>Linde, P.</t>
  </si>
  <si>
    <t>Nelson Mazda</t>
  </si>
  <si>
    <t>Koopmans, J.</t>
  </si>
  <si>
    <t>Fraud Attempts</t>
  </si>
  <si>
    <t>Spring 2022 Event Income</t>
  </si>
  <si>
    <t>Spring 2022 Event Expenses</t>
  </si>
  <si>
    <t>a/</t>
  </si>
  <si>
    <t xml:space="preserve">   Ministry Engagement Director</t>
  </si>
  <si>
    <t>Community Fund</t>
  </si>
  <si>
    <t>Helms, M.</t>
  </si>
  <si>
    <t>Justian, E.</t>
  </si>
  <si>
    <t>Network for Good</t>
  </si>
  <si>
    <t>Pinckley, J.</t>
  </si>
  <si>
    <t>Psalm 21 Fund</t>
  </si>
  <si>
    <t>Rouse, L.</t>
  </si>
  <si>
    <t>Rutland, R.</t>
  </si>
  <si>
    <t>Stephens, C.</t>
  </si>
  <si>
    <t>Wilson, C.</t>
  </si>
  <si>
    <t>Young, E.</t>
  </si>
  <si>
    <t>Keown, M.</t>
  </si>
  <si>
    <t>Carden, B.</t>
  </si>
  <si>
    <t>Thrailkill, L.</t>
  </si>
  <si>
    <t>Howell, W.</t>
  </si>
  <si>
    <t>Collier, M.</t>
  </si>
  <si>
    <t>Huskey Truss &amp; Building</t>
  </si>
  <si>
    <t>Hutts, J.</t>
  </si>
  <si>
    <t>Swenson, B.</t>
  </si>
  <si>
    <t>Moore, B.</t>
  </si>
  <si>
    <t>Adams, L.</t>
  </si>
  <si>
    <t>White, P.</t>
  </si>
  <si>
    <t>Ragland (fka Anderson) P.</t>
  </si>
  <si>
    <t>Adkisson, D.</t>
  </si>
  <si>
    <t>Aley, S.</t>
  </si>
  <si>
    <t>Anderton, C.</t>
  </si>
  <si>
    <t>Andrew, S.</t>
  </si>
  <si>
    <t>Bartkus, T.</t>
  </si>
  <si>
    <t>Calton, J.</t>
  </si>
  <si>
    <t>Cash</t>
  </si>
  <si>
    <t>Charliehorse Productions</t>
  </si>
  <si>
    <t>Cimino, J.</t>
  </si>
  <si>
    <t>Clouse, B.</t>
  </si>
  <si>
    <t>Cole, D.</t>
  </si>
  <si>
    <t>Cordell, R.</t>
  </si>
  <si>
    <t>Fielden, J.</t>
  </si>
  <si>
    <t>Finks, B.</t>
  </si>
  <si>
    <t>Fisher, K.</t>
  </si>
  <si>
    <t>Frei, K.</t>
  </si>
  <si>
    <t>Hardwick, J.</t>
  </si>
  <si>
    <t>Kaufhold, A</t>
  </si>
  <si>
    <t>Kostia</t>
  </si>
  <si>
    <t>Lee, M.</t>
  </si>
  <si>
    <t>Lindroth, K.</t>
  </si>
  <si>
    <t>Neal, M.</t>
  </si>
  <si>
    <t>Pasco of TN</t>
  </si>
  <si>
    <t>Penney, R.</t>
  </si>
  <si>
    <t>Rockett, T.</t>
  </si>
  <si>
    <t>Shelton, A.</t>
  </si>
  <si>
    <t>Sisoukrath, P.</t>
  </si>
  <si>
    <t>Slayden, T.</t>
  </si>
  <si>
    <t>Slemp, T.</t>
  </si>
  <si>
    <t>Smith, W.</t>
  </si>
  <si>
    <t>Spotts, J.</t>
  </si>
  <si>
    <t>Stanley, S.</t>
  </si>
  <si>
    <t>Swift, L.</t>
  </si>
  <si>
    <t>Tire World</t>
  </si>
  <si>
    <t>Turner, S.</t>
  </si>
  <si>
    <t>Whittaker, T.</t>
  </si>
  <si>
    <t>Willis, B.</t>
  </si>
  <si>
    <t>Willis, M.</t>
  </si>
  <si>
    <t>Willis, R.</t>
  </si>
  <si>
    <t>Sneed, T.</t>
  </si>
  <si>
    <t>Luffman, R.</t>
  </si>
  <si>
    <t>Fischarger LLC</t>
  </si>
  <si>
    <t>Olszewski Foundation</t>
  </si>
  <si>
    <t>Nashbrows Professional</t>
  </si>
  <si>
    <t>Reed, C.</t>
  </si>
  <si>
    <t>Robertson, C.</t>
  </si>
  <si>
    <t>Fitzgerald, G.</t>
  </si>
  <si>
    <t>Dhanarajan, H.</t>
  </si>
  <si>
    <t>Stark, S.</t>
  </si>
  <si>
    <t>Christian Brothers Automotive</t>
  </si>
  <si>
    <t>Stelllema, B.</t>
  </si>
  <si>
    <t>Price, L.</t>
  </si>
  <si>
    <t xml:space="preserve"> Mission Increase</t>
  </si>
  <si>
    <t>Harms Family Foundation</t>
  </si>
  <si>
    <t>Actual thru June 30, 2022</t>
  </si>
  <si>
    <t>Actual through June 30, 2022</t>
  </si>
  <si>
    <t>Songstad, R.</t>
  </si>
  <si>
    <t>Rockettown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</si>
</sst>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0" xfId="0" applyNumberFormat="1" applyBorder="1" applyAlignment="1">
      <alignment/>
    </xf>
    <xf numFmtId="41" fontId="2" fillId="0" borderId="11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3" xfId="0" applyNumberFormat="1" applyBorder="1" applyAlignment="1">
      <alignment/>
    </xf>
    <xf numFmtId="41" fontId="2" fillId="0" borderId="14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15" xfId="0" applyNumberFormat="1" applyFont="1" applyBorder="1" applyAlignment="1">
      <alignment horizontal="center"/>
    </xf>
    <xf numFmtId="41" fontId="0" fillId="0" borderId="12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Alignment="1">
      <alignment vertical="justify"/>
    </xf>
    <xf numFmtId="41" fontId="2" fillId="0" borderId="16" xfId="0" applyNumberFormat="1" applyFont="1" applyBorder="1" applyAlignment="1">
      <alignment vertical="justify"/>
    </xf>
    <xf numFmtId="41" fontId="2" fillId="0" borderId="17" xfId="0" applyNumberFormat="1" applyFont="1" applyBorder="1" applyAlignment="1">
      <alignment horizontal="center" vertical="justify"/>
    </xf>
    <xf numFmtId="41" fontId="2" fillId="0" borderId="18" xfId="0" applyNumberFormat="1" applyFont="1" applyBorder="1" applyAlignment="1">
      <alignment horizontal="center" vertical="justify"/>
    </xf>
    <xf numFmtId="41" fontId="0" fillId="0" borderId="19" xfId="0" applyNumberFormat="1" applyFont="1" applyBorder="1" applyAlignment="1">
      <alignment horizontal="center"/>
    </xf>
    <xf numFmtId="41" fontId="0" fillId="0" borderId="12" xfId="0" applyNumberFormat="1" applyFont="1" applyBorder="1" applyAlignment="1">
      <alignment horizontal="center"/>
    </xf>
    <xf numFmtId="41" fontId="0" fillId="0" borderId="14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2" fillId="0" borderId="2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2" fontId="2" fillId="0" borderId="20" xfId="0" applyNumberFormat="1" applyFont="1" applyFill="1" applyBorder="1" applyAlignment="1">
      <alignment horizontal="center"/>
    </xf>
    <xf numFmtId="41" fontId="2" fillId="0" borderId="20" xfId="0" applyNumberFormat="1" applyFont="1" applyFill="1" applyBorder="1" applyAlignment="1">
      <alignment horizontal="center"/>
    </xf>
    <xf numFmtId="41" fontId="2" fillId="0" borderId="21" xfId="0" applyNumberFormat="1" applyFont="1" applyFill="1" applyBorder="1" applyAlignment="1">
      <alignment horizontal="center"/>
    </xf>
    <xf numFmtId="42" fontId="0" fillId="0" borderId="11" xfId="0" applyNumberFormat="1" applyFont="1" applyBorder="1" applyAlignment="1">
      <alignment/>
    </xf>
    <xf numFmtId="42" fontId="0" fillId="0" borderId="10" xfId="0" applyNumberFormat="1" applyFont="1" applyBorder="1" applyAlignment="1">
      <alignment/>
    </xf>
    <xf numFmtId="42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2" fontId="2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23" xfId="0" applyFont="1" applyBorder="1" applyAlignment="1">
      <alignment/>
    </xf>
    <xf numFmtId="42" fontId="0" fillId="0" borderId="24" xfId="0" applyNumberFormat="1" applyFont="1" applyBorder="1" applyAlignment="1">
      <alignment/>
    </xf>
    <xf numFmtId="42" fontId="0" fillId="0" borderId="25" xfId="0" applyNumberFormat="1" applyFont="1" applyBorder="1" applyAlignment="1">
      <alignment/>
    </xf>
    <xf numFmtId="42" fontId="0" fillId="0" borderId="15" xfId="0" applyNumberFormat="1" applyFont="1" applyBorder="1" applyAlignment="1">
      <alignment/>
    </xf>
    <xf numFmtId="42" fontId="0" fillId="0" borderId="14" xfId="0" applyNumberFormat="1" applyFont="1" applyBorder="1" applyAlignment="1">
      <alignment/>
    </xf>
    <xf numFmtId="42" fontId="0" fillId="0" borderId="13" xfId="0" applyNumberFormat="1" applyFont="1" applyBorder="1" applyAlignment="1">
      <alignment/>
    </xf>
    <xf numFmtId="42" fontId="0" fillId="0" borderId="19" xfId="0" applyNumberFormat="1" applyFont="1" applyBorder="1" applyAlignment="1">
      <alignment/>
    </xf>
    <xf numFmtId="42" fontId="2" fillId="0" borderId="26" xfId="0" applyNumberFormat="1" applyFont="1" applyBorder="1" applyAlignment="1">
      <alignment/>
    </xf>
    <xf numFmtId="42" fontId="2" fillId="0" borderId="27" xfId="0" applyNumberFormat="1" applyFont="1" applyBorder="1" applyAlignment="1">
      <alignment/>
    </xf>
    <xf numFmtId="42" fontId="2" fillId="0" borderId="28" xfId="0" applyNumberFormat="1" applyFont="1" applyBorder="1" applyAlignment="1">
      <alignment/>
    </xf>
    <xf numFmtId="42" fontId="2" fillId="0" borderId="29" xfId="0" applyNumberFormat="1" applyFont="1" applyBorder="1" applyAlignment="1">
      <alignment/>
    </xf>
    <xf numFmtId="42" fontId="2" fillId="0" borderId="30" xfId="0" applyNumberFormat="1" applyFont="1" applyBorder="1" applyAlignment="1">
      <alignment/>
    </xf>
    <xf numFmtId="41" fontId="0" fillId="0" borderId="31" xfId="0" applyNumberFormat="1" applyFont="1" applyBorder="1" applyAlignment="1">
      <alignment/>
    </xf>
    <xf numFmtId="41" fontId="0" fillId="0" borderId="32" xfId="0" applyNumberFormat="1" applyFont="1" applyFill="1" applyBorder="1" applyAlignment="1">
      <alignment/>
    </xf>
    <xf numFmtId="41" fontId="0" fillId="0" borderId="32" xfId="0" applyNumberFormat="1" applyFont="1" applyBorder="1" applyAlignment="1">
      <alignment/>
    </xf>
    <xf numFmtId="41" fontId="0" fillId="0" borderId="33" xfId="0" applyNumberFormat="1" applyFon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1" xfId="0" applyNumberFormat="1" applyBorder="1" applyAlignment="1">
      <alignment horizontal="center"/>
    </xf>
    <xf numFmtId="41" fontId="2" fillId="0" borderId="32" xfId="0" applyNumberFormat="1" applyFont="1" applyBorder="1" applyAlignment="1">
      <alignment/>
    </xf>
    <xf numFmtId="41" fontId="2" fillId="0" borderId="32" xfId="0" applyNumberFormat="1" applyFont="1" applyBorder="1" applyAlignment="1">
      <alignment vertical="justify"/>
    </xf>
    <xf numFmtId="41" fontId="0" fillId="0" borderId="32" xfId="0" applyNumberFormat="1" applyBorder="1" applyAlignment="1">
      <alignment horizontal="left"/>
    </xf>
    <xf numFmtId="41" fontId="0" fillId="0" borderId="32" xfId="0" applyNumberFormat="1" applyFont="1" applyBorder="1" applyAlignment="1">
      <alignment horizontal="left"/>
    </xf>
    <xf numFmtId="41" fontId="2" fillId="0" borderId="0" xfId="0" applyNumberFormat="1" applyFont="1" applyAlignment="1">
      <alignment/>
    </xf>
    <xf numFmtId="41" fontId="2" fillId="0" borderId="12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0" fillId="0" borderId="34" xfId="0" applyNumberForma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2" fontId="2" fillId="0" borderId="35" xfId="0" applyNumberFormat="1" applyFont="1" applyBorder="1" applyAlignment="1">
      <alignment/>
    </xf>
    <xf numFmtId="41" fontId="2" fillId="0" borderId="24" xfId="0" applyNumberFormat="1" applyFont="1" applyBorder="1" applyAlignment="1">
      <alignment horizontal="center"/>
    </xf>
    <xf numFmtId="41" fontId="2" fillId="0" borderId="31" xfId="0" applyNumberFormat="1" applyFont="1" applyBorder="1" applyAlignment="1">
      <alignment/>
    </xf>
    <xf numFmtId="41" fontId="2" fillId="0" borderId="33" xfId="0" applyNumberFormat="1" applyFont="1" applyBorder="1" applyAlignment="1">
      <alignment/>
    </xf>
    <xf numFmtId="41" fontId="2" fillId="0" borderId="36" xfId="0" applyNumberFormat="1" applyFont="1" applyBorder="1" applyAlignment="1">
      <alignment/>
    </xf>
    <xf numFmtId="41" fontId="0" fillId="0" borderId="37" xfId="0" applyNumberFormat="1" applyBorder="1" applyAlignment="1">
      <alignment horizontal="center"/>
    </xf>
    <xf numFmtId="41" fontId="2" fillId="0" borderId="38" xfId="0" applyNumberFormat="1" applyFont="1" applyBorder="1" applyAlignment="1">
      <alignment/>
    </xf>
    <xf numFmtId="41" fontId="2" fillId="0" borderId="39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40" xfId="0" applyNumberFormat="1" applyBorder="1" applyAlignment="1">
      <alignment/>
    </xf>
    <xf numFmtId="41" fontId="2" fillId="33" borderId="22" xfId="0" applyNumberFormat="1" applyFont="1" applyFill="1" applyBorder="1" applyAlignment="1">
      <alignment horizontal="center"/>
    </xf>
    <xf numFmtId="41" fontId="2" fillId="0" borderId="37" xfId="0" applyNumberFormat="1" applyFont="1" applyBorder="1" applyAlignment="1">
      <alignment/>
    </xf>
    <xf numFmtId="41" fontId="2" fillId="0" borderId="41" xfId="0" applyNumberFormat="1" applyFont="1" applyBorder="1" applyAlignment="1">
      <alignment horizontal="center"/>
    </xf>
    <xf numFmtId="41" fontId="2" fillId="0" borderId="41" xfId="0" applyNumberFormat="1" applyFont="1" applyBorder="1" applyAlignment="1">
      <alignment/>
    </xf>
    <xf numFmtId="41" fontId="2" fillId="0" borderId="42" xfId="0" applyNumberFormat="1" applyFont="1" applyBorder="1" applyAlignment="1">
      <alignment/>
    </xf>
    <xf numFmtId="41" fontId="0" fillId="0" borderId="43" xfId="0" applyNumberFormat="1" applyBorder="1" applyAlignment="1">
      <alignment/>
    </xf>
    <xf numFmtId="41" fontId="0" fillId="0" borderId="44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29" xfId="0" applyNumberFormat="1" applyBorder="1" applyAlignment="1">
      <alignment horizontal="center"/>
    </xf>
    <xf numFmtId="41" fontId="0" fillId="0" borderId="30" xfId="0" applyNumberFormat="1" applyBorder="1" applyAlignment="1">
      <alignment/>
    </xf>
    <xf numFmtId="41" fontId="2" fillId="0" borderId="45" xfId="0" applyNumberFormat="1" applyFont="1" applyBorder="1" applyAlignment="1">
      <alignment/>
    </xf>
    <xf numFmtId="41" fontId="2" fillId="0" borderId="46" xfId="0" applyNumberFormat="1" applyFont="1" applyBorder="1" applyAlignment="1">
      <alignment horizontal="center"/>
    </xf>
    <xf numFmtId="41" fontId="2" fillId="0" borderId="47" xfId="0" applyNumberFormat="1" applyFont="1" applyBorder="1" applyAlignment="1">
      <alignment horizontal="center"/>
    </xf>
    <xf numFmtId="41" fontId="0" fillId="0" borderId="48" xfId="0" applyNumberFormat="1" applyBorder="1" applyAlignment="1">
      <alignment/>
    </xf>
    <xf numFmtId="41" fontId="2" fillId="33" borderId="49" xfId="0" applyNumberFormat="1" applyFont="1" applyFill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2" fillId="0" borderId="50" xfId="0" applyNumberFormat="1" applyFont="1" applyBorder="1" applyAlignment="1">
      <alignment horizontal="center"/>
    </xf>
    <xf numFmtId="41" fontId="2" fillId="0" borderId="48" xfId="0" applyNumberFormat="1" applyFont="1" applyBorder="1" applyAlignment="1">
      <alignment horizontal="center"/>
    </xf>
    <xf numFmtId="41" fontId="2" fillId="0" borderId="51" xfId="0" applyNumberFormat="1" applyFont="1" applyBorder="1" applyAlignment="1">
      <alignment horizontal="center"/>
    </xf>
    <xf numFmtId="41" fontId="2" fillId="0" borderId="52" xfId="0" applyNumberFormat="1" applyFont="1" applyBorder="1" applyAlignment="1">
      <alignment/>
    </xf>
    <xf numFmtId="41" fontId="2" fillId="0" borderId="53" xfId="0" applyNumberFormat="1" applyFont="1" applyBorder="1" applyAlignment="1">
      <alignment/>
    </xf>
    <xf numFmtId="41" fontId="0" fillId="0" borderId="53" xfId="0" applyNumberFormat="1" applyBorder="1" applyAlignment="1">
      <alignment/>
    </xf>
    <xf numFmtId="41" fontId="0" fillId="0" borderId="54" xfId="0" applyNumberFormat="1" applyBorder="1" applyAlignment="1">
      <alignment/>
    </xf>
    <xf numFmtId="41" fontId="2" fillId="0" borderId="43" xfId="0" applyNumberFormat="1" applyFont="1" applyBorder="1" applyAlignment="1">
      <alignment/>
    </xf>
    <xf numFmtId="41" fontId="2" fillId="34" borderId="33" xfId="0" applyNumberFormat="1" applyFont="1" applyFill="1" applyBorder="1" applyAlignment="1">
      <alignment/>
    </xf>
    <xf numFmtId="41" fontId="2" fillId="0" borderId="46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41" fontId="2" fillId="33" borderId="27" xfId="0" applyNumberFormat="1" applyFont="1" applyFill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47" xfId="0" applyNumberFormat="1" applyBorder="1" applyAlignment="1">
      <alignment/>
    </xf>
    <xf numFmtId="41" fontId="2" fillId="34" borderId="45" xfId="0" applyNumberFormat="1" applyFont="1" applyFill="1" applyBorder="1" applyAlignment="1">
      <alignment/>
    </xf>
    <xf numFmtId="41" fontId="0" fillId="0" borderId="4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2" fillId="0" borderId="32" xfId="0" applyFont="1" applyBorder="1" applyAlignment="1">
      <alignment/>
    </xf>
    <xf numFmtId="42" fontId="2" fillId="0" borderId="55" xfId="0" applyNumberFormat="1" applyFont="1" applyBorder="1" applyAlignment="1">
      <alignment/>
    </xf>
    <xf numFmtId="0" fontId="2" fillId="0" borderId="33" xfId="0" applyFont="1" applyBorder="1" applyAlignment="1">
      <alignment/>
    </xf>
    <xf numFmtId="42" fontId="2" fillId="0" borderId="56" xfId="0" applyNumberFormat="1" applyFont="1" applyBorder="1" applyAlignment="1">
      <alignment/>
    </xf>
    <xf numFmtId="42" fontId="0" fillId="0" borderId="57" xfId="0" applyNumberFormat="1" applyFont="1" applyBorder="1" applyAlignment="1">
      <alignment/>
    </xf>
    <xf numFmtId="42" fontId="0" fillId="0" borderId="58" xfId="0" applyNumberFormat="1" applyFont="1" applyBorder="1" applyAlignment="1">
      <alignment/>
    </xf>
    <xf numFmtId="42" fontId="2" fillId="0" borderId="10" xfId="0" applyNumberFormat="1" applyFont="1" applyBorder="1" applyAlignment="1">
      <alignment/>
    </xf>
    <xf numFmtId="42" fontId="2" fillId="0" borderId="59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0" xfId="0" applyFont="1" applyAlignment="1">
      <alignment horizontal="center"/>
    </xf>
    <xf numFmtId="41" fontId="2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1" fontId="2" fillId="0" borderId="31" xfId="0" applyNumberFormat="1" applyFont="1" applyFill="1" applyBorder="1" applyAlignment="1">
      <alignment/>
    </xf>
    <xf numFmtId="41" fontId="0" fillId="0" borderId="10" xfId="0" applyNumberFormat="1" applyFont="1" applyBorder="1" applyAlignment="1">
      <alignment/>
    </xf>
    <xf numFmtId="42" fontId="2" fillId="0" borderId="60" xfId="0" applyNumberFormat="1" applyFont="1" applyBorder="1" applyAlignment="1">
      <alignment/>
    </xf>
    <xf numFmtId="42" fontId="2" fillId="0" borderId="52" xfId="0" applyNumberFormat="1" applyFont="1" applyBorder="1" applyAlignment="1">
      <alignment/>
    </xf>
    <xf numFmtId="41" fontId="0" fillId="0" borderId="61" xfId="0" applyNumberFormat="1" applyFont="1" applyFill="1" applyBorder="1" applyAlignment="1">
      <alignment/>
    </xf>
    <xf numFmtId="42" fontId="0" fillId="0" borderId="62" xfId="0" applyNumberFormat="1" applyFont="1" applyBorder="1" applyAlignment="1">
      <alignment/>
    </xf>
    <xf numFmtId="41" fontId="2" fillId="0" borderId="32" xfId="0" applyNumberFormat="1" applyFont="1" applyBorder="1" applyAlignment="1">
      <alignment horizontal="right"/>
    </xf>
    <xf numFmtId="41" fontId="2" fillId="0" borderId="0" xfId="0" applyNumberFormat="1" applyFont="1" applyFill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26" xfId="0" applyNumberFormat="1" applyFont="1" applyBorder="1" applyAlignment="1">
      <alignment/>
    </xf>
    <xf numFmtId="41" fontId="0" fillId="0" borderId="3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2" fontId="0" fillId="0" borderId="63" xfId="0" applyNumberFormat="1" applyFont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61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41" fontId="2" fillId="0" borderId="37" xfId="0" applyNumberFormat="1" applyFont="1" applyBorder="1" applyAlignment="1">
      <alignment horizontal="center"/>
    </xf>
    <xf numFmtId="41" fontId="2" fillId="0" borderId="64" xfId="0" applyNumberFormat="1" applyFont="1" applyBorder="1" applyAlignment="1">
      <alignment horizontal="center"/>
    </xf>
    <xf numFmtId="41" fontId="2" fillId="0" borderId="65" xfId="0" applyNumberFormat="1" applyFont="1" applyBorder="1" applyAlignment="1">
      <alignment horizontal="center"/>
    </xf>
    <xf numFmtId="41" fontId="2" fillId="0" borderId="32" xfId="0" applyNumberFormat="1" applyFont="1" applyBorder="1" applyAlignment="1">
      <alignment horizontal="center"/>
    </xf>
    <xf numFmtId="41" fontId="2" fillId="0" borderId="66" xfId="0" applyNumberFormat="1" applyFont="1" applyBorder="1" applyAlignment="1">
      <alignment horizontal="center"/>
    </xf>
    <xf numFmtId="41" fontId="2" fillId="0" borderId="67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93" zoomScaleNormal="93" workbookViewId="0" topLeftCell="A1">
      <selection activeCell="O60" sqref="O60"/>
    </sheetView>
  </sheetViews>
  <sheetFormatPr defaultColWidth="9.28125" defaultRowHeight="13.5" customHeight="1"/>
  <cols>
    <col min="1" max="1" width="46.00390625" style="1" bestFit="1" customWidth="1"/>
    <col min="2" max="2" width="12.28125" style="1" bestFit="1" customWidth="1"/>
    <col min="3" max="3" width="9.7109375" style="2" bestFit="1" customWidth="1"/>
    <col min="4" max="4" width="10.140625" style="1" bestFit="1" customWidth="1"/>
    <col min="5" max="5" width="9.28125" style="1" bestFit="1" customWidth="1"/>
    <col min="6" max="6" width="10.140625" style="1" bestFit="1" customWidth="1"/>
    <col min="7" max="15" width="9.28125" style="1" bestFit="1" customWidth="1"/>
    <col min="16" max="16384" width="9.28125" style="1" customWidth="1"/>
  </cols>
  <sheetData>
    <row r="1" spans="1:15" ht="13.5" customHeight="1">
      <c r="A1" s="138" t="s">
        <v>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</row>
    <row r="2" spans="1:15" ht="13.5" customHeight="1">
      <c r="A2" s="141" t="s">
        <v>247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</row>
    <row r="3" spans="1:15" ht="13.5" customHeight="1" thickBot="1">
      <c r="A3" s="141" t="s">
        <v>93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</row>
    <row r="4" spans="1:16" s="2" customFormat="1" ht="13.5" customHeight="1" thickBot="1">
      <c r="A4" s="51"/>
      <c r="B4" s="71"/>
      <c r="C4" s="21" t="s">
        <v>92</v>
      </c>
      <c r="D4" s="119" t="s">
        <v>101</v>
      </c>
      <c r="E4" s="119" t="s">
        <v>101</v>
      </c>
      <c r="F4" s="119" t="s">
        <v>101</v>
      </c>
      <c r="G4" s="119" t="s">
        <v>101</v>
      </c>
      <c r="H4" s="119" t="s">
        <v>101</v>
      </c>
      <c r="I4" s="119" t="s">
        <v>101</v>
      </c>
      <c r="J4" s="119" t="s">
        <v>101</v>
      </c>
      <c r="K4" s="119" t="s">
        <v>101</v>
      </c>
      <c r="L4" s="119" t="s">
        <v>101</v>
      </c>
      <c r="M4" s="119" t="s">
        <v>101</v>
      </c>
      <c r="N4" s="86" t="s">
        <v>101</v>
      </c>
      <c r="O4" s="21" t="s">
        <v>101</v>
      </c>
      <c r="P4" s="22"/>
    </row>
    <row r="5" spans="1:15" ht="13.5" customHeight="1" thickBot="1">
      <c r="A5" s="50"/>
      <c r="B5" s="50"/>
      <c r="C5" s="21" t="s">
        <v>46</v>
      </c>
      <c r="D5" s="21" t="s">
        <v>45</v>
      </c>
      <c r="E5" s="21" t="s">
        <v>44</v>
      </c>
      <c r="F5" s="21" t="s">
        <v>43</v>
      </c>
      <c r="G5" s="21" t="s">
        <v>42</v>
      </c>
      <c r="H5" s="21" t="s">
        <v>41</v>
      </c>
      <c r="I5" s="21" t="s">
        <v>40</v>
      </c>
      <c r="J5" s="21" t="s">
        <v>39</v>
      </c>
      <c r="K5" s="21" t="s">
        <v>38</v>
      </c>
      <c r="L5" s="21" t="s">
        <v>37</v>
      </c>
      <c r="M5" s="21" t="s">
        <v>36</v>
      </c>
      <c r="N5" s="21" t="s">
        <v>35</v>
      </c>
      <c r="O5" s="21" t="s">
        <v>34</v>
      </c>
    </row>
    <row r="6" spans="1:15" ht="13.5" customHeight="1">
      <c r="A6" s="52" t="s">
        <v>33</v>
      </c>
      <c r="B6" s="52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"/>
    </row>
    <row r="7" spans="1:15" ht="13.5" customHeight="1">
      <c r="A7" s="48" t="s">
        <v>32</v>
      </c>
      <c r="B7" s="50"/>
      <c r="C7" s="12">
        <f aca="true" t="shared" si="0" ref="C7:C14">SUM(D7:O7)</f>
        <v>76917</v>
      </c>
      <c r="D7" s="20">
        <v>4620</v>
      </c>
      <c r="E7" s="20">
        <v>2801</v>
      </c>
      <c r="F7" s="20">
        <v>1895</v>
      </c>
      <c r="G7" s="20">
        <v>3777</v>
      </c>
      <c r="H7" s="20">
        <v>10203</v>
      </c>
      <c r="I7" s="20">
        <v>37405</v>
      </c>
      <c r="J7" s="20">
        <v>2898</v>
      </c>
      <c r="K7" s="20">
        <v>3251</v>
      </c>
      <c r="L7" s="20">
        <v>2058</v>
      </c>
      <c r="M7" s="20">
        <v>1756</v>
      </c>
      <c r="N7" s="20">
        <v>3242</v>
      </c>
      <c r="O7" s="19">
        <v>3011</v>
      </c>
    </row>
    <row r="8" spans="1:15" ht="13.5" customHeight="1">
      <c r="A8" s="48" t="s">
        <v>31</v>
      </c>
      <c r="B8" s="48"/>
      <c r="C8" s="12">
        <f t="shared" si="0"/>
        <v>74950</v>
      </c>
      <c r="D8" s="20">
        <v>5100</v>
      </c>
      <c r="E8" s="20">
        <v>865</v>
      </c>
      <c r="F8" s="20">
        <v>50875</v>
      </c>
      <c r="G8" s="20">
        <v>18110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19">
        <v>0</v>
      </c>
    </row>
    <row r="9" spans="1:15" ht="13.5" customHeight="1">
      <c r="A9" s="48" t="s">
        <v>166</v>
      </c>
      <c r="B9" s="127" t="s">
        <v>168</v>
      </c>
      <c r="C9" s="12">
        <f>SUM(D9:O9)</f>
        <v>89265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10000</v>
      </c>
      <c r="J9" s="20">
        <v>0</v>
      </c>
      <c r="K9" s="20">
        <v>5000</v>
      </c>
      <c r="L9" s="20">
        <v>12750</v>
      </c>
      <c r="M9" s="20">
        <v>44790</v>
      </c>
      <c r="N9" s="20">
        <v>16725</v>
      </c>
      <c r="O9" s="19">
        <v>0</v>
      </c>
    </row>
    <row r="10" spans="1:15" ht="13.5" customHeight="1">
      <c r="A10" s="48" t="s">
        <v>89</v>
      </c>
      <c r="B10" s="48"/>
      <c r="C10" s="12">
        <f>SUM(D10:O10)</f>
        <v>9000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9000</v>
      </c>
      <c r="O10" s="19">
        <v>0</v>
      </c>
    </row>
    <row r="11" spans="1:15" ht="13.5" customHeight="1">
      <c r="A11" s="48" t="s">
        <v>30</v>
      </c>
      <c r="B11" s="48"/>
      <c r="C11" s="12">
        <f t="shared" si="0"/>
        <v>1000</v>
      </c>
      <c r="D11" s="20">
        <v>0</v>
      </c>
      <c r="E11" s="20">
        <v>0</v>
      </c>
      <c r="F11" s="20">
        <v>0</v>
      </c>
      <c r="G11" s="20">
        <v>0</v>
      </c>
      <c r="H11" s="20">
        <v>1000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19">
        <v>0</v>
      </c>
    </row>
    <row r="12" spans="1:15" ht="13.5" customHeight="1">
      <c r="A12" s="48" t="s">
        <v>29</v>
      </c>
      <c r="B12" s="48"/>
      <c r="C12" s="12">
        <f t="shared" si="0"/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19">
        <v>0</v>
      </c>
    </row>
    <row r="13" spans="1:15" ht="13.5" customHeight="1">
      <c r="A13" s="48" t="s">
        <v>28</v>
      </c>
      <c r="B13" s="48"/>
      <c r="C13" s="12">
        <f t="shared" si="0"/>
        <v>80000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40000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19">
        <v>40000</v>
      </c>
    </row>
    <row r="14" spans="1:15" ht="13.5" customHeight="1" thickBot="1">
      <c r="A14" s="48" t="s">
        <v>27</v>
      </c>
      <c r="B14" s="48"/>
      <c r="C14" s="6">
        <f t="shared" si="0"/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7">
        <v>0</v>
      </c>
    </row>
    <row r="15" spans="1:15" s="13" customFormat="1" ht="13.5" customHeight="1" thickBot="1">
      <c r="A15" s="53" t="s">
        <v>26</v>
      </c>
      <c r="B15" s="53"/>
      <c r="C15" s="16">
        <f aca="true" t="shared" si="1" ref="C15:O15">SUM(C7:C14)</f>
        <v>331132</v>
      </c>
      <c r="D15" s="15">
        <f t="shared" si="1"/>
        <v>9720</v>
      </c>
      <c r="E15" s="15">
        <f t="shared" si="1"/>
        <v>3666</v>
      </c>
      <c r="F15" s="15">
        <f t="shared" si="1"/>
        <v>52770</v>
      </c>
      <c r="G15" s="15">
        <f t="shared" si="1"/>
        <v>21887</v>
      </c>
      <c r="H15" s="15">
        <f t="shared" si="1"/>
        <v>11203</v>
      </c>
      <c r="I15" s="15">
        <f t="shared" si="1"/>
        <v>87405</v>
      </c>
      <c r="J15" s="15">
        <f t="shared" si="1"/>
        <v>2898</v>
      </c>
      <c r="K15" s="15">
        <f t="shared" si="1"/>
        <v>8251</v>
      </c>
      <c r="L15" s="15">
        <f t="shared" si="1"/>
        <v>14808</v>
      </c>
      <c r="M15" s="15">
        <f t="shared" si="1"/>
        <v>46546</v>
      </c>
      <c r="N15" s="15">
        <f t="shared" si="1"/>
        <v>28967</v>
      </c>
      <c r="O15" s="14">
        <f t="shared" si="1"/>
        <v>43011</v>
      </c>
    </row>
    <row r="16" spans="1:15" ht="13.5" customHeight="1">
      <c r="A16" s="52" t="s">
        <v>25</v>
      </c>
      <c r="B16" s="50"/>
      <c r="C16" s="1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1"/>
    </row>
    <row r="17" spans="1:15" ht="13.5" customHeight="1">
      <c r="A17" s="48" t="s">
        <v>24</v>
      </c>
      <c r="B17" s="50"/>
      <c r="C17" s="1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"/>
    </row>
    <row r="18" spans="1:15" ht="13.5" customHeight="1">
      <c r="A18" s="54" t="s">
        <v>23</v>
      </c>
      <c r="B18" s="50" t="s">
        <v>19</v>
      </c>
      <c r="C18" s="12">
        <f aca="true" t="shared" si="2" ref="C18:C24">SUM(D18:O18)</f>
        <v>70416</v>
      </c>
      <c r="D18" s="104">
        <v>5000</v>
      </c>
      <c r="E18" s="104">
        <v>5750</v>
      </c>
      <c r="F18" s="104">
        <v>5750</v>
      </c>
      <c r="G18" s="104">
        <v>5750</v>
      </c>
      <c r="H18" s="104">
        <v>5750</v>
      </c>
      <c r="I18" s="104">
        <f>5750+2166</f>
        <v>7916</v>
      </c>
      <c r="J18" s="104">
        <v>5750</v>
      </c>
      <c r="K18" s="104">
        <v>5750</v>
      </c>
      <c r="L18" s="104">
        <v>5750</v>
      </c>
      <c r="M18" s="104">
        <v>5750</v>
      </c>
      <c r="N18" s="104">
        <v>5750</v>
      </c>
      <c r="O18" s="11">
        <v>5750</v>
      </c>
    </row>
    <row r="19" spans="1:15" ht="13.5" customHeight="1">
      <c r="A19" s="54" t="s">
        <v>95</v>
      </c>
      <c r="B19" s="50" t="s">
        <v>21</v>
      </c>
      <c r="C19" s="12">
        <f t="shared" si="2"/>
        <v>30349</v>
      </c>
      <c r="D19" s="104">
        <v>2900</v>
      </c>
      <c r="E19" s="104">
        <v>2900</v>
      </c>
      <c r="F19" s="104">
        <v>2200</v>
      </c>
      <c r="G19" s="104">
        <v>2200</v>
      </c>
      <c r="H19" s="104">
        <v>2200</v>
      </c>
      <c r="I19" s="104">
        <f>2200+1949</f>
        <v>4149</v>
      </c>
      <c r="J19" s="104">
        <v>2500</v>
      </c>
      <c r="K19" s="104">
        <v>2200</v>
      </c>
      <c r="L19" s="104">
        <v>2200</v>
      </c>
      <c r="M19" s="104">
        <v>2200</v>
      </c>
      <c r="N19" s="104">
        <v>2500</v>
      </c>
      <c r="O19" s="11">
        <v>2200</v>
      </c>
    </row>
    <row r="20" spans="1:15" ht="13.5" customHeight="1">
      <c r="A20" s="55" t="s">
        <v>22</v>
      </c>
      <c r="B20" s="48" t="s">
        <v>74</v>
      </c>
      <c r="C20" s="12">
        <f t="shared" si="2"/>
        <v>14261</v>
      </c>
      <c r="D20" s="104">
        <v>940</v>
      </c>
      <c r="E20" s="104">
        <v>1360</v>
      </c>
      <c r="F20" s="104">
        <v>880</v>
      </c>
      <c r="G20" s="104">
        <v>1740</v>
      </c>
      <c r="H20" s="104">
        <v>800</v>
      </c>
      <c r="I20" s="104">
        <f>1400+541</f>
        <v>1941</v>
      </c>
      <c r="J20" s="104">
        <v>1280</v>
      </c>
      <c r="K20" s="104">
        <v>1120</v>
      </c>
      <c r="L20" s="104">
        <v>1140</v>
      </c>
      <c r="M20" s="104">
        <v>1020</v>
      </c>
      <c r="N20" s="104">
        <v>1060</v>
      </c>
      <c r="O20" s="11">
        <v>980</v>
      </c>
    </row>
    <row r="21" spans="1:15" ht="13.5" customHeight="1">
      <c r="A21" s="47" t="s">
        <v>49</v>
      </c>
      <c r="B21" s="50" t="s">
        <v>20</v>
      </c>
      <c r="C21" s="12">
        <f t="shared" si="2"/>
        <v>21575</v>
      </c>
      <c r="D21" s="104">
        <v>1700</v>
      </c>
      <c r="E21" s="104">
        <v>1700</v>
      </c>
      <c r="F21" s="104">
        <v>1700</v>
      </c>
      <c r="G21" s="104">
        <v>1900</v>
      </c>
      <c r="H21" s="104">
        <v>1700</v>
      </c>
      <c r="I21" s="104">
        <f>1700+975</f>
        <v>2675</v>
      </c>
      <c r="J21" s="104">
        <v>1700</v>
      </c>
      <c r="K21" s="104">
        <v>1700</v>
      </c>
      <c r="L21" s="104">
        <v>1700</v>
      </c>
      <c r="M21" s="104">
        <v>1700</v>
      </c>
      <c r="N21" s="104">
        <v>1700</v>
      </c>
      <c r="O21" s="11">
        <v>1700</v>
      </c>
    </row>
    <row r="22" spans="1:15" ht="13.5" customHeight="1">
      <c r="A22" s="47" t="s">
        <v>169</v>
      </c>
      <c r="B22" s="50" t="s">
        <v>160</v>
      </c>
      <c r="C22" s="12">
        <f>SUM(D22:O22)</f>
        <v>10142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f>1000+162</f>
        <v>1162</v>
      </c>
      <c r="J22" s="104">
        <v>1980</v>
      </c>
      <c r="K22" s="104">
        <v>1220</v>
      </c>
      <c r="L22" s="104">
        <v>1460</v>
      </c>
      <c r="M22" s="104">
        <v>1420</v>
      </c>
      <c r="N22" s="104">
        <v>1980</v>
      </c>
      <c r="O22" s="11">
        <v>920</v>
      </c>
    </row>
    <row r="23" spans="1:15" ht="13.5" customHeight="1">
      <c r="A23" s="55" t="s">
        <v>96</v>
      </c>
      <c r="B23" s="50" t="s">
        <v>97</v>
      </c>
      <c r="C23" s="12">
        <f t="shared" si="2"/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1">
        <v>0</v>
      </c>
    </row>
    <row r="24" spans="1:15" ht="13.5" customHeight="1">
      <c r="A24" s="55" t="s">
        <v>75</v>
      </c>
      <c r="B24" s="48" t="s">
        <v>97</v>
      </c>
      <c r="C24" s="12">
        <f t="shared" si="2"/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1">
        <v>0</v>
      </c>
    </row>
    <row r="25" spans="1:15" ht="13.5" customHeight="1">
      <c r="A25" s="47" t="s">
        <v>98</v>
      </c>
      <c r="B25" s="50"/>
      <c r="C25" s="12">
        <f>SUM(D25:O25)</f>
        <v>8588</v>
      </c>
      <c r="D25" s="104">
        <v>8588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1">
        <v>0</v>
      </c>
    </row>
    <row r="26" spans="1:15" ht="13.5" customHeight="1">
      <c r="A26" s="48" t="s">
        <v>18</v>
      </c>
      <c r="B26" s="50"/>
      <c r="C26" s="1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1"/>
    </row>
    <row r="27" spans="1:15" ht="13.5" customHeight="1">
      <c r="A27" s="50" t="s">
        <v>77</v>
      </c>
      <c r="B27" s="50"/>
      <c r="C27" s="12">
        <f aca="true" t="shared" si="3" ref="C27:C50">SUM(D27:O27)</f>
        <v>12921</v>
      </c>
      <c r="D27" s="104">
        <v>762</v>
      </c>
      <c r="E27" s="104">
        <v>283</v>
      </c>
      <c r="F27" s="104">
        <v>393</v>
      </c>
      <c r="G27" s="104">
        <v>944</v>
      </c>
      <c r="H27" s="104">
        <v>864</v>
      </c>
      <c r="I27" s="104">
        <v>4178</v>
      </c>
      <c r="J27" s="104">
        <v>754</v>
      </c>
      <c r="K27" s="104">
        <v>822</v>
      </c>
      <c r="L27" s="104">
        <v>988</v>
      </c>
      <c r="M27" s="104">
        <v>1209</v>
      </c>
      <c r="N27" s="104">
        <v>717</v>
      </c>
      <c r="O27" s="11">
        <f>991+16</f>
        <v>1007</v>
      </c>
    </row>
    <row r="28" spans="1:15" ht="13.5" customHeight="1">
      <c r="A28" s="48" t="s">
        <v>76</v>
      </c>
      <c r="B28" s="50"/>
      <c r="C28" s="12">
        <f t="shared" si="3"/>
        <v>7515</v>
      </c>
      <c r="D28" s="104">
        <v>783</v>
      </c>
      <c r="E28" s="104">
        <v>290</v>
      </c>
      <c r="F28" s="104">
        <v>320</v>
      </c>
      <c r="G28" s="104">
        <v>165</v>
      </c>
      <c r="H28" s="104">
        <v>216</v>
      </c>
      <c r="I28" s="104">
        <v>3505</v>
      </c>
      <c r="J28" s="104">
        <v>314</v>
      </c>
      <c r="K28" s="104">
        <v>122</v>
      </c>
      <c r="L28" s="104">
        <v>228</v>
      </c>
      <c r="M28" s="104">
        <v>388</v>
      </c>
      <c r="N28" s="104">
        <v>452</v>
      </c>
      <c r="O28" s="11">
        <f>717+15</f>
        <v>732</v>
      </c>
    </row>
    <row r="29" spans="1:15" ht="13.5" customHeight="1">
      <c r="A29" s="48" t="s">
        <v>78</v>
      </c>
      <c r="B29" s="50"/>
      <c r="C29" s="12">
        <f t="shared" si="3"/>
        <v>8346</v>
      </c>
      <c r="D29" s="104">
        <v>521</v>
      </c>
      <c r="E29" s="104">
        <v>471</v>
      </c>
      <c r="F29" s="104">
        <v>122</v>
      </c>
      <c r="G29" s="104">
        <v>66</v>
      </c>
      <c r="H29" s="104">
        <v>1975</v>
      </c>
      <c r="I29" s="104">
        <v>3441</v>
      </c>
      <c r="J29" s="104">
        <v>228</v>
      </c>
      <c r="K29" s="104">
        <v>216</v>
      </c>
      <c r="L29" s="104">
        <v>328</v>
      </c>
      <c r="M29" s="104">
        <v>397</v>
      </c>
      <c r="N29" s="104">
        <v>177</v>
      </c>
      <c r="O29" s="11">
        <f>389+15</f>
        <v>404</v>
      </c>
    </row>
    <row r="30" spans="1:15" ht="13.5" customHeight="1">
      <c r="A30" s="48" t="s">
        <v>17</v>
      </c>
      <c r="B30" s="50"/>
      <c r="C30" s="12">
        <f t="shared" si="3"/>
        <v>8598</v>
      </c>
      <c r="D30" s="104">
        <v>361</v>
      </c>
      <c r="E30" s="104">
        <v>342</v>
      </c>
      <c r="F30" s="104">
        <v>518</v>
      </c>
      <c r="G30" s="104">
        <v>223</v>
      </c>
      <c r="H30" s="104">
        <v>333</v>
      </c>
      <c r="I30" s="104">
        <v>3605</v>
      </c>
      <c r="J30" s="104">
        <v>308</v>
      </c>
      <c r="K30" s="104">
        <v>1371</v>
      </c>
      <c r="L30" s="104">
        <v>295</v>
      </c>
      <c r="M30" s="104">
        <v>204</v>
      </c>
      <c r="N30" s="104">
        <v>371</v>
      </c>
      <c r="O30" s="11">
        <f>652+15</f>
        <v>667</v>
      </c>
    </row>
    <row r="31" spans="1:15" ht="13.5" customHeight="1">
      <c r="A31" s="50" t="s">
        <v>48</v>
      </c>
      <c r="B31" s="50"/>
      <c r="C31" s="12">
        <f t="shared" si="3"/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1">
        <v>0</v>
      </c>
    </row>
    <row r="32" spans="1:15" ht="13.5" customHeight="1">
      <c r="A32" s="48" t="s">
        <v>71</v>
      </c>
      <c r="B32" s="50"/>
      <c r="C32" s="12">
        <f t="shared" si="3"/>
        <v>4432</v>
      </c>
      <c r="D32" s="104">
        <v>0</v>
      </c>
      <c r="E32" s="104">
        <v>363</v>
      </c>
      <c r="F32" s="104">
        <v>3376</v>
      </c>
      <c r="G32" s="104">
        <v>191</v>
      </c>
      <c r="H32" s="104">
        <v>0</v>
      </c>
      <c r="I32" s="104">
        <v>0</v>
      </c>
      <c r="J32" s="104">
        <v>383</v>
      </c>
      <c r="K32" s="104">
        <v>83</v>
      </c>
      <c r="L32" s="104">
        <v>36</v>
      </c>
      <c r="M32" s="104">
        <v>0</v>
      </c>
      <c r="N32" s="104">
        <v>0</v>
      </c>
      <c r="O32" s="11">
        <v>0</v>
      </c>
    </row>
    <row r="33" spans="1:15" ht="13.5" customHeight="1">
      <c r="A33" s="48" t="s">
        <v>167</v>
      </c>
      <c r="B33" s="127" t="s">
        <v>168</v>
      </c>
      <c r="C33" s="12">
        <f>SUM(D33:O33)</f>
        <v>13443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3000</v>
      </c>
      <c r="L33" s="104">
        <v>409</v>
      </c>
      <c r="M33" s="104">
        <v>7551</v>
      </c>
      <c r="N33" s="104">
        <v>308</v>
      </c>
      <c r="O33" s="11">
        <v>2175</v>
      </c>
    </row>
    <row r="34" spans="1:15" ht="13.5" customHeight="1">
      <c r="A34" s="50" t="s">
        <v>16</v>
      </c>
      <c r="B34" s="50"/>
      <c r="C34" s="12">
        <f t="shared" si="3"/>
        <v>1000</v>
      </c>
      <c r="D34" s="3">
        <v>0</v>
      </c>
      <c r="E34" s="3">
        <v>0</v>
      </c>
      <c r="F34" s="3">
        <v>1000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1">
        <v>0</v>
      </c>
    </row>
    <row r="35" spans="1:15" ht="13.5" customHeight="1">
      <c r="A35" s="48" t="s">
        <v>72</v>
      </c>
      <c r="B35" s="50"/>
      <c r="C35" s="12">
        <f t="shared" si="3"/>
        <v>16225</v>
      </c>
      <c r="D35" s="3">
        <v>0</v>
      </c>
      <c r="E35" s="3">
        <v>3325</v>
      </c>
      <c r="F35" s="3">
        <v>2000</v>
      </c>
      <c r="G35" s="3">
        <v>0</v>
      </c>
      <c r="H35" s="3">
        <v>0</v>
      </c>
      <c r="I35" s="3">
        <v>0</v>
      </c>
      <c r="J35" s="3">
        <v>1600</v>
      </c>
      <c r="K35" s="3">
        <v>0</v>
      </c>
      <c r="L35" s="3">
        <v>0</v>
      </c>
      <c r="M35" s="3">
        <v>9000</v>
      </c>
      <c r="N35" s="3">
        <v>300</v>
      </c>
      <c r="O35" s="11">
        <v>0</v>
      </c>
    </row>
    <row r="36" spans="1:15" ht="13.5" customHeight="1">
      <c r="A36" s="50" t="s">
        <v>15</v>
      </c>
      <c r="B36" s="50"/>
      <c r="C36" s="12">
        <f t="shared" si="3"/>
        <v>4395</v>
      </c>
      <c r="D36" s="3">
        <v>536</v>
      </c>
      <c r="E36" s="3">
        <v>318</v>
      </c>
      <c r="F36" s="3">
        <v>138</v>
      </c>
      <c r="G36" s="3">
        <v>104</v>
      </c>
      <c r="H36" s="3">
        <v>102</v>
      </c>
      <c r="I36" s="3">
        <v>229</v>
      </c>
      <c r="J36" s="3">
        <v>1517</v>
      </c>
      <c r="K36" s="3">
        <v>1042</v>
      </c>
      <c r="L36" s="3">
        <v>118</v>
      </c>
      <c r="M36" s="3">
        <v>68</v>
      </c>
      <c r="N36" s="3">
        <v>115</v>
      </c>
      <c r="O36" s="11">
        <v>108</v>
      </c>
    </row>
    <row r="37" spans="1:15" ht="13.5" customHeight="1">
      <c r="A37" s="50" t="s">
        <v>87</v>
      </c>
      <c r="B37" s="50"/>
      <c r="C37" s="12">
        <f t="shared" si="3"/>
        <v>11328</v>
      </c>
      <c r="D37" s="3">
        <v>1773</v>
      </c>
      <c r="E37" s="3">
        <v>0</v>
      </c>
      <c r="F37" s="3">
        <v>887</v>
      </c>
      <c r="G37" s="3">
        <v>886</v>
      </c>
      <c r="H37" s="3">
        <v>2038</v>
      </c>
      <c r="I37" s="3">
        <v>0</v>
      </c>
      <c r="J37" s="3">
        <v>2154</v>
      </c>
      <c r="K37" s="3">
        <v>0</v>
      </c>
      <c r="L37" s="3">
        <v>1436</v>
      </c>
      <c r="M37" s="3">
        <v>718</v>
      </c>
      <c r="N37" s="3">
        <v>718</v>
      </c>
      <c r="O37" s="11">
        <v>718</v>
      </c>
    </row>
    <row r="38" spans="1:15" ht="13.5" customHeight="1">
      <c r="A38" s="50" t="s">
        <v>14</v>
      </c>
      <c r="B38" s="50"/>
      <c r="C38" s="12">
        <f t="shared" si="3"/>
        <v>1075</v>
      </c>
      <c r="D38" s="3">
        <v>83</v>
      </c>
      <c r="E38" s="3">
        <v>107</v>
      </c>
      <c r="F38" s="3">
        <v>0</v>
      </c>
      <c r="G38" s="3">
        <v>0</v>
      </c>
      <c r="H38" s="3">
        <v>152</v>
      </c>
      <c r="I38" s="3">
        <v>0</v>
      </c>
      <c r="J38" s="3">
        <v>165</v>
      </c>
      <c r="K38" s="3">
        <v>357</v>
      </c>
      <c r="L38" s="3">
        <v>132</v>
      </c>
      <c r="M38" s="3">
        <v>0</v>
      </c>
      <c r="N38" s="3">
        <v>0</v>
      </c>
      <c r="O38" s="11">
        <v>79</v>
      </c>
    </row>
    <row r="39" spans="1:15" ht="13.5" customHeight="1">
      <c r="A39" s="50" t="s">
        <v>107</v>
      </c>
      <c r="B39" s="50"/>
      <c r="C39" s="12">
        <f>SUM(D39:O39)</f>
        <v>20033</v>
      </c>
      <c r="D39" s="3">
        <v>0</v>
      </c>
      <c r="E39" s="3">
        <v>3908</v>
      </c>
      <c r="F39" s="122">
        <v>16125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1">
        <v>0</v>
      </c>
    </row>
    <row r="40" spans="1:15" ht="13.5" customHeight="1">
      <c r="A40" s="50" t="s">
        <v>13</v>
      </c>
      <c r="B40" s="50"/>
      <c r="C40" s="12">
        <f t="shared" si="3"/>
        <v>12621</v>
      </c>
      <c r="D40" s="3">
        <v>637</v>
      </c>
      <c r="E40" s="3">
        <v>2367</v>
      </c>
      <c r="F40" s="3">
        <v>1054</v>
      </c>
      <c r="G40" s="3">
        <v>720</v>
      </c>
      <c r="H40" s="3">
        <f>5+789+185</f>
        <v>979</v>
      </c>
      <c r="I40" s="3">
        <v>234</v>
      </c>
      <c r="J40" s="3">
        <v>1645</v>
      </c>
      <c r="K40" s="3">
        <v>1178</v>
      </c>
      <c r="L40" s="3">
        <v>898</v>
      </c>
      <c r="M40" s="3">
        <v>949</v>
      </c>
      <c r="N40" s="3">
        <v>782</v>
      </c>
      <c r="O40" s="11">
        <v>1178</v>
      </c>
    </row>
    <row r="41" spans="1:15" ht="13.5" customHeight="1">
      <c r="A41" s="50" t="s">
        <v>12</v>
      </c>
      <c r="B41" s="50"/>
      <c r="C41" s="12">
        <f t="shared" si="3"/>
        <v>528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217</v>
      </c>
      <c r="K41" s="3">
        <v>99</v>
      </c>
      <c r="L41" s="3">
        <v>0</v>
      </c>
      <c r="M41" s="3">
        <v>212</v>
      </c>
      <c r="N41" s="3">
        <v>0</v>
      </c>
      <c r="O41" s="11">
        <v>0</v>
      </c>
    </row>
    <row r="42" spans="1:15" ht="13.5" customHeight="1">
      <c r="A42" s="48" t="s">
        <v>11</v>
      </c>
      <c r="B42" s="50"/>
      <c r="C42" s="12">
        <f t="shared" si="3"/>
        <v>50</v>
      </c>
      <c r="D42" s="3">
        <v>0</v>
      </c>
      <c r="E42" s="3">
        <v>0</v>
      </c>
      <c r="F42" s="3">
        <v>20</v>
      </c>
      <c r="G42" s="3">
        <v>0</v>
      </c>
      <c r="H42" s="3">
        <v>0</v>
      </c>
      <c r="I42" s="3">
        <v>30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1">
        <v>0</v>
      </c>
    </row>
    <row r="43" spans="1:15" ht="13.5" customHeight="1">
      <c r="A43" s="50" t="s">
        <v>10</v>
      </c>
      <c r="B43" s="50"/>
      <c r="C43" s="12">
        <f t="shared" si="3"/>
        <v>1057</v>
      </c>
      <c r="D43" s="3">
        <v>83</v>
      </c>
      <c r="E43" s="3">
        <v>83</v>
      </c>
      <c r="F43" s="3">
        <v>83</v>
      </c>
      <c r="G43" s="3">
        <v>83</v>
      </c>
      <c r="H43" s="3">
        <v>83</v>
      </c>
      <c r="I43" s="3">
        <v>83</v>
      </c>
      <c r="J43" s="3">
        <v>94</v>
      </c>
      <c r="K43" s="3">
        <v>93</v>
      </c>
      <c r="L43" s="3">
        <v>93</v>
      </c>
      <c r="M43" s="3">
        <v>93</v>
      </c>
      <c r="N43" s="3">
        <v>93</v>
      </c>
      <c r="O43" s="11">
        <v>93</v>
      </c>
    </row>
    <row r="44" spans="1:15" ht="13.5" customHeight="1">
      <c r="A44" s="50" t="s">
        <v>9</v>
      </c>
      <c r="B44" s="50"/>
      <c r="C44" s="12">
        <f t="shared" si="3"/>
        <v>258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123</v>
      </c>
      <c r="K44" s="3">
        <v>135</v>
      </c>
      <c r="L44" s="3">
        <v>0</v>
      </c>
      <c r="M44" s="3">
        <v>0</v>
      </c>
      <c r="N44" s="3">
        <v>0</v>
      </c>
      <c r="O44" s="11">
        <v>0</v>
      </c>
    </row>
    <row r="45" spans="1:15" ht="13.5" customHeight="1">
      <c r="A45" s="50" t="s">
        <v>90</v>
      </c>
      <c r="B45" s="50"/>
      <c r="C45" s="12">
        <f>SUM(D45:O45)</f>
        <v>1700</v>
      </c>
      <c r="D45" s="3">
        <v>0</v>
      </c>
      <c r="E45" s="3">
        <v>0</v>
      </c>
      <c r="F45" s="3">
        <v>0</v>
      </c>
      <c r="G45" s="3">
        <v>0</v>
      </c>
      <c r="H45" s="3">
        <v>1700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1">
        <v>0</v>
      </c>
    </row>
    <row r="46" spans="1:15" ht="13.5" customHeight="1">
      <c r="A46" s="50" t="s">
        <v>8</v>
      </c>
      <c r="B46" s="50" t="s">
        <v>3</v>
      </c>
      <c r="C46" s="12">
        <f t="shared" si="3"/>
        <v>1471</v>
      </c>
      <c r="D46" s="3">
        <v>0</v>
      </c>
      <c r="E46" s="3">
        <v>370</v>
      </c>
      <c r="F46" s="3">
        <v>0</v>
      </c>
      <c r="G46" s="3">
        <v>0</v>
      </c>
      <c r="H46" s="3">
        <v>371</v>
      </c>
      <c r="I46" s="3">
        <v>0</v>
      </c>
      <c r="J46" s="3">
        <v>0</v>
      </c>
      <c r="K46" s="3">
        <v>0</v>
      </c>
      <c r="L46" s="3">
        <v>371</v>
      </c>
      <c r="M46" s="3">
        <v>0</v>
      </c>
      <c r="N46" s="3">
        <v>0</v>
      </c>
      <c r="O46" s="11">
        <v>359</v>
      </c>
    </row>
    <row r="47" spans="1:15" ht="13.5" customHeight="1">
      <c r="A47" s="50" t="s">
        <v>7</v>
      </c>
      <c r="B47" s="50" t="s">
        <v>3</v>
      </c>
      <c r="C47" s="12">
        <f t="shared" si="3"/>
        <v>193</v>
      </c>
      <c r="D47" s="3">
        <v>0</v>
      </c>
      <c r="E47" s="3">
        <v>0</v>
      </c>
      <c r="F47" s="3">
        <v>73</v>
      </c>
      <c r="G47" s="3">
        <v>0</v>
      </c>
      <c r="H47" s="3">
        <v>0</v>
      </c>
      <c r="I47" s="3">
        <v>30</v>
      </c>
      <c r="J47" s="3">
        <v>0</v>
      </c>
      <c r="K47" s="3">
        <v>0</v>
      </c>
      <c r="L47" s="3">
        <v>30</v>
      </c>
      <c r="M47" s="3">
        <v>60</v>
      </c>
      <c r="N47" s="3">
        <v>0</v>
      </c>
      <c r="O47" s="11">
        <v>0</v>
      </c>
    </row>
    <row r="48" spans="1:15" ht="12.75">
      <c r="A48" s="50" t="s">
        <v>6</v>
      </c>
      <c r="B48" s="50" t="s">
        <v>3</v>
      </c>
      <c r="C48" s="12">
        <f t="shared" si="3"/>
        <v>814</v>
      </c>
      <c r="D48" s="3">
        <v>109</v>
      </c>
      <c r="E48" s="105">
        <v>64</v>
      </c>
      <c r="F48" s="12">
        <v>64</v>
      </c>
      <c r="G48" s="12">
        <v>64</v>
      </c>
      <c r="H48" s="12">
        <v>64</v>
      </c>
      <c r="I48" s="12">
        <v>65</v>
      </c>
      <c r="J48" s="12">
        <v>64</v>
      </c>
      <c r="K48" s="12">
        <v>64</v>
      </c>
      <c r="L48" s="12">
        <v>64</v>
      </c>
      <c r="M48" s="12">
        <v>64</v>
      </c>
      <c r="N48" s="12">
        <v>0</v>
      </c>
      <c r="O48" s="11">
        <v>128</v>
      </c>
    </row>
    <row r="49" spans="1:15" ht="13.5" customHeight="1">
      <c r="A49" s="50" t="s">
        <v>5</v>
      </c>
      <c r="B49" s="50" t="s">
        <v>3</v>
      </c>
      <c r="C49" s="12">
        <f t="shared" si="3"/>
        <v>9913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9913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1">
        <v>0</v>
      </c>
    </row>
    <row r="50" spans="1:15" ht="13.5" customHeight="1" thickBot="1">
      <c r="A50" s="50" t="s">
        <v>4</v>
      </c>
      <c r="B50" s="81" t="s">
        <v>3</v>
      </c>
      <c r="C50" s="6">
        <f t="shared" si="3"/>
        <v>8965</v>
      </c>
      <c r="D50" s="10">
        <v>747</v>
      </c>
      <c r="E50" s="10">
        <v>747</v>
      </c>
      <c r="F50" s="10">
        <v>747</v>
      </c>
      <c r="G50" s="10">
        <v>747</v>
      </c>
      <c r="H50" s="10">
        <v>747</v>
      </c>
      <c r="I50" s="10">
        <v>747</v>
      </c>
      <c r="J50" s="10">
        <v>747</v>
      </c>
      <c r="K50" s="10">
        <v>747</v>
      </c>
      <c r="L50" s="10">
        <v>747</v>
      </c>
      <c r="M50" s="10">
        <v>747</v>
      </c>
      <c r="N50" s="10">
        <v>0</v>
      </c>
      <c r="O50" s="11">
        <v>1495</v>
      </c>
    </row>
    <row r="51" spans="1:15" ht="13.5" customHeight="1" thickBot="1">
      <c r="A51" s="68" t="s">
        <v>2</v>
      </c>
      <c r="B51" s="86"/>
      <c r="C51" s="58">
        <f aca="true" t="shared" si="4" ref="C51:O51">SUM(C17:C50)</f>
        <v>302212</v>
      </c>
      <c r="D51" s="59">
        <f t="shared" si="4"/>
        <v>25523</v>
      </c>
      <c r="E51" s="59">
        <f t="shared" si="4"/>
        <v>24748</v>
      </c>
      <c r="F51" s="59">
        <f t="shared" si="4"/>
        <v>37450</v>
      </c>
      <c r="G51" s="59">
        <f t="shared" si="4"/>
        <v>15783</v>
      </c>
      <c r="H51" s="59">
        <f t="shared" si="4"/>
        <v>20074</v>
      </c>
      <c r="I51" s="59">
        <f t="shared" si="4"/>
        <v>43903</v>
      </c>
      <c r="J51" s="59">
        <f t="shared" si="4"/>
        <v>23523</v>
      </c>
      <c r="K51" s="59">
        <f t="shared" si="4"/>
        <v>21319</v>
      </c>
      <c r="L51" s="59">
        <f t="shared" si="4"/>
        <v>18423</v>
      </c>
      <c r="M51" s="59">
        <f t="shared" si="4"/>
        <v>33750</v>
      </c>
      <c r="N51" s="59">
        <f t="shared" si="4"/>
        <v>17023</v>
      </c>
      <c r="O51" s="60">
        <f t="shared" si="4"/>
        <v>20693</v>
      </c>
    </row>
    <row r="52" spans="1:15" ht="13.5" customHeight="1">
      <c r="A52" s="52"/>
      <c r="B52" s="95"/>
      <c r="C52" s="10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65"/>
    </row>
    <row r="53" spans="1:15" ht="13.5" customHeight="1">
      <c r="A53" s="52" t="s">
        <v>1</v>
      </c>
      <c r="B53" s="96"/>
      <c r="C53" s="87">
        <f aca="true" t="shared" si="5" ref="C53:O53">C15-C51</f>
        <v>28920</v>
      </c>
      <c r="D53" s="67">
        <f t="shared" si="5"/>
        <v>-15803</v>
      </c>
      <c r="E53" s="67">
        <f t="shared" si="5"/>
        <v>-21082</v>
      </c>
      <c r="F53" s="67">
        <f t="shared" si="5"/>
        <v>15320</v>
      </c>
      <c r="G53" s="67">
        <f t="shared" si="5"/>
        <v>6104</v>
      </c>
      <c r="H53" s="67">
        <f t="shared" si="5"/>
        <v>-8871</v>
      </c>
      <c r="I53" s="67">
        <f t="shared" si="5"/>
        <v>43502</v>
      </c>
      <c r="J53" s="67">
        <f t="shared" si="5"/>
        <v>-20625</v>
      </c>
      <c r="K53" s="67">
        <f t="shared" si="5"/>
        <v>-13068</v>
      </c>
      <c r="L53" s="67">
        <f t="shared" si="5"/>
        <v>-3615</v>
      </c>
      <c r="M53" s="67">
        <f t="shared" si="5"/>
        <v>12796</v>
      </c>
      <c r="N53" s="67">
        <f t="shared" si="5"/>
        <v>11944</v>
      </c>
      <c r="O53" s="67">
        <f t="shared" si="5"/>
        <v>22318</v>
      </c>
    </row>
    <row r="54" spans="1:15" ht="13.5" customHeight="1" thickBot="1">
      <c r="A54" s="52" t="s">
        <v>0</v>
      </c>
      <c r="B54" s="96"/>
      <c r="C54" s="89">
        <v>225431</v>
      </c>
      <c r="D54" s="5">
        <v>225431</v>
      </c>
      <c r="E54" s="5">
        <f aca="true" t="shared" si="6" ref="E54:N54">D55</f>
        <v>209628</v>
      </c>
      <c r="F54" s="5">
        <f t="shared" si="6"/>
        <v>188546</v>
      </c>
      <c r="G54" s="5">
        <f t="shared" si="6"/>
        <v>203866</v>
      </c>
      <c r="H54" s="5">
        <f t="shared" si="6"/>
        <v>209970</v>
      </c>
      <c r="I54" s="5">
        <f t="shared" si="6"/>
        <v>201099</v>
      </c>
      <c r="J54" s="5">
        <f t="shared" si="6"/>
        <v>244601</v>
      </c>
      <c r="K54" s="5">
        <f t="shared" si="6"/>
        <v>223976</v>
      </c>
      <c r="L54" s="5">
        <f t="shared" si="6"/>
        <v>210908</v>
      </c>
      <c r="M54" s="5">
        <f t="shared" si="6"/>
        <v>207293</v>
      </c>
      <c r="N54" s="5">
        <f t="shared" si="6"/>
        <v>220089</v>
      </c>
      <c r="O54" s="102">
        <f>N55</f>
        <v>232033</v>
      </c>
    </row>
    <row r="55" spans="1:15" s="56" customFormat="1" ht="13.5" customHeight="1" thickBot="1">
      <c r="A55" s="100" t="s">
        <v>81</v>
      </c>
      <c r="B55" s="97"/>
      <c r="C55" s="90">
        <f>SUM(C53:C54)</f>
        <v>254351</v>
      </c>
      <c r="D55" s="76">
        <f>SUM(D53:D54)</f>
        <v>209628</v>
      </c>
      <c r="E55" s="76">
        <f aca="true" t="shared" si="7" ref="E55:N55">SUM(E53:E54)</f>
        <v>188546</v>
      </c>
      <c r="F55" s="76">
        <f t="shared" si="7"/>
        <v>203866</v>
      </c>
      <c r="G55" s="76">
        <f t="shared" si="7"/>
        <v>209970</v>
      </c>
      <c r="H55" s="76">
        <f t="shared" si="7"/>
        <v>201099</v>
      </c>
      <c r="I55" s="76">
        <f t="shared" si="7"/>
        <v>244601</v>
      </c>
      <c r="J55" s="76">
        <f t="shared" si="7"/>
        <v>223976</v>
      </c>
      <c r="K55" s="76">
        <f t="shared" si="7"/>
        <v>210908</v>
      </c>
      <c r="L55" s="76">
        <f t="shared" si="7"/>
        <v>207293</v>
      </c>
      <c r="M55" s="76">
        <f t="shared" si="7"/>
        <v>220089</v>
      </c>
      <c r="N55" s="76">
        <f t="shared" si="7"/>
        <v>232033</v>
      </c>
      <c r="O55" s="103">
        <f>SUM(O53:O54)</f>
        <v>254351</v>
      </c>
    </row>
    <row r="56" spans="1:15" ht="13.5" customHeight="1" thickBot="1">
      <c r="A56" s="62"/>
      <c r="B56" s="97"/>
      <c r="C56" s="91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5"/>
    </row>
    <row r="57" spans="1:15" s="56" customFormat="1" ht="13.5" customHeight="1">
      <c r="A57" s="77" t="s">
        <v>85</v>
      </c>
      <c r="B57" s="96"/>
      <c r="C57" s="92"/>
      <c r="D57" s="78"/>
      <c r="E57" s="78"/>
      <c r="F57" s="78"/>
      <c r="G57" s="78"/>
      <c r="H57" s="107"/>
      <c r="I57" s="79"/>
      <c r="J57" s="79"/>
      <c r="K57" s="79"/>
      <c r="L57" s="79"/>
      <c r="M57" s="79"/>
      <c r="N57" s="79"/>
      <c r="O57" s="80"/>
    </row>
    <row r="58" spans="1:15" ht="13.5" customHeight="1">
      <c r="A58" s="48" t="s">
        <v>91</v>
      </c>
      <c r="B58" s="97"/>
      <c r="C58" s="88">
        <v>47911</v>
      </c>
      <c r="D58" s="8">
        <v>47911</v>
      </c>
      <c r="E58" s="8">
        <f>D62</f>
        <v>48427</v>
      </c>
      <c r="F58" s="8">
        <f aca="true" t="shared" si="8" ref="F58:O58">E62</f>
        <v>49401</v>
      </c>
      <c r="G58" s="8">
        <f t="shared" si="8"/>
        <v>47578</v>
      </c>
      <c r="H58" s="8">
        <f t="shared" si="8"/>
        <v>49822</v>
      </c>
      <c r="I58" s="8">
        <f t="shared" si="8"/>
        <v>49203</v>
      </c>
      <c r="J58" s="8">
        <f t="shared" si="8"/>
        <v>50760</v>
      </c>
      <c r="K58" s="8">
        <f t="shared" si="8"/>
        <v>50760</v>
      </c>
      <c r="L58" s="8">
        <f t="shared" si="8"/>
        <v>47422</v>
      </c>
      <c r="M58" s="8">
        <f t="shared" si="8"/>
        <v>48157</v>
      </c>
      <c r="N58" s="8">
        <f t="shared" si="8"/>
        <v>44636</v>
      </c>
      <c r="O58" s="8">
        <f t="shared" si="8"/>
        <v>35874</v>
      </c>
    </row>
    <row r="59" spans="1:15" ht="13.5" customHeight="1">
      <c r="A59" s="48" t="s">
        <v>83</v>
      </c>
      <c r="B59" s="97"/>
      <c r="C59" s="88">
        <f>SUM(D59:O59)</f>
        <v>-5372</v>
      </c>
      <c r="D59" s="61">
        <v>516</v>
      </c>
      <c r="E59" s="61">
        <v>974</v>
      </c>
      <c r="F59" s="61">
        <v>-1823</v>
      </c>
      <c r="G59" s="61">
        <v>2244</v>
      </c>
      <c r="H59" s="61">
        <v>-619</v>
      </c>
      <c r="I59" s="61">
        <v>1557</v>
      </c>
      <c r="J59" s="61">
        <v>0</v>
      </c>
      <c r="K59" s="61">
        <v>-3338</v>
      </c>
      <c r="L59" s="61">
        <v>735</v>
      </c>
      <c r="M59" s="61">
        <v>-3521</v>
      </c>
      <c r="N59" s="61">
        <v>238</v>
      </c>
      <c r="O59" s="63">
        <v>-2335</v>
      </c>
    </row>
    <row r="60" spans="1:15" ht="13.5" customHeight="1" thickBot="1">
      <c r="A60" s="48" t="s">
        <v>82</v>
      </c>
      <c r="B60" s="97"/>
      <c r="C60" s="93">
        <f>SUM(D60:O60)</f>
        <v>-9000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-9000</v>
      </c>
      <c r="O60" s="64">
        <v>0</v>
      </c>
    </row>
    <row r="61" spans="1:15" ht="13.5" customHeight="1">
      <c r="A61" s="48"/>
      <c r="B61" s="98"/>
      <c r="C61" s="8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65"/>
    </row>
    <row r="62" spans="1:15" s="56" customFormat="1" ht="13.5" customHeight="1" thickBot="1">
      <c r="A62" s="69" t="s">
        <v>84</v>
      </c>
      <c r="B62" s="99"/>
      <c r="C62" s="94">
        <f>SUM(C58:C61)</f>
        <v>33539</v>
      </c>
      <c r="D62" s="72">
        <f>C58+D59+D60</f>
        <v>48427</v>
      </c>
      <c r="E62" s="72">
        <f>D62+E59+E60</f>
        <v>49401</v>
      </c>
      <c r="F62" s="72">
        <f aca="true" t="shared" si="9" ref="F62:O62">E62+F59+F60</f>
        <v>47578</v>
      </c>
      <c r="G62" s="72">
        <f t="shared" si="9"/>
        <v>49822</v>
      </c>
      <c r="H62" s="72">
        <f t="shared" si="9"/>
        <v>49203</v>
      </c>
      <c r="I62" s="72">
        <f t="shared" si="9"/>
        <v>50760</v>
      </c>
      <c r="J62" s="72">
        <f t="shared" si="9"/>
        <v>50760</v>
      </c>
      <c r="K62" s="72">
        <f t="shared" si="9"/>
        <v>47422</v>
      </c>
      <c r="L62" s="72">
        <f t="shared" si="9"/>
        <v>48157</v>
      </c>
      <c r="M62" s="72">
        <f t="shared" si="9"/>
        <v>44636</v>
      </c>
      <c r="N62" s="72">
        <f t="shared" si="9"/>
        <v>35874</v>
      </c>
      <c r="O62" s="73">
        <f t="shared" si="9"/>
        <v>33539</v>
      </c>
    </row>
    <row r="63" spans="1:15" ht="13.5" customHeight="1" thickBot="1">
      <c r="A63" s="82"/>
      <c r="B63" s="83"/>
      <c r="C63" s="84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5"/>
    </row>
  </sheetData>
  <sheetProtection/>
  <mergeCells count="3">
    <mergeCell ref="A1:O1"/>
    <mergeCell ref="A2:O2"/>
    <mergeCell ref="A3:O3"/>
  </mergeCells>
  <printOptions horizontalCentered="1"/>
  <pageMargins left="0" right="0" top="0.5" bottom="0" header="0.5" footer="0"/>
  <pageSetup horizontalDpi="600" verticalDpi="600" orientation="landscape" scale="70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0"/>
  <sheetViews>
    <sheetView zoomScalePageLayoutView="0" workbookViewId="0" topLeftCell="A1">
      <selection activeCell="N92" sqref="N92"/>
    </sheetView>
  </sheetViews>
  <sheetFormatPr defaultColWidth="8.7109375" defaultRowHeight="18" customHeight="1"/>
  <cols>
    <col min="1" max="1" width="27.7109375" style="32" bestFit="1" customWidth="1"/>
    <col min="2" max="2" width="10.140625" style="23" bestFit="1" customWidth="1"/>
    <col min="3" max="3" width="8.28125" style="23" bestFit="1" customWidth="1"/>
    <col min="4" max="4" width="9.421875" style="23" bestFit="1" customWidth="1"/>
    <col min="5" max="9" width="8.7109375" style="23" bestFit="1" customWidth="1"/>
    <col min="10" max="10" width="8.8515625" style="23" bestFit="1" customWidth="1"/>
    <col min="11" max="11" width="8.7109375" style="23" bestFit="1" customWidth="1"/>
    <col min="12" max="12" width="8.7109375" style="33" bestFit="1" customWidth="1"/>
    <col min="13" max="13" width="8.7109375" style="23" bestFit="1" customWidth="1"/>
    <col min="14" max="14" width="8.8515625" style="23" bestFit="1" customWidth="1"/>
    <col min="15" max="16384" width="8.7109375" style="23" customWidth="1"/>
  </cols>
  <sheetData>
    <row r="1" spans="1:14" ht="18" customHeight="1" thickBot="1">
      <c r="A1" s="144" t="s">
        <v>94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ht="18" customHeight="1" thickBot="1">
      <c r="A2" s="144" t="s">
        <v>248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s="118" customFormat="1" ht="18" customHeight="1" thickBot="1">
      <c r="A3" s="117"/>
      <c r="B3" s="21" t="s">
        <v>92</v>
      </c>
      <c r="C3" s="120" t="s">
        <v>102</v>
      </c>
      <c r="D3" s="120" t="s">
        <v>102</v>
      </c>
      <c r="E3" s="120" t="s">
        <v>102</v>
      </c>
      <c r="F3" s="120" t="s">
        <v>102</v>
      </c>
      <c r="G3" s="120" t="s">
        <v>102</v>
      </c>
      <c r="H3" s="120" t="s">
        <v>102</v>
      </c>
      <c r="I3" s="120" t="s">
        <v>102</v>
      </c>
      <c r="J3" s="120" t="s">
        <v>102</v>
      </c>
      <c r="K3" s="120" t="s">
        <v>102</v>
      </c>
      <c r="L3" s="120" t="s">
        <v>102</v>
      </c>
      <c r="M3" s="120" t="s">
        <v>102</v>
      </c>
      <c r="N3" s="137" t="s">
        <v>102</v>
      </c>
    </row>
    <row r="4" spans="1:14" ht="18" customHeight="1" thickBot="1">
      <c r="A4" s="34"/>
      <c r="B4" s="21" t="s">
        <v>46</v>
      </c>
      <c r="C4" s="21" t="s">
        <v>45</v>
      </c>
      <c r="D4" s="21" t="s">
        <v>44</v>
      </c>
      <c r="E4" s="21" t="s">
        <v>43</v>
      </c>
      <c r="F4" s="21" t="s">
        <v>42</v>
      </c>
      <c r="G4" s="21" t="s">
        <v>41</v>
      </c>
      <c r="H4" s="21" t="s">
        <v>40</v>
      </c>
      <c r="I4" s="21" t="s">
        <v>39</v>
      </c>
      <c r="J4" s="21" t="s">
        <v>50</v>
      </c>
      <c r="K4" s="21" t="s">
        <v>37</v>
      </c>
      <c r="L4" s="24" t="s">
        <v>51</v>
      </c>
      <c r="M4" s="25" t="s">
        <v>35</v>
      </c>
      <c r="N4" s="26" t="s">
        <v>34</v>
      </c>
    </row>
    <row r="5" spans="1:14" ht="18" customHeight="1">
      <c r="A5" s="121" t="s">
        <v>52</v>
      </c>
      <c r="B5" s="3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36"/>
    </row>
    <row r="6" spans="1:14" ht="18" customHeight="1">
      <c r="A6" s="134"/>
      <c r="B6" s="35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36"/>
    </row>
    <row r="7" spans="1:256" s="132" customFormat="1" ht="18" customHeight="1">
      <c r="A7" s="135" t="s">
        <v>132</v>
      </c>
      <c r="B7" s="35">
        <f aca="true" t="shared" si="0" ref="B7:B38">SUM(C7:N7)</f>
        <v>50</v>
      </c>
      <c r="C7" s="28">
        <v>0</v>
      </c>
      <c r="D7" s="28">
        <v>0</v>
      </c>
      <c r="E7" s="28">
        <v>0</v>
      </c>
      <c r="F7" s="28">
        <v>0</v>
      </c>
      <c r="G7" s="28">
        <v>50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133">
        <v>0</v>
      </c>
      <c r="N7" s="36">
        <v>0</v>
      </c>
      <c r="O7" s="128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8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8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8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8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8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8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8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8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8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8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8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8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8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8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8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8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8"/>
      <c r="IT7" s="129"/>
      <c r="IU7" s="129"/>
      <c r="IV7" s="129"/>
    </row>
    <row r="8" spans="1:14" ht="18" customHeight="1">
      <c r="A8" s="131" t="s">
        <v>190</v>
      </c>
      <c r="B8" s="35">
        <f t="shared" si="0"/>
        <v>275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125</v>
      </c>
      <c r="L8" s="27">
        <v>50</v>
      </c>
      <c r="M8" s="27">
        <v>50</v>
      </c>
      <c r="N8" s="36">
        <v>50</v>
      </c>
    </row>
    <row r="9" spans="1:14" ht="18" customHeight="1">
      <c r="A9" s="47" t="s">
        <v>193</v>
      </c>
      <c r="B9" s="37">
        <f t="shared" si="0"/>
        <v>50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50</v>
      </c>
      <c r="M9" s="28">
        <v>0</v>
      </c>
      <c r="N9" s="38">
        <v>0</v>
      </c>
    </row>
    <row r="10" spans="1:14" ht="18" customHeight="1">
      <c r="A10" s="131" t="s">
        <v>194</v>
      </c>
      <c r="B10" s="35">
        <f t="shared" si="0"/>
        <v>100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100</v>
      </c>
      <c r="M10" s="27">
        <v>0</v>
      </c>
      <c r="N10" s="36">
        <v>0</v>
      </c>
    </row>
    <row r="11" spans="1:14" ht="18" customHeight="1">
      <c r="A11" s="47" t="s">
        <v>114</v>
      </c>
      <c r="B11" s="37">
        <f t="shared" si="0"/>
        <v>3000</v>
      </c>
      <c r="C11" s="28">
        <v>0</v>
      </c>
      <c r="D11" s="28">
        <v>0</v>
      </c>
      <c r="E11" s="28">
        <v>0</v>
      </c>
      <c r="F11" s="28">
        <v>0</v>
      </c>
      <c r="G11" s="28">
        <v>1500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1500</v>
      </c>
      <c r="N11" s="38">
        <v>0</v>
      </c>
    </row>
    <row r="12" spans="1:14" ht="18" customHeight="1">
      <c r="A12" s="47" t="s">
        <v>140</v>
      </c>
      <c r="B12" s="37">
        <f t="shared" si="0"/>
        <v>100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100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38">
        <v>0</v>
      </c>
    </row>
    <row r="13" spans="1:14" ht="18" customHeight="1">
      <c r="A13" s="48" t="s">
        <v>108</v>
      </c>
      <c r="B13" s="37">
        <f t="shared" si="0"/>
        <v>116</v>
      </c>
      <c r="C13" s="28">
        <v>0</v>
      </c>
      <c r="D13" s="28">
        <v>16</v>
      </c>
      <c r="E13" s="28">
        <v>0</v>
      </c>
      <c r="F13" s="28">
        <v>2</v>
      </c>
      <c r="G13" s="28">
        <v>48</v>
      </c>
      <c r="H13" s="28">
        <v>0</v>
      </c>
      <c r="I13" s="28">
        <v>0</v>
      </c>
      <c r="J13" s="28">
        <v>0</v>
      </c>
      <c r="K13" s="28">
        <v>33</v>
      </c>
      <c r="L13" s="28">
        <v>0</v>
      </c>
      <c r="M13" s="28">
        <v>17</v>
      </c>
      <c r="N13" s="38">
        <v>0</v>
      </c>
    </row>
    <row r="14" spans="1:14" ht="18" customHeight="1">
      <c r="A14" s="47" t="s">
        <v>195</v>
      </c>
      <c r="B14" s="37">
        <f t="shared" si="0"/>
        <v>50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50</v>
      </c>
      <c r="M14" s="28">
        <v>0</v>
      </c>
      <c r="N14" s="38">
        <v>0</v>
      </c>
    </row>
    <row r="15" spans="1:14" ht="18" customHeight="1">
      <c r="A15" s="47" t="s">
        <v>196</v>
      </c>
      <c r="B15" s="37">
        <f t="shared" si="0"/>
        <v>400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400</v>
      </c>
      <c r="M15" s="28">
        <v>0</v>
      </c>
      <c r="N15" s="38">
        <v>0</v>
      </c>
    </row>
    <row r="16" spans="1:14" ht="18" customHeight="1">
      <c r="A16" s="47" t="s">
        <v>197</v>
      </c>
      <c r="B16" s="37">
        <f t="shared" si="0"/>
        <v>150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150</v>
      </c>
      <c r="M16" s="28">
        <v>0</v>
      </c>
      <c r="N16" s="38">
        <v>0</v>
      </c>
    </row>
    <row r="17" spans="1:14" ht="18" customHeight="1">
      <c r="A17" s="47" t="s">
        <v>141</v>
      </c>
      <c r="B17" s="37">
        <f t="shared" si="0"/>
        <v>1500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1000</v>
      </c>
      <c r="I17" s="28">
        <v>0</v>
      </c>
      <c r="J17" s="28">
        <v>0</v>
      </c>
      <c r="K17" s="28">
        <v>0</v>
      </c>
      <c r="L17" s="28">
        <v>500</v>
      </c>
      <c r="M17" s="28">
        <v>0</v>
      </c>
      <c r="N17" s="38">
        <v>0</v>
      </c>
    </row>
    <row r="18" spans="1:14" ht="18" customHeight="1">
      <c r="A18" s="47" t="s">
        <v>133</v>
      </c>
      <c r="B18" s="37">
        <f t="shared" si="0"/>
        <v>50</v>
      </c>
      <c r="C18" s="28">
        <v>0</v>
      </c>
      <c r="D18" s="28">
        <v>0</v>
      </c>
      <c r="E18" s="28">
        <v>0</v>
      </c>
      <c r="F18" s="28">
        <v>0</v>
      </c>
      <c r="G18" s="28">
        <v>50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38">
        <v>0</v>
      </c>
    </row>
    <row r="19" spans="1:14" ht="18" customHeight="1">
      <c r="A19" s="47" t="s">
        <v>142</v>
      </c>
      <c r="B19" s="37">
        <f t="shared" si="0"/>
        <v>2000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2000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38">
        <v>0</v>
      </c>
    </row>
    <row r="20" spans="1:14" ht="18" customHeight="1">
      <c r="A20" s="47" t="s">
        <v>143</v>
      </c>
      <c r="B20" s="37">
        <f t="shared" si="0"/>
        <v>50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50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38">
        <v>0</v>
      </c>
    </row>
    <row r="21" spans="1:14" ht="18" customHeight="1">
      <c r="A21" s="47" t="s">
        <v>144</v>
      </c>
      <c r="B21" s="37">
        <f t="shared" si="0"/>
        <v>100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100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38">
        <v>0</v>
      </c>
    </row>
    <row r="22" spans="1:14" ht="18" customHeight="1">
      <c r="A22" s="47" t="s">
        <v>138</v>
      </c>
      <c r="B22" s="37">
        <f t="shared" si="0"/>
        <v>50</v>
      </c>
      <c r="C22" s="28">
        <v>0</v>
      </c>
      <c r="D22" s="28">
        <v>0</v>
      </c>
      <c r="E22" s="28">
        <v>0</v>
      </c>
      <c r="F22" s="28">
        <v>0</v>
      </c>
      <c r="G22" s="28">
        <v>50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38">
        <v>0</v>
      </c>
    </row>
    <row r="23" spans="1:14" ht="18" customHeight="1">
      <c r="A23" s="47" t="s">
        <v>145</v>
      </c>
      <c r="B23" s="37">
        <f t="shared" si="0"/>
        <v>5000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5000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38">
        <v>0</v>
      </c>
    </row>
    <row r="24" spans="1:14" ht="18" customHeight="1">
      <c r="A24" s="47" t="s">
        <v>69</v>
      </c>
      <c r="B24" s="37">
        <f t="shared" si="0"/>
        <v>2400</v>
      </c>
      <c r="C24" s="28">
        <v>0</v>
      </c>
      <c r="D24" s="28">
        <v>600</v>
      </c>
      <c r="E24" s="28">
        <v>0</v>
      </c>
      <c r="F24" s="28">
        <v>0</v>
      </c>
      <c r="G24" s="28">
        <v>600</v>
      </c>
      <c r="H24" s="28">
        <v>0</v>
      </c>
      <c r="I24" s="28">
        <v>0</v>
      </c>
      <c r="J24" s="28">
        <v>600</v>
      </c>
      <c r="K24" s="28">
        <v>0</v>
      </c>
      <c r="L24" s="28">
        <v>0</v>
      </c>
      <c r="M24" s="28">
        <v>600</v>
      </c>
      <c r="N24" s="38">
        <v>0</v>
      </c>
    </row>
    <row r="25" spans="1:14" ht="18" customHeight="1">
      <c r="A25" s="48" t="s">
        <v>53</v>
      </c>
      <c r="B25" s="37">
        <f t="shared" si="0"/>
        <v>270</v>
      </c>
      <c r="C25" s="28">
        <v>0</v>
      </c>
      <c r="D25" s="28">
        <v>90</v>
      </c>
      <c r="E25" s="28">
        <v>30</v>
      </c>
      <c r="F25" s="28">
        <v>30</v>
      </c>
      <c r="G25" s="28">
        <v>30</v>
      </c>
      <c r="H25" s="28">
        <v>0</v>
      </c>
      <c r="I25" s="28">
        <v>30</v>
      </c>
      <c r="J25" s="28">
        <v>0</v>
      </c>
      <c r="K25" s="28">
        <v>30</v>
      </c>
      <c r="L25" s="28">
        <v>30</v>
      </c>
      <c r="M25" s="28">
        <v>0</v>
      </c>
      <c r="N25" s="38">
        <v>0</v>
      </c>
    </row>
    <row r="26" spans="1:14" ht="18" customHeight="1">
      <c r="A26" s="48" t="s">
        <v>161</v>
      </c>
      <c r="B26" s="37">
        <f t="shared" si="0"/>
        <v>1000</v>
      </c>
      <c r="C26" s="28">
        <v>0</v>
      </c>
      <c r="D26" s="28">
        <v>0</v>
      </c>
      <c r="E26" s="28">
        <v>0</v>
      </c>
      <c r="F26" s="28">
        <v>0</v>
      </c>
      <c r="G26" s="28"/>
      <c r="H26" s="28">
        <v>1000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38">
        <v>0</v>
      </c>
    </row>
    <row r="27" spans="1:14" ht="18" customHeight="1">
      <c r="A27" s="47" t="s">
        <v>198</v>
      </c>
      <c r="B27" s="37">
        <f t="shared" si="0"/>
        <v>200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200</v>
      </c>
      <c r="M27" s="28">
        <v>0</v>
      </c>
      <c r="N27" s="38">
        <v>0</v>
      </c>
    </row>
    <row r="28" spans="1:14" ht="18" customHeight="1">
      <c r="A28" s="47" t="s">
        <v>124</v>
      </c>
      <c r="B28" s="37">
        <f t="shared" si="0"/>
        <v>25</v>
      </c>
      <c r="C28" s="28">
        <v>0</v>
      </c>
      <c r="D28" s="28">
        <v>0</v>
      </c>
      <c r="E28" s="28">
        <v>0</v>
      </c>
      <c r="F28" s="28">
        <v>0</v>
      </c>
      <c r="G28" s="28">
        <v>25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38">
        <v>0</v>
      </c>
    </row>
    <row r="29" spans="1:14" ht="18" customHeight="1">
      <c r="A29" s="47" t="s">
        <v>182</v>
      </c>
      <c r="B29" s="37">
        <f t="shared" si="0"/>
        <v>150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150</v>
      </c>
      <c r="L29" s="28">
        <v>0</v>
      </c>
      <c r="M29" s="28">
        <v>0</v>
      </c>
      <c r="N29" s="38">
        <v>0</v>
      </c>
    </row>
    <row r="30" spans="1:14" ht="18" customHeight="1">
      <c r="A30" s="47" t="s">
        <v>199</v>
      </c>
      <c r="B30" s="37">
        <f t="shared" si="0"/>
        <v>40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40</v>
      </c>
      <c r="M30" s="28">
        <v>0</v>
      </c>
      <c r="N30" s="38">
        <v>0</v>
      </c>
    </row>
    <row r="31" spans="1:14" ht="18" customHeight="1">
      <c r="A31" s="47" t="s">
        <v>200</v>
      </c>
      <c r="B31" s="37">
        <f t="shared" si="0"/>
        <v>400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400</v>
      </c>
      <c r="M31" s="28">
        <v>0</v>
      </c>
      <c r="N31" s="38">
        <v>0</v>
      </c>
    </row>
    <row r="32" spans="1:14" ht="18" customHeight="1">
      <c r="A32" s="47" t="s">
        <v>242</v>
      </c>
      <c r="B32" s="37">
        <f t="shared" si="0"/>
        <v>40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20</v>
      </c>
      <c r="N32" s="38">
        <v>20</v>
      </c>
    </row>
    <row r="33" spans="1:14" ht="18" customHeight="1">
      <c r="A33" s="47" t="s">
        <v>201</v>
      </c>
      <c r="B33" s="37">
        <f t="shared" si="0"/>
        <v>500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500</v>
      </c>
      <c r="M33" s="28">
        <v>0</v>
      </c>
      <c r="N33" s="38">
        <v>0</v>
      </c>
    </row>
    <row r="34" spans="1:14" ht="18" customHeight="1">
      <c r="A34" s="47" t="s">
        <v>202</v>
      </c>
      <c r="B34" s="37">
        <f t="shared" si="0"/>
        <v>200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200</v>
      </c>
      <c r="M34" s="28">
        <v>0</v>
      </c>
      <c r="N34" s="38">
        <v>0</v>
      </c>
    </row>
    <row r="35" spans="1:14" ht="18" customHeight="1">
      <c r="A35" s="47" t="s">
        <v>203</v>
      </c>
      <c r="B35" s="37">
        <f t="shared" si="0"/>
        <v>200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200</v>
      </c>
      <c r="M35" s="28">
        <v>0</v>
      </c>
      <c r="N35" s="38">
        <v>0</v>
      </c>
    </row>
    <row r="36" spans="1:14" ht="18" customHeight="1">
      <c r="A36" s="47" t="s">
        <v>185</v>
      </c>
      <c r="B36" s="37">
        <f t="shared" si="0"/>
        <v>75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75</v>
      </c>
      <c r="L36" s="28">
        <v>0</v>
      </c>
      <c r="M36" s="28">
        <v>0</v>
      </c>
      <c r="N36" s="38">
        <v>0</v>
      </c>
    </row>
    <row r="37" spans="1:14" ht="18" customHeight="1">
      <c r="A37" s="47" t="s">
        <v>170</v>
      </c>
      <c r="B37" s="37">
        <f t="shared" si="0"/>
        <v>336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50</v>
      </c>
      <c r="K37" s="28">
        <v>0</v>
      </c>
      <c r="L37" s="28">
        <v>0</v>
      </c>
      <c r="M37" s="28">
        <v>0</v>
      </c>
      <c r="N37" s="38">
        <v>286</v>
      </c>
    </row>
    <row r="38" spans="1:14" ht="18" customHeight="1">
      <c r="A38" s="47" t="s">
        <v>146</v>
      </c>
      <c r="B38" s="37">
        <f t="shared" si="0"/>
        <v>50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50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38">
        <v>0</v>
      </c>
    </row>
    <row r="39" spans="1:14" ht="18" customHeight="1">
      <c r="A39" s="47" t="s">
        <v>204</v>
      </c>
      <c r="B39" s="37">
        <f aca="true" t="shared" si="1" ref="B39:B71">SUM(C39:N39)</f>
        <v>500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500</v>
      </c>
      <c r="M39" s="28">
        <v>0</v>
      </c>
      <c r="N39" s="38">
        <v>0</v>
      </c>
    </row>
    <row r="40" spans="1:14" ht="18" customHeight="1">
      <c r="A40" s="47" t="s">
        <v>118</v>
      </c>
      <c r="B40" s="37">
        <f t="shared" si="1"/>
        <v>200</v>
      </c>
      <c r="C40" s="28">
        <v>0</v>
      </c>
      <c r="D40" s="28">
        <v>0</v>
      </c>
      <c r="E40" s="28">
        <v>0</v>
      </c>
      <c r="F40" s="28">
        <v>0</v>
      </c>
      <c r="G40" s="28">
        <v>200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38">
        <v>0</v>
      </c>
    </row>
    <row r="41" spans="1:14" ht="18" customHeight="1">
      <c r="A41" s="47" t="s">
        <v>240</v>
      </c>
      <c r="B41" s="37">
        <f t="shared" si="1"/>
        <v>60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40</v>
      </c>
      <c r="N41" s="38">
        <v>20</v>
      </c>
    </row>
    <row r="42" spans="1:14" ht="18" customHeight="1">
      <c r="A42" s="47" t="s">
        <v>116</v>
      </c>
      <c r="B42" s="37">
        <f t="shared" si="1"/>
        <v>100</v>
      </c>
      <c r="C42" s="28">
        <v>0</v>
      </c>
      <c r="D42" s="28">
        <v>0</v>
      </c>
      <c r="E42" s="28">
        <v>0</v>
      </c>
      <c r="F42" s="28">
        <v>0</v>
      </c>
      <c r="G42" s="28">
        <v>100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38">
        <v>0</v>
      </c>
    </row>
    <row r="43" spans="1:14" ht="18" customHeight="1">
      <c r="A43" s="48" t="s">
        <v>104</v>
      </c>
      <c r="B43" s="37">
        <f t="shared" si="1"/>
        <v>1940</v>
      </c>
      <c r="C43" s="28">
        <v>275</v>
      </c>
      <c r="D43" s="28">
        <v>0</v>
      </c>
      <c r="E43" s="28">
        <v>0</v>
      </c>
      <c r="F43" s="28">
        <v>0</v>
      </c>
      <c r="G43" s="28">
        <v>0</v>
      </c>
      <c r="H43" s="28">
        <v>710</v>
      </c>
      <c r="I43" s="28">
        <v>955</v>
      </c>
      <c r="J43" s="28">
        <v>0</v>
      </c>
      <c r="K43" s="28">
        <v>0</v>
      </c>
      <c r="L43" s="28">
        <v>0</v>
      </c>
      <c r="M43" s="28">
        <v>0</v>
      </c>
      <c r="N43" s="38">
        <v>0</v>
      </c>
    </row>
    <row r="44" spans="1:14" ht="18" customHeight="1">
      <c r="A44" s="47" t="s">
        <v>147</v>
      </c>
      <c r="B44" s="37">
        <f t="shared" si="1"/>
        <v>10000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10000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38">
        <v>0</v>
      </c>
    </row>
    <row r="45" spans="1:14" ht="18" customHeight="1">
      <c r="A45" s="47" t="s">
        <v>131</v>
      </c>
      <c r="B45" s="37">
        <f t="shared" si="1"/>
        <v>250</v>
      </c>
      <c r="C45" s="28">
        <v>0</v>
      </c>
      <c r="D45" s="28">
        <v>0</v>
      </c>
      <c r="E45" s="28">
        <v>0</v>
      </c>
      <c r="F45" s="28">
        <v>0</v>
      </c>
      <c r="G45" s="28">
        <v>250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38">
        <v>0</v>
      </c>
    </row>
    <row r="46" spans="1:14" ht="18" customHeight="1">
      <c r="A46" s="47" t="s">
        <v>205</v>
      </c>
      <c r="B46" s="37">
        <f t="shared" si="1"/>
        <v>100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100</v>
      </c>
      <c r="M46" s="28">
        <v>0</v>
      </c>
      <c r="N46" s="38">
        <v>0</v>
      </c>
    </row>
    <row r="47" spans="1:14" ht="18" customHeight="1">
      <c r="A47" s="47" t="s">
        <v>206</v>
      </c>
      <c r="B47" s="37">
        <f t="shared" si="1"/>
        <v>200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200</v>
      </c>
      <c r="M47" s="28">
        <v>0</v>
      </c>
      <c r="N47" s="38">
        <v>0</v>
      </c>
    </row>
    <row r="48" spans="1:14" ht="18" customHeight="1">
      <c r="A48" s="47" t="s">
        <v>120</v>
      </c>
      <c r="B48" s="37">
        <f t="shared" si="1"/>
        <v>40</v>
      </c>
      <c r="C48" s="28">
        <v>0</v>
      </c>
      <c r="D48" s="28">
        <v>0</v>
      </c>
      <c r="E48" s="28">
        <v>0</v>
      </c>
      <c r="F48" s="28">
        <v>0</v>
      </c>
      <c r="G48" s="28">
        <v>20</v>
      </c>
      <c r="H48" s="28">
        <v>10</v>
      </c>
      <c r="I48" s="28">
        <v>10</v>
      </c>
      <c r="J48" s="28">
        <v>0</v>
      </c>
      <c r="K48" s="28">
        <v>0</v>
      </c>
      <c r="L48" s="28">
        <v>0</v>
      </c>
      <c r="M48" s="28">
        <v>0</v>
      </c>
      <c r="N48" s="38">
        <v>0</v>
      </c>
    </row>
    <row r="49" spans="1:14" ht="18" customHeight="1">
      <c r="A49" s="47" t="s">
        <v>234</v>
      </c>
      <c r="B49" s="37">
        <f t="shared" si="1"/>
        <v>175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175</v>
      </c>
      <c r="N49" s="38">
        <v>0</v>
      </c>
    </row>
    <row r="50" spans="1:14" ht="18" customHeight="1">
      <c r="A50" s="47" t="s">
        <v>207</v>
      </c>
      <c r="B50" s="37">
        <f t="shared" si="1"/>
        <v>300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300</v>
      </c>
      <c r="M50" s="28">
        <v>0</v>
      </c>
      <c r="N50" s="38">
        <v>0</v>
      </c>
    </row>
    <row r="51" spans="1:14" ht="18" customHeight="1">
      <c r="A51" s="47" t="s">
        <v>239</v>
      </c>
      <c r="B51" s="37">
        <f t="shared" si="1"/>
        <v>75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50</v>
      </c>
      <c r="N51" s="38">
        <v>25</v>
      </c>
    </row>
    <row r="52" spans="1:14" ht="18" customHeight="1">
      <c r="A52" s="47" t="s">
        <v>70</v>
      </c>
      <c r="B52" s="37">
        <f t="shared" si="1"/>
        <v>2275</v>
      </c>
      <c r="C52" s="28">
        <v>100</v>
      </c>
      <c r="D52" s="28">
        <v>200</v>
      </c>
      <c r="E52" s="28">
        <v>120</v>
      </c>
      <c r="F52" s="28">
        <v>100</v>
      </c>
      <c r="G52" s="28">
        <v>200</v>
      </c>
      <c r="H52" s="28">
        <v>130</v>
      </c>
      <c r="I52" s="28">
        <v>100</v>
      </c>
      <c r="J52" s="28">
        <v>125</v>
      </c>
      <c r="K52" s="28">
        <v>100</v>
      </c>
      <c r="L52" s="28">
        <v>100</v>
      </c>
      <c r="M52" s="28">
        <v>900</v>
      </c>
      <c r="N52" s="38">
        <v>100</v>
      </c>
    </row>
    <row r="53" spans="1:14" ht="18" customHeight="1">
      <c r="A53" s="48" t="s">
        <v>54</v>
      </c>
      <c r="B53" s="37">
        <f t="shared" si="1"/>
        <v>6000</v>
      </c>
      <c r="C53" s="28">
        <v>500</v>
      </c>
      <c r="D53" s="28">
        <v>500</v>
      </c>
      <c r="E53" s="28">
        <v>500</v>
      </c>
      <c r="F53" s="28">
        <v>500</v>
      </c>
      <c r="G53" s="28">
        <v>500</v>
      </c>
      <c r="H53" s="28">
        <v>500</v>
      </c>
      <c r="I53" s="28">
        <v>500</v>
      </c>
      <c r="J53" s="28">
        <v>500</v>
      </c>
      <c r="K53" s="28">
        <v>500</v>
      </c>
      <c r="L53" s="28">
        <v>500</v>
      </c>
      <c r="M53" s="28">
        <v>500</v>
      </c>
      <c r="N53" s="38">
        <v>500</v>
      </c>
    </row>
    <row r="54" spans="1:14" ht="18" customHeight="1">
      <c r="A54" s="48" t="s">
        <v>165</v>
      </c>
      <c r="B54" s="37">
        <f t="shared" si="1"/>
        <v>9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8</v>
      </c>
      <c r="J54" s="28">
        <v>1</v>
      </c>
      <c r="K54" s="28">
        <v>0</v>
      </c>
      <c r="L54" s="28">
        <v>0</v>
      </c>
      <c r="M54" s="28">
        <v>0</v>
      </c>
      <c r="N54" s="38">
        <v>0</v>
      </c>
    </row>
    <row r="55" spans="1:14" ht="18" customHeight="1">
      <c r="A55" s="47" t="s">
        <v>208</v>
      </c>
      <c r="B55" s="37">
        <f t="shared" si="1"/>
        <v>100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100</v>
      </c>
      <c r="M55" s="28">
        <v>0</v>
      </c>
      <c r="N55" s="38">
        <v>0</v>
      </c>
    </row>
    <row r="56" spans="1:14" ht="18" customHeight="1">
      <c r="A56" s="47" t="s">
        <v>121</v>
      </c>
      <c r="B56" s="37">
        <f t="shared" si="1"/>
        <v>50</v>
      </c>
      <c r="C56" s="28">
        <v>0</v>
      </c>
      <c r="D56" s="28">
        <v>0</v>
      </c>
      <c r="E56" s="28">
        <v>0</v>
      </c>
      <c r="F56" s="28">
        <v>0</v>
      </c>
      <c r="G56" s="28">
        <v>50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38">
        <v>0</v>
      </c>
    </row>
    <row r="57" spans="1:14" ht="18" customHeight="1">
      <c r="A57" s="47" t="s">
        <v>148</v>
      </c>
      <c r="B57" s="37">
        <f t="shared" si="1"/>
        <v>250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250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38">
        <v>0</v>
      </c>
    </row>
    <row r="58" spans="1:14" ht="18" customHeight="1">
      <c r="A58" s="47" t="s">
        <v>209</v>
      </c>
      <c r="B58" s="37">
        <f t="shared" si="1"/>
        <v>500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500</v>
      </c>
      <c r="M58" s="28">
        <v>0</v>
      </c>
      <c r="N58" s="38">
        <v>0</v>
      </c>
    </row>
    <row r="59" spans="1:14" ht="18" customHeight="1">
      <c r="A59" s="47" t="s">
        <v>149</v>
      </c>
      <c r="B59" s="37">
        <f t="shared" si="1"/>
        <v>6000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6000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38">
        <v>0</v>
      </c>
    </row>
    <row r="60" spans="1:14" ht="18" customHeight="1">
      <c r="A60" s="47" t="s">
        <v>246</v>
      </c>
      <c r="B60" s="37">
        <f>SUM(C60:N60)</f>
        <v>500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500</v>
      </c>
      <c r="N60" s="38">
        <v>0</v>
      </c>
    </row>
    <row r="61" spans="1:14" ht="18" customHeight="1">
      <c r="A61" s="48" t="s">
        <v>55</v>
      </c>
      <c r="B61" s="37">
        <f t="shared" si="1"/>
        <v>1620</v>
      </c>
      <c r="C61" s="28">
        <v>80</v>
      </c>
      <c r="D61" s="28">
        <v>80</v>
      </c>
      <c r="E61" s="28">
        <v>80</v>
      </c>
      <c r="F61" s="28">
        <v>80</v>
      </c>
      <c r="G61" s="28">
        <v>80</v>
      </c>
      <c r="H61" s="28">
        <v>80</v>
      </c>
      <c r="I61" s="28">
        <v>80</v>
      </c>
      <c r="J61" s="28">
        <v>80</v>
      </c>
      <c r="K61" s="28">
        <v>730</v>
      </c>
      <c r="L61" s="28">
        <v>80</v>
      </c>
      <c r="M61" s="28">
        <v>85</v>
      </c>
      <c r="N61" s="38">
        <v>85</v>
      </c>
    </row>
    <row r="62" spans="1:14" ht="18" customHeight="1">
      <c r="A62" s="47" t="s">
        <v>129</v>
      </c>
      <c r="B62" s="37">
        <f t="shared" si="1"/>
        <v>200</v>
      </c>
      <c r="C62" s="28">
        <v>0</v>
      </c>
      <c r="D62" s="28">
        <v>0</v>
      </c>
      <c r="E62" s="28">
        <v>0</v>
      </c>
      <c r="F62" s="28">
        <v>0</v>
      </c>
      <c r="G62" s="28">
        <v>200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38">
        <v>0</v>
      </c>
    </row>
    <row r="63" spans="1:14" ht="18" customHeight="1">
      <c r="A63" s="47" t="s">
        <v>171</v>
      </c>
      <c r="B63" s="37">
        <f t="shared" si="1"/>
        <v>325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100</v>
      </c>
      <c r="K63" s="28">
        <v>0</v>
      </c>
      <c r="L63" s="28">
        <v>225</v>
      </c>
      <c r="M63" s="28">
        <v>0</v>
      </c>
      <c r="N63" s="38">
        <v>0</v>
      </c>
    </row>
    <row r="64" spans="1:14" ht="18" customHeight="1">
      <c r="A64" s="47" t="s">
        <v>127</v>
      </c>
      <c r="B64" s="37">
        <f t="shared" si="1"/>
        <v>100</v>
      </c>
      <c r="C64" s="28">
        <v>0</v>
      </c>
      <c r="D64" s="28">
        <v>0</v>
      </c>
      <c r="E64" s="28">
        <v>0</v>
      </c>
      <c r="F64" s="28">
        <v>0</v>
      </c>
      <c r="G64" s="28">
        <v>100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38">
        <v>0</v>
      </c>
    </row>
    <row r="65" spans="1:14" ht="18" customHeight="1">
      <c r="A65" s="48" t="s">
        <v>79</v>
      </c>
      <c r="B65" s="37">
        <f t="shared" si="1"/>
        <v>425</v>
      </c>
      <c r="C65" s="28">
        <v>25</v>
      </c>
      <c r="D65" s="28">
        <v>25</v>
      </c>
      <c r="E65" s="28">
        <v>25</v>
      </c>
      <c r="F65" s="28">
        <v>50</v>
      </c>
      <c r="G65" s="28">
        <v>25</v>
      </c>
      <c r="H65" s="28">
        <v>25</v>
      </c>
      <c r="I65" s="28">
        <v>25</v>
      </c>
      <c r="J65" s="28">
        <v>25</v>
      </c>
      <c r="K65" s="28">
        <v>25</v>
      </c>
      <c r="L65" s="28">
        <v>100</v>
      </c>
      <c r="M65" s="28">
        <v>25</v>
      </c>
      <c r="N65" s="38">
        <v>50</v>
      </c>
    </row>
    <row r="66" spans="1:14" ht="18" customHeight="1">
      <c r="A66" s="47" t="s">
        <v>128</v>
      </c>
      <c r="B66" s="37">
        <f t="shared" si="1"/>
        <v>100</v>
      </c>
      <c r="C66" s="28">
        <v>0</v>
      </c>
      <c r="D66" s="28">
        <v>0</v>
      </c>
      <c r="E66" s="28">
        <v>0</v>
      </c>
      <c r="F66" s="28">
        <v>0</v>
      </c>
      <c r="G66" s="28">
        <v>100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38">
        <v>0</v>
      </c>
    </row>
    <row r="67" spans="1:14" ht="18" customHeight="1">
      <c r="A67" s="47" t="s">
        <v>184</v>
      </c>
      <c r="B67" s="37">
        <f t="shared" si="1"/>
        <v>75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75</v>
      </c>
      <c r="L67" s="28">
        <v>0</v>
      </c>
      <c r="M67" s="28">
        <v>0</v>
      </c>
      <c r="N67" s="38">
        <v>0</v>
      </c>
    </row>
    <row r="68" spans="1:14" ht="18" customHeight="1">
      <c r="A68" s="47" t="s">
        <v>186</v>
      </c>
      <c r="B68" s="37">
        <f t="shared" si="1"/>
        <v>5000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5000</v>
      </c>
      <c r="L68" s="28">
        <v>0</v>
      </c>
      <c r="M68" s="28">
        <v>0</v>
      </c>
      <c r="N68" s="38">
        <v>0</v>
      </c>
    </row>
    <row r="69" spans="1:14" ht="18" customHeight="1">
      <c r="A69" s="47" t="s">
        <v>187</v>
      </c>
      <c r="B69" s="37">
        <f t="shared" si="1"/>
        <v>1000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1000</v>
      </c>
      <c r="L69" s="28">
        <v>0</v>
      </c>
      <c r="M69" s="28">
        <v>0</v>
      </c>
      <c r="N69" s="38">
        <v>0</v>
      </c>
    </row>
    <row r="70" spans="1:14" ht="18" customHeight="1">
      <c r="A70" s="47" t="s">
        <v>172</v>
      </c>
      <c r="B70" s="37">
        <f t="shared" si="1"/>
        <v>150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100</v>
      </c>
      <c r="K70" s="28">
        <v>0</v>
      </c>
      <c r="L70" s="28">
        <v>0</v>
      </c>
      <c r="M70" s="28">
        <v>50</v>
      </c>
      <c r="N70" s="38">
        <v>0</v>
      </c>
    </row>
    <row r="71" spans="1:14" ht="18" customHeight="1">
      <c r="A71" s="48" t="s">
        <v>73</v>
      </c>
      <c r="B71" s="37">
        <f t="shared" si="1"/>
        <v>300</v>
      </c>
      <c r="C71" s="28">
        <v>25</v>
      </c>
      <c r="D71" s="28">
        <v>25</v>
      </c>
      <c r="E71" s="28">
        <v>25</v>
      </c>
      <c r="F71" s="28">
        <v>25</v>
      </c>
      <c r="G71" s="28">
        <v>25</v>
      </c>
      <c r="H71" s="28">
        <v>25</v>
      </c>
      <c r="I71" s="28">
        <v>25</v>
      </c>
      <c r="J71" s="28">
        <v>25</v>
      </c>
      <c r="K71" s="28">
        <v>25</v>
      </c>
      <c r="L71" s="28">
        <v>25</v>
      </c>
      <c r="M71" s="28">
        <v>25</v>
      </c>
      <c r="N71" s="38">
        <v>25</v>
      </c>
    </row>
    <row r="72" spans="1:14" ht="18" customHeight="1">
      <c r="A72" s="47" t="s">
        <v>210</v>
      </c>
      <c r="B72" s="37">
        <f aca="true" t="shared" si="2" ref="B72:B103">SUM(C72:N72)</f>
        <v>100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100</v>
      </c>
      <c r="M72" s="28">
        <v>0</v>
      </c>
      <c r="N72" s="38">
        <v>0</v>
      </c>
    </row>
    <row r="73" spans="1:14" ht="18" customHeight="1">
      <c r="A73" s="47" t="s">
        <v>181</v>
      </c>
      <c r="B73" s="37">
        <f t="shared" si="2"/>
        <v>1400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400</v>
      </c>
      <c r="L73" s="28">
        <v>0</v>
      </c>
      <c r="M73" s="28">
        <v>1000</v>
      </c>
      <c r="N73" s="38">
        <v>0</v>
      </c>
    </row>
    <row r="74" spans="1:14" ht="18" customHeight="1">
      <c r="A74" s="48" t="s">
        <v>164</v>
      </c>
      <c r="B74" s="37">
        <f t="shared" si="2"/>
        <v>50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50</v>
      </c>
      <c r="J74" s="28">
        <v>0</v>
      </c>
      <c r="K74" s="28">
        <v>0</v>
      </c>
      <c r="L74" s="28">
        <v>0</v>
      </c>
      <c r="M74" s="28">
        <v>0</v>
      </c>
      <c r="N74" s="38">
        <v>0</v>
      </c>
    </row>
    <row r="75" spans="1:14" ht="18" customHeight="1">
      <c r="A75" s="47" t="s">
        <v>211</v>
      </c>
      <c r="B75" s="37">
        <f t="shared" si="2"/>
        <v>6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6</v>
      </c>
      <c r="M75" s="28">
        <v>0</v>
      </c>
      <c r="N75" s="38">
        <v>0</v>
      </c>
    </row>
    <row r="76" spans="1:14" ht="18" customHeight="1">
      <c r="A76" s="47" t="s">
        <v>115</v>
      </c>
      <c r="B76" s="37">
        <f t="shared" si="2"/>
        <v>1700</v>
      </c>
      <c r="C76" s="28">
        <v>0</v>
      </c>
      <c r="D76" s="28">
        <v>0</v>
      </c>
      <c r="E76" s="28">
        <v>0</v>
      </c>
      <c r="F76" s="28">
        <v>0</v>
      </c>
      <c r="G76" s="28">
        <v>650</v>
      </c>
      <c r="H76" s="28">
        <v>650</v>
      </c>
      <c r="I76" s="28">
        <v>0</v>
      </c>
      <c r="J76" s="28">
        <v>0</v>
      </c>
      <c r="K76" s="28">
        <v>0</v>
      </c>
      <c r="L76" s="28">
        <v>400</v>
      </c>
      <c r="M76" s="28">
        <v>0</v>
      </c>
      <c r="N76" s="38">
        <v>0</v>
      </c>
    </row>
    <row r="77" spans="1:14" ht="18" customHeight="1">
      <c r="A77" s="47" t="s">
        <v>212</v>
      </c>
      <c r="B77" s="37">
        <f t="shared" si="2"/>
        <v>200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200</v>
      </c>
      <c r="M77" s="28">
        <v>0</v>
      </c>
      <c r="N77" s="38">
        <v>0</v>
      </c>
    </row>
    <row r="78" spans="1:14" ht="18" customHeight="1">
      <c r="A78" s="47" t="s">
        <v>122</v>
      </c>
      <c r="B78" s="37">
        <f t="shared" si="2"/>
        <v>100</v>
      </c>
      <c r="C78" s="28">
        <v>0</v>
      </c>
      <c r="D78" s="28">
        <v>0</v>
      </c>
      <c r="E78" s="28">
        <v>0</v>
      </c>
      <c r="F78" s="28">
        <v>0</v>
      </c>
      <c r="G78" s="28">
        <v>100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38">
        <v>0</v>
      </c>
    </row>
    <row r="79" spans="1:14" ht="18" customHeight="1">
      <c r="A79" s="47" t="s">
        <v>162</v>
      </c>
      <c r="B79" s="37">
        <f t="shared" si="2"/>
        <v>500</v>
      </c>
      <c r="C79" s="28">
        <v>0</v>
      </c>
      <c r="D79" s="28">
        <v>0</v>
      </c>
      <c r="E79" s="28">
        <v>0</v>
      </c>
      <c r="F79" s="28">
        <v>0</v>
      </c>
      <c r="G79" s="28"/>
      <c r="H79" s="28">
        <v>500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38">
        <v>0</v>
      </c>
    </row>
    <row r="80" spans="1:14" ht="18" customHeight="1">
      <c r="A80" s="47" t="s">
        <v>213</v>
      </c>
      <c r="B80" s="37">
        <f t="shared" si="2"/>
        <v>5000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5000</v>
      </c>
      <c r="M80" s="28">
        <v>0</v>
      </c>
      <c r="N80" s="38">
        <v>0</v>
      </c>
    </row>
    <row r="81" spans="1:14" ht="18" customHeight="1">
      <c r="A81" s="47" t="s">
        <v>233</v>
      </c>
      <c r="B81" s="37">
        <f t="shared" si="2"/>
        <v>100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100</v>
      </c>
      <c r="M81" s="28">
        <v>0</v>
      </c>
      <c r="N81" s="38">
        <v>0</v>
      </c>
    </row>
    <row r="82" spans="1:14" ht="18" customHeight="1">
      <c r="A82" s="47" t="s">
        <v>137</v>
      </c>
      <c r="B82" s="37">
        <f t="shared" si="2"/>
        <v>1150</v>
      </c>
      <c r="C82" s="28">
        <v>0</v>
      </c>
      <c r="D82" s="28">
        <v>0</v>
      </c>
      <c r="E82" s="28">
        <v>0</v>
      </c>
      <c r="F82" s="28">
        <v>0</v>
      </c>
      <c r="G82" s="28">
        <v>50</v>
      </c>
      <c r="H82" s="28">
        <v>0</v>
      </c>
      <c r="I82" s="28">
        <v>0</v>
      </c>
      <c r="J82" s="28">
        <v>0</v>
      </c>
      <c r="K82" s="28">
        <v>1000</v>
      </c>
      <c r="L82" s="28">
        <v>100</v>
      </c>
      <c r="M82" s="28">
        <v>0</v>
      </c>
      <c r="N82" s="38">
        <v>0</v>
      </c>
    </row>
    <row r="83" spans="1:14" ht="18" customHeight="1">
      <c r="A83" s="47" t="s">
        <v>150</v>
      </c>
      <c r="B83" s="37">
        <f t="shared" si="2"/>
        <v>150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150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38">
        <v>0</v>
      </c>
    </row>
    <row r="84" spans="1:14" ht="18" customHeight="1">
      <c r="A84" s="47" t="s">
        <v>189</v>
      </c>
      <c r="B84" s="37">
        <f t="shared" si="2"/>
        <v>50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50</v>
      </c>
      <c r="L84" s="28">
        <v>0</v>
      </c>
      <c r="M84" s="28">
        <v>0</v>
      </c>
      <c r="N84" s="38">
        <v>0</v>
      </c>
    </row>
    <row r="85" spans="1:14" ht="18" customHeight="1">
      <c r="A85" s="47" t="s">
        <v>151</v>
      </c>
      <c r="B85" s="37">
        <f t="shared" si="2"/>
        <v>1000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1000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38">
        <v>0</v>
      </c>
    </row>
    <row r="86" spans="1:14" ht="18" customHeight="1">
      <c r="A86" s="125" t="s">
        <v>152</v>
      </c>
      <c r="B86" s="113">
        <f t="shared" si="2"/>
        <v>500</v>
      </c>
      <c r="C86" s="114">
        <v>0</v>
      </c>
      <c r="D86" s="114">
        <v>0</v>
      </c>
      <c r="E86" s="114">
        <v>0</v>
      </c>
      <c r="F86" s="114">
        <v>0</v>
      </c>
      <c r="G86" s="114">
        <v>0</v>
      </c>
      <c r="H86" s="114">
        <v>500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26">
        <v>0</v>
      </c>
    </row>
    <row r="87" spans="1:14" ht="18" customHeight="1">
      <c r="A87" s="125" t="s">
        <v>236</v>
      </c>
      <c r="B87" s="113">
        <f t="shared" si="2"/>
        <v>25</v>
      </c>
      <c r="C87" s="114">
        <v>0</v>
      </c>
      <c r="D87" s="114">
        <v>0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>
        <v>0</v>
      </c>
      <c r="M87" s="114">
        <v>25</v>
      </c>
      <c r="N87" s="126">
        <v>0</v>
      </c>
    </row>
    <row r="88" spans="1:14" ht="18" customHeight="1">
      <c r="A88" s="125" t="s">
        <v>214</v>
      </c>
      <c r="B88" s="113">
        <f t="shared" si="2"/>
        <v>900</v>
      </c>
      <c r="C88" s="114">
        <v>0</v>
      </c>
      <c r="D88" s="114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>
        <v>400</v>
      </c>
      <c r="M88" s="114">
        <v>500</v>
      </c>
      <c r="N88" s="126">
        <v>0</v>
      </c>
    </row>
    <row r="89" spans="1:14" ht="18" customHeight="1">
      <c r="A89" s="125" t="s">
        <v>163</v>
      </c>
      <c r="B89" s="113">
        <f t="shared" si="2"/>
        <v>2000</v>
      </c>
      <c r="C89" s="114">
        <v>0</v>
      </c>
      <c r="D89" s="114">
        <v>0</v>
      </c>
      <c r="E89" s="114">
        <v>0</v>
      </c>
      <c r="F89" s="114">
        <v>0</v>
      </c>
      <c r="G89" s="114">
        <v>0</v>
      </c>
      <c r="H89" s="114">
        <v>2000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26">
        <v>0</v>
      </c>
    </row>
    <row r="90" spans="1:14" ht="18" customHeight="1">
      <c r="A90" s="125" t="s">
        <v>173</v>
      </c>
      <c r="B90" s="113">
        <f t="shared" si="2"/>
        <v>25</v>
      </c>
      <c r="C90" s="114">
        <v>0</v>
      </c>
      <c r="D90" s="114">
        <v>0</v>
      </c>
      <c r="E90" s="114"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25</v>
      </c>
      <c r="K90" s="114">
        <v>0</v>
      </c>
      <c r="L90" s="114">
        <v>0</v>
      </c>
      <c r="M90" s="114">
        <v>0</v>
      </c>
      <c r="N90" s="126">
        <v>0</v>
      </c>
    </row>
    <row r="91" spans="1:14" ht="18" customHeight="1">
      <c r="A91" s="125" t="s">
        <v>110</v>
      </c>
      <c r="B91" s="113">
        <f t="shared" si="2"/>
        <v>600</v>
      </c>
      <c r="C91" s="114">
        <v>0</v>
      </c>
      <c r="D91" s="114">
        <v>0</v>
      </c>
      <c r="E91" s="114">
        <v>0</v>
      </c>
      <c r="F91" s="114">
        <v>400</v>
      </c>
      <c r="G91" s="114"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0</v>
      </c>
      <c r="M91" s="114">
        <v>0</v>
      </c>
      <c r="N91" s="126">
        <v>200</v>
      </c>
    </row>
    <row r="92" spans="1:14" ht="18" customHeight="1">
      <c r="A92" s="125" t="s">
        <v>130</v>
      </c>
      <c r="B92" s="113">
        <f t="shared" si="2"/>
        <v>3860</v>
      </c>
      <c r="C92" s="114">
        <v>0</v>
      </c>
      <c r="D92" s="114">
        <v>0</v>
      </c>
      <c r="E92" s="114">
        <v>0</v>
      </c>
      <c r="F92" s="114">
        <v>0</v>
      </c>
      <c r="G92" s="114">
        <v>1250</v>
      </c>
      <c r="H92" s="114">
        <v>610</v>
      </c>
      <c r="I92" s="114">
        <v>0</v>
      </c>
      <c r="J92" s="114">
        <v>0</v>
      </c>
      <c r="K92" s="114">
        <v>2000</v>
      </c>
      <c r="L92" s="114">
        <v>0</v>
      </c>
      <c r="M92" s="114">
        <v>0</v>
      </c>
      <c r="N92" s="126">
        <v>0</v>
      </c>
    </row>
    <row r="93" spans="1:14" ht="18" customHeight="1">
      <c r="A93" s="125" t="s">
        <v>235</v>
      </c>
      <c r="B93" s="113">
        <f t="shared" si="2"/>
        <v>1000</v>
      </c>
      <c r="C93" s="114">
        <v>0</v>
      </c>
      <c r="D93" s="114">
        <v>0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1000</v>
      </c>
      <c r="N93" s="126">
        <v>0</v>
      </c>
    </row>
    <row r="94" spans="1:14" ht="18" customHeight="1">
      <c r="A94" s="125" t="s">
        <v>153</v>
      </c>
      <c r="B94" s="113">
        <f t="shared" si="2"/>
        <v>3100</v>
      </c>
      <c r="C94" s="114">
        <v>0</v>
      </c>
      <c r="D94" s="114">
        <v>0</v>
      </c>
      <c r="E94" s="114">
        <v>0</v>
      </c>
      <c r="F94" s="114">
        <v>0</v>
      </c>
      <c r="G94" s="114">
        <v>0</v>
      </c>
      <c r="H94" s="114">
        <v>600</v>
      </c>
      <c r="I94" s="114">
        <v>0</v>
      </c>
      <c r="J94" s="114">
        <v>0</v>
      </c>
      <c r="K94" s="114">
        <v>0</v>
      </c>
      <c r="L94" s="114">
        <v>2500</v>
      </c>
      <c r="M94" s="114">
        <v>0</v>
      </c>
      <c r="N94" s="126">
        <v>0</v>
      </c>
    </row>
    <row r="95" spans="1:14" ht="18" customHeight="1">
      <c r="A95" s="125" t="s">
        <v>215</v>
      </c>
      <c r="B95" s="113">
        <f t="shared" si="2"/>
        <v>200</v>
      </c>
      <c r="C95" s="114">
        <v>0</v>
      </c>
      <c r="D95" s="114">
        <v>0</v>
      </c>
      <c r="E95" s="114">
        <v>0</v>
      </c>
      <c r="F95" s="114">
        <v>0</v>
      </c>
      <c r="G95" s="114">
        <v>0</v>
      </c>
      <c r="H95" s="114">
        <v>0</v>
      </c>
      <c r="I95" s="114">
        <v>0</v>
      </c>
      <c r="J95" s="114">
        <v>0</v>
      </c>
      <c r="K95" s="114">
        <v>0</v>
      </c>
      <c r="L95" s="114">
        <v>200</v>
      </c>
      <c r="M95" s="114">
        <v>0</v>
      </c>
      <c r="N95" s="126">
        <v>0</v>
      </c>
    </row>
    <row r="96" spans="1:14" ht="18" customHeight="1">
      <c r="A96" s="136" t="s">
        <v>105</v>
      </c>
      <c r="B96" s="113">
        <f t="shared" si="2"/>
        <v>2400</v>
      </c>
      <c r="C96" s="114">
        <v>2400</v>
      </c>
      <c r="D96" s="114">
        <v>0</v>
      </c>
      <c r="E96" s="114">
        <v>0</v>
      </c>
      <c r="F96" s="114">
        <v>0</v>
      </c>
      <c r="G96" s="114">
        <v>0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26">
        <v>0</v>
      </c>
    </row>
    <row r="97" spans="1:14" ht="18" customHeight="1">
      <c r="A97" s="125" t="s">
        <v>216</v>
      </c>
      <c r="B97" s="113">
        <f t="shared" si="2"/>
        <v>100</v>
      </c>
      <c r="C97" s="114">
        <v>0</v>
      </c>
      <c r="D97" s="114">
        <v>0</v>
      </c>
      <c r="E97" s="114">
        <v>0</v>
      </c>
      <c r="F97" s="114">
        <v>0</v>
      </c>
      <c r="G97" s="114">
        <v>0</v>
      </c>
      <c r="H97" s="114">
        <v>0</v>
      </c>
      <c r="I97" s="114">
        <v>0</v>
      </c>
      <c r="J97" s="114">
        <v>0</v>
      </c>
      <c r="K97" s="114">
        <v>0</v>
      </c>
      <c r="L97" s="114">
        <v>100</v>
      </c>
      <c r="M97" s="114">
        <v>0</v>
      </c>
      <c r="N97" s="126">
        <v>0</v>
      </c>
    </row>
    <row r="98" spans="1:14" ht="18" customHeight="1">
      <c r="A98" s="125" t="s">
        <v>126</v>
      </c>
      <c r="B98" s="113">
        <f t="shared" si="2"/>
        <v>50</v>
      </c>
      <c r="C98" s="114">
        <v>0</v>
      </c>
      <c r="D98" s="114">
        <v>0</v>
      </c>
      <c r="E98" s="114">
        <v>0</v>
      </c>
      <c r="F98" s="114">
        <v>0</v>
      </c>
      <c r="G98" s="114">
        <v>50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26">
        <v>0</v>
      </c>
    </row>
    <row r="99" spans="1:14" ht="18" customHeight="1">
      <c r="A99" s="125" t="s">
        <v>174</v>
      </c>
      <c r="B99" s="113">
        <f t="shared" si="2"/>
        <v>50</v>
      </c>
      <c r="C99" s="114">
        <v>0</v>
      </c>
      <c r="D99" s="114">
        <v>0</v>
      </c>
      <c r="E99" s="114">
        <v>0</v>
      </c>
      <c r="F99" s="114">
        <v>0</v>
      </c>
      <c r="G99" s="114">
        <v>0</v>
      </c>
      <c r="H99" s="114">
        <v>0</v>
      </c>
      <c r="I99" s="114">
        <v>0</v>
      </c>
      <c r="J99" s="114">
        <v>50</v>
      </c>
      <c r="K99" s="114">
        <v>0</v>
      </c>
      <c r="L99" s="114">
        <v>0</v>
      </c>
      <c r="M99" s="114">
        <v>0</v>
      </c>
      <c r="N99" s="126">
        <v>0</v>
      </c>
    </row>
    <row r="100" spans="1:14" ht="18" customHeight="1">
      <c r="A100" s="125" t="s">
        <v>244</v>
      </c>
      <c r="B100" s="113">
        <f t="shared" si="2"/>
        <v>500</v>
      </c>
      <c r="C100" s="114">
        <v>0</v>
      </c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500</v>
      </c>
      <c r="N100" s="126">
        <v>0</v>
      </c>
    </row>
    <row r="101" spans="1:14" ht="18" customHeight="1">
      <c r="A101" s="125" t="s">
        <v>175</v>
      </c>
      <c r="B101" s="113">
        <f t="shared" si="2"/>
        <v>5000</v>
      </c>
      <c r="C101" s="114">
        <v>0</v>
      </c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  <c r="J101" s="114">
        <v>5000</v>
      </c>
      <c r="K101" s="114">
        <v>0</v>
      </c>
      <c r="L101" s="114">
        <v>0</v>
      </c>
      <c r="M101" s="114">
        <v>0</v>
      </c>
      <c r="N101" s="126">
        <v>0</v>
      </c>
    </row>
    <row r="102" spans="1:14" ht="18" customHeight="1">
      <c r="A102" s="136" t="s">
        <v>192</v>
      </c>
      <c r="B102" s="113">
        <f t="shared" si="2"/>
        <v>400</v>
      </c>
      <c r="C102" s="114">
        <v>25</v>
      </c>
      <c r="D102" s="114">
        <v>25</v>
      </c>
      <c r="E102" s="114">
        <v>25</v>
      </c>
      <c r="F102" s="114">
        <v>25</v>
      </c>
      <c r="G102" s="114">
        <v>25</v>
      </c>
      <c r="H102" s="114">
        <v>25</v>
      </c>
      <c r="I102" s="114">
        <v>25</v>
      </c>
      <c r="J102" s="114">
        <v>25</v>
      </c>
      <c r="K102" s="114">
        <v>25</v>
      </c>
      <c r="L102" s="114">
        <v>125</v>
      </c>
      <c r="M102" s="114">
        <v>25</v>
      </c>
      <c r="N102" s="126">
        <v>25</v>
      </c>
    </row>
    <row r="103" spans="1:14" ht="18" customHeight="1">
      <c r="A103" s="125" t="s">
        <v>237</v>
      </c>
      <c r="B103" s="113">
        <f t="shared" si="2"/>
        <v>100</v>
      </c>
      <c r="C103" s="114">
        <v>0</v>
      </c>
      <c r="D103" s="114">
        <v>0</v>
      </c>
      <c r="E103" s="114">
        <v>0</v>
      </c>
      <c r="F103" s="114">
        <v>0</v>
      </c>
      <c r="G103" s="114">
        <v>0</v>
      </c>
      <c r="H103" s="114">
        <v>0</v>
      </c>
      <c r="I103" s="114">
        <v>0</v>
      </c>
      <c r="J103" s="114">
        <v>0</v>
      </c>
      <c r="K103" s="114">
        <v>0</v>
      </c>
      <c r="L103" s="114">
        <v>0</v>
      </c>
      <c r="M103" s="114">
        <v>100</v>
      </c>
      <c r="N103" s="126">
        <v>0</v>
      </c>
    </row>
    <row r="104" spans="1:14" ht="18" customHeight="1">
      <c r="A104" s="125" t="s">
        <v>111</v>
      </c>
      <c r="B104" s="113">
        <f aca="true" t="shared" si="3" ref="B104:B137">SUM(C104:N104)</f>
        <v>2000</v>
      </c>
      <c r="C104" s="114">
        <v>0</v>
      </c>
      <c r="D104" s="114">
        <v>0</v>
      </c>
      <c r="E104" s="114">
        <v>0</v>
      </c>
      <c r="F104" s="114">
        <v>1500</v>
      </c>
      <c r="G104" s="114">
        <v>0</v>
      </c>
      <c r="H104" s="114">
        <v>0</v>
      </c>
      <c r="I104" s="114">
        <v>0</v>
      </c>
      <c r="J104" s="114">
        <v>0</v>
      </c>
      <c r="K104" s="114">
        <v>0</v>
      </c>
      <c r="L104" s="114">
        <v>400</v>
      </c>
      <c r="M104" s="114">
        <v>100</v>
      </c>
      <c r="N104" s="126">
        <v>0</v>
      </c>
    </row>
    <row r="105" spans="1:14" ht="18" customHeight="1">
      <c r="A105" s="125" t="s">
        <v>154</v>
      </c>
      <c r="B105" s="113">
        <f t="shared" si="3"/>
        <v>50</v>
      </c>
      <c r="C105" s="114">
        <v>0</v>
      </c>
      <c r="D105" s="114">
        <v>0</v>
      </c>
      <c r="E105" s="114">
        <v>0</v>
      </c>
      <c r="F105" s="114">
        <v>0</v>
      </c>
      <c r="G105" s="114">
        <v>0</v>
      </c>
      <c r="H105" s="114">
        <v>50</v>
      </c>
      <c r="I105" s="114">
        <v>0</v>
      </c>
      <c r="J105" s="114">
        <v>0</v>
      </c>
      <c r="K105" s="114">
        <v>0</v>
      </c>
      <c r="L105" s="114">
        <v>0</v>
      </c>
      <c r="M105" s="114">
        <v>0</v>
      </c>
      <c r="N105" s="126">
        <v>0</v>
      </c>
    </row>
    <row r="106" spans="1:14" ht="18" customHeight="1">
      <c r="A106" s="125" t="s">
        <v>238</v>
      </c>
      <c r="B106" s="113">
        <f t="shared" si="3"/>
        <v>15</v>
      </c>
      <c r="C106" s="114">
        <v>0</v>
      </c>
      <c r="D106" s="114">
        <v>0</v>
      </c>
      <c r="E106" s="114">
        <v>0</v>
      </c>
      <c r="F106" s="114">
        <v>0</v>
      </c>
      <c r="G106" s="114">
        <v>0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4">
        <v>15</v>
      </c>
      <c r="N106" s="126">
        <v>0</v>
      </c>
    </row>
    <row r="107" spans="1:14" ht="18" customHeight="1">
      <c r="A107" s="125" t="s">
        <v>217</v>
      </c>
      <c r="B107" s="113">
        <f t="shared" si="3"/>
        <v>500</v>
      </c>
      <c r="C107" s="114">
        <v>0</v>
      </c>
      <c r="D107" s="114">
        <v>0</v>
      </c>
      <c r="E107" s="114">
        <v>0</v>
      </c>
      <c r="F107" s="114">
        <v>0</v>
      </c>
      <c r="G107" s="114">
        <v>0</v>
      </c>
      <c r="H107" s="114">
        <v>0</v>
      </c>
      <c r="I107" s="114">
        <v>0</v>
      </c>
      <c r="J107" s="114">
        <v>0</v>
      </c>
      <c r="K107" s="114">
        <v>0</v>
      </c>
      <c r="L107" s="114">
        <v>500</v>
      </c>
      <c r="M107" s="114">
        <v>0</v>
      </c>
      <c r="N107" s="126">
        <v>0</v>
      </c>
    </row>
    <row r="108" spans="1:14" ht="18" customHeight="1">
      <c r="A108" s="125" t="s">
        <v>250</v>
      </c>
      <c r="B108" s="113">
        <f>SUM(C108:N108)</f>
        <v>360</v>
      </c>
      <c r="C108" s="114">
        <v>0</v>
      </c>
      <c r="D108" s="114">
        <v>0</v>
      </c>
      <c r="E108" s="114">
        <v>0</v>
      </c>
      <c r="F108" s="114">
        <v>0</v>
      </c>
      <c r="G108" s="114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26">
        <v>360</v>
      </c>
    </row>
    <row r="109" spans="1:14" ht="18" customHeight="1">
      <c r="A109" s="125" t="s">
        <v>155</v>
      </c>
      <c r="B109" s="113">
        <f t="shared" si="3"/>
        <v>200</v>
      </c>
      <c r="C109" s="114">
        <v>0</v>
      </c>
      <c r="D109" s="114">
        <v>0</v>
      </c>
      <c r="E109" s="114">
        <v>0</v>
      </c>
      <c r="F109" s="114">
        <v>0</v>
      </c>
      <c r="G109" s="114">
        <v>0</v>
      </c>
      <c r="H109" s="114">
        <v>200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26">
        <v>0</v>
      </c>
    </row>
    <row r="110" spans="1:14" ht="18" customHeight="1">
      <c r="A110" s="125" t="s">
        <v>176</v>
      </c>
      <c r="B110" s="113">
        <f t="shared" si="3"/>
        <v>300</v>
      </c>
      <c r="C110" s="114">
        <v>0</v>
      </c>
      <c r="D110" s="114">
        <v>0</v>
      </c>
      <c r="E110" s="114">
        <v>0</v>
      </c>
      <c r="F110" s="114">
        <v>0</v>
      </c>
      <c r="G110" s="114">
        <v>0</v>
      </c>
      <c r="H110" s="114">
        <v>0</v>
      </c>
      <c r="I110" s="114">
        <v>0</v>
      </c>
      <c r="J110" s="114">
        <v>300</v>
      </c>
      <c r="K110" s="114">
        <v>0</v>
      </c>
      <c r="L110" s="114">
        <v>0</v>
      </c>
      <c r="M110" s="114">
        <v>0</v>
      </c>
      <c r="N110" s="126">
        <v>0</v>
      </c>
    </row>
    <row r="111" spans="1:14" ht="18" customHeight="1">
      <c r="A111" s="136" t="s">
        <v>106</v>
      </c>
      <c r="B111" s="113">
        <f t="shared" si="3"/>
        <v>50</v>
      </c>
      <c r="C111" s="114">
        <v>0</v>
      </c>
      <c r="D111" s="114">
        <v>50</v>
      </c>
      <c r="E111" s="114">
        <v>0</v>
      </c>
      <c r="F111" s="114">
        <v>0</v>
      </c>
      <c r="G111" s="114">
        <v>0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14">
        <v>0</v>
      </c>
      <c r="N111" s="126">
        <v>0</v>
      </c>
    </row>
    <row r="112" spans="1:14" ht="18" customHeight="1">
      <c r="A112" s="125" t="s">
        <v>177</v>
      </c>
      <c r="B112" s="113">
        <f t="shared" si="3"/>
        <v>20</v>
      </c>
      <c r="C112" s="114">
        <v>0</v>
      </c>
      <c r="D112" s="114">
        <v>0</v>
      </c>
      <c r="E112" s="114">
        <v>0</v>
      </c>
      <c r="F112" s="114">
        <v>0</v>
      </c>
      <c r="G112" s="114">
        <v>0</v>
      </c>
      <c r="H112" s="114">
        <v>0</v>
      </c>
      <c r="I112" s="114">
        <v>0</v>
      </c>
      <c r="J112" s="114">
        <v>20</v>
      </c>
      <c r="K112" s="114">
        <v>0</v>
      </c>
      <c r="L112" s="114">
        <v>0</v>
      </c>
      <c r="M112" s="114">
        <v>0</v>
      </c>
      <c r="N112" s="126">
        <v>0</v>
      </c>
    </row>
    <row r="113" spans="1:14" ht="18" customHeight="1">
      <c r="A113" s="136" t="s">
        <v>56</v>
      </c>
      <c r="B113" s="113">
        <f t="shared" si="3"/>
        <v>3000</v>
      </c>
      <c r="C113" s="114">
        <v>250</v>
      </c>
      <c r="D113" s="114">
        <v>250</v>
      </c>
      <c r="E113" s="114">
        <v>250</v>
      </c>
      <c r="F113" s="114">
        <v>250</v>
      </c>
      <c r="G113" s="114">
        <v>250</v>
      </c>
      <c r="H113" s="114">
        <v>250</v>
      </c>
      <c r="I113" s="114">
        <v>250</v>
      </c>
      <c r="J113" s="114">
        <v>250</v>
      </c>
      <c r="K113" s="114">
        <v>250</v>
      </c>
      <c r="L113" s="114">
        <v>250</v>
      </c>
      <c r="M113" s="114">
        <v>250</v>
      </c>
      <c r="N113" s="126">
        <v>250</v>
      </c>
    </row>
    <row r="114" spans="1:14" ht="18" customHeight="1">
      <c r="A114" s="125" t="s">
        <v>156</v>
      </c>
      <c r="B114" s="113">
        <f t="shared" si="3"/>
        <v>12000</v>
      </c>
      <c r="C114" s="114">
        <v>0</v>
      </c>
      <c r="D114" s="114">
        <v>0</v>
      </c>
      <c r="E114" s="114">
        <v>0</v>
      </c>
      <c r="F114" s="114">
        <v>0</v>
      </c>
      <c r="G114" s="114">
        <v>0</v>
      </c>
      <c r="H114" s="114">
        <v>12000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26">
        <v>0</v>
      </c>
    </row>
    <row r="115" spans="1:14" ht="18" customHeight="1">
      <c r="A115" s="125" t="s">
        <v>112</v>
      </c>
      <c r="B115" s="113">
        <f t="shared" si="3"/>
        <v>300</v>
      </c>
      <c r="C115" s="114">
        <v>0</v>
      </c>
      <c r="D115" s="114">
        <v>0</v>
      </c>
      <c r="E115" s="114">
        <v>0</v>
      </c>
      <c r="F115" s="114">
        <v>150</v>
      </c>
      <c r="G115" s="114">
        <v>0</v>
      </c>
      <c r="H115" s="114">
        <v>150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26">
        <v>0</v>
      </c>
    </row>
    <row r="116" spans="1:14" ht="18" customHeight="1">
      <c r="A116" s="125" t="s">
        <v>218</v>
      </c>
      <c r="B116" s="113">
        <f t="shared" si="3"/>
        <v>100</v>
      </c>
      <c r="C116" s="114">
        <v>0</v>
      </c>
      <c r="D116" s="114">
        <v>0</v>
      </c>
      <c r="E116" s="114">
        <v>0</v>
      </c>
      <c r="F116" s="114">
        <v>0</v>
      </c>
      <c r="G116" s="114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100</v>
      </c>
      <c r="M116" s="114">
        <v>0</v>
      </c>
      <c r="N116" s="126">
        <v>0</v>
      </c>
    </row>
    <row r="117" spans="1:14" ht="18" customHeight="1">
      <c r="A117" s="125" t="s">
        <v>86</v>
      </c>
      <c r="B117" s="113">
        <f t="shared" si="3"/>
        <v>900</v>
      </c>
      <c r="C117" s="114">
        <v>50</v>
      </c>
      <c r="D117" s="114">
        <v>50</v>
      </c>
      <c r="E117" s="114">
        <v>50</v>
      </c>
      <c r="F117" s="114">
        <v>50</v>
      </c>
      <c r="G117" s="114">
        <v>50</v>
      </c>
      <c r="H117" s="114">
        <v>50</v>
      </c>
      <c r="I117" s="114">
        <v>50</v>
      </c>
      <c r="J117" s="114">
        <v>50</v>
      </c>
      <c r="K117" s="114">
        <v>50</v>
      </c>
      <c r="L117" s="114">
        <v>50</v>
      </c>
      <c r="M117" s="114">
        <v>350</v>
      </c>
      <c r="N117" s="126">
        <v>50</v>
      </c>
    </row>
    <row r="118" spans="1:14" ht="18" customHeight="1">
      <c r="A118" s="136" t="s">
        <v>57</v>
      </c>
      <c r="B118" s="113">
        <f t="shared" si="3"/>
        <v>240</v>
      </c>
      <c r="C118" s="114">
        <v>20</v>
      </c>
      <c r="D118" s="114">
        <v>20</v>
      </c>
      <c r="E118" s="114">
        <v>20</v>
      </c>
      <c r="F118" s="114">
        <v>20</v>
      </c>
      <c r="G118" s="114">
        <v>20</v>
      </c>
      <c r="H118" s="114">
        <v>20</v>
      </c>
      <c r="I118" s="114">
        <v>20</v>
      </c>
      <c r="J118" s="114">
        <v>20</v>
      </c>
      <c r="K118" s="114">
        <v>20</v>
      </c>
      <c r="L118" s="114">
        <v>20</v>
      </c>
      <c r="M118" s="114">
        <v>20</v>
      </c>
      <c r="N118" s="126">
        <v>20</v>
      </c>
    </row>
    <row r="119" spans="1:14" ht="18" customHeight="1">
      <c r="A119" s="136" t="s">
        <v>99</v>
      </c>
      <c r="B119" s="113">
        <f t="shared" si="3"/>
        <v>2000</v>
      </c>
      <c r="C119" s="114">
        <v>250</v>
      </c>
      <c r="D119" s="114">
        <v>250</v>
      </c>
      <c r="E119" s="114">
        <v>0</v>
      </c>
      <c r="F119" s="114">
        <v>0</v>
      </c>
      <c r="G119" s="114">
        <v>250</v>
      </c>
      <c r="H119" s="114">
        <v>0</v>
      </c>
      <c r="I119" s="114">
        <v>150</v>
      </c>
      <c r="J119" s="114">
        <v>100</v>
      </c>
      <c r="K119" s="114">
        <v>500</v>
      </c>
      <c r="L119" s="114">
        <v>0</v>
      </c>
      <c r="M119" s="114">
        <v>250</v>
      </c>
      <c r="N119" s="126">
        <v>250</v>
      </c>
    </row>
    <row r="120" spans="1:14" ht="18" customHeight="1">
      <c r="A120" s="125" t="s">
        <v>219</v>
      </c>
      <c r="B120" s="113">
        <f t="shared" si="3"/>
        <v>100</v>
      </c>
      <c r="C120" s="114">
        <v>0</v>
      </c>
      <c r="D120" s="114">
        <v>0</v>
      </c>
      <c r="E120" s="114">
        <v>0</v>
      </c>
      <c r="F120" s="114">
        <v>0</v>
      </c>
      <c r="G120" s="114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100</v>
      </c>
      <c r="M120" s="114">
        <v>0</v>
      </c>
      <c r="N120" s="126">
        <v>0</v>
      </c>
    </row>
    <row r="121" spans="1:14" ht="18" customHeight="1">
      <c r="A121" s="125" t="s">
        <v>220</v>
      </c>
      <c r="B121" s="113">
        <f t="shared" si="3"/>
        <v>400</v>
      </c>
      <c r="C121" s="114">
        <v>0</v>
      </c>
      <c r="D121" s="114">
        <v>0</v>
      </c>
      <c r="E121" s="114">
        <v>0</v>
      </c>
      <c r="F121" s="114">
        <v>0</v>
      </c>
      <c r="G121" s="114">
        <v>0</v>
      </c>
      <c r="H121" s="114">
        <v>0</v>
      </c>
      <c r="I121" s="114">
        <v>0</v>
      </c>
      <c r="J121" s="114">
        <v>0</v>
      </c>
      <c r="K121" s="114">
        <v>0</v>
      </c>
      <c r="L121" s="114">
        <v>400</v>
      </c>
      <c r="M121" s="114">
        <v>0</v>
      </c>
      <c r="N121" s="126">
        <v>0</v>
      </c>
    </row>
    <row r="122" spans="1:14" ht="18" customHeight="1">
      <c r="A122" s="125" t="s">
        <v>221</v>
      </c>
      <c r="B122" s="113">
        <f t="shared" si="3"/>
        <v>100</v>
      </c>
      <c r="C122" s="114">
        <v>0</v>
      </c>
      <c r="D122" s="114">
        <v>0</v>
      </c>
      <c r="E122" s="114">
        <v>0</v>
      </c>
      <c r="F122" s="114">
        <v>0</v>
      </c>
      <c r="G122" s="114">
        <v>0</v>
      </c>
      <c r="H122" s="114">
        <v>0</v>
      </c>
      <c r="I122" s="114">
        <v>0</v>
      </c>
      <c r="J122" s="114">
        <v>0</v>
      </c>
      <c r="K122" s="114">
        <v>0</v>
      </c>
      <c r="L122" s="114">
        <v>100</v>
      </c>
      <c r="M122" s="114">
        <v>0</v>
      </c>
      <c r="N122" s="126">
        <v>0</v>
      </c>
    </row>
    <row r="123" spans="1:14" ht="18" customHeight="1">
      <c r="A123" s="125" t="s">
        <v>222</v>
      </c>
      <c r="B123" s="113">
        <f t="shared" si="3"/>
        <v>400</v>
      </c>
      <c r="C123" s="114">
        <v>0</v>
      </c>
      <c r="D123" s="114">
        <v>0</v>
      </c>
      <c r="E123" s="114">
        <v>0</v>
      </c>
      <c r="F123" s="114">
        <v>0</v>
      </c>
      <c r="G123" s="114">
        <v>0</v>
      </c>
      <c r="H123" s="114">
        <v>0</v>
      </c>
      <c r="I123" s="114">
        <v>0</v>
      </c>
      <c r="J123" s="114">
        <v>0</v>
      </c>
      <c r="K123" s="114">
        <v>0</v>
      </c>
      <c r="L123" s="114">
        <v>400</v>
      </c>
      <c r="M123" s="114">
        <v>0</v>
      </c>
      <c r="N123" s="126">
        <v>0</v>
      </c>
    </row>
    <row r="124" spans="1:14" ht="18" customHeight="1">
      <c r="A124" s="125" t="s">
        <v>123</v>
      </c>
      <c r="B124" s="113">
        <f t="shared" si="3"/>
        <v>500</v>
      </c>
      <c r="C124" s="114">
        <v>0</v>
      </c>
      <c r="D124" s="114">
        <v>0</v>
      </c>
      <c r="E124" s="114">
        <v>0</v>
      </c>
      <c r="F124" s="114">
        <v>0</v>
      </c>
      <c r="G124" s="114">
        <v>500</v>
      </c>
      <c r="H124" s="114">
        <v>0</v>
      </c>
      <c r="I124" s="114">
        <v>0</v>
      </c>
      <c r="J124" s="114">
        <v>0</v>
      </c>
      <c r="K124" s="114">
        <v>0</v>
      </c>
      <c r="L124" s="114">
        <v>0</v>
      </c>
      <c r="M124" s="114">
        <v>0</v>
      </c>
      <c r="N124" s="126">
        <v>0</v>
      </c>
    </row>
    <row r="125" spans="1:14" ht="18" customHeight="1">
      <c r="A125" s="136" t="s">
        <v>58</v>
      </c>
      <c r="B125" s="113">
        <f t="shared" si="3"/>
        <v>675</v>
      </c>
      <c r="C125" s="114">
        <v>50</v>
      </c>
      <c r="D125" s="114">
        <v>50</v>
      </c>
      <c r="E125" s="114">
        <v>50</v>
      </c>
      <c r="F125" s="114">
        <v>50</v>
      </c>
      <c r="G125" s="114">
        <v>50</v>
      </c>
      <c r="H125" s="114">
        <v>50</v>
      </c>
      <c r="I125" s="114">
        <v>50</v>
      </c>
      <c r="J125" s="114">
        <v>50</v>
      </c>
      <c r="K125" s="114">
        <v>50</v>
      </c>
      <c r="L125" s="114">
        <v>50</v>
      </c>
      <c r="M125" s="114">
        <v>125</v>
      </c>
      <c r="N125" s="126">
        <v>50</v>
      </c>
    </row>
    <row r="126" spans="1:14" ht="18" customHeight="1">
      <c r="A126" s="136" t="s">
        <v>232</v>
      </c>
      <c r="B126" s="113">
        <f t="shared" si="3"/>
        <v>800</v>
      </c>
      <c r="C126" s="114">
        <v>50</v>
      </c>
      <c r="D126" s="114">
        <v>50</v>
      </c>
      <c r="E126" s="114">
        <v>50</v>
      </c>
      <c r="F126" s="114">
        <v>50</v>
      </c>
      <c r="G126" s="114">
        <v>50</v>
      </c>
      <c r="H126" s="114">
        <v>50</v>
      </c>
      <c r="I126" s="114">
        <v>50</v>
      </c>
      <c r="J126" s="114">
        <v>50</v>
      </c>
      <c r="K126" s="114">
        <v>50</v>
      </c>
      <c r="L126" s="114">
        <v>250</v>
      </c>
      <c r="M126" s="114">
        <v>50</v>
      </c>
      <c r="N126" s="126">
        <v>50</v>
      </c>
    </row>
    <row r="127" spans="1:14" ht="18" customHeight="1">
      <c r="A127" s="136" t="s">
        <v>249</v>
      </c>
      <c r="B127" s="113">
        <f>SUM(C127:N127)</f>
        <v>100</v>
      </c>
      <c r="C127" s="114">
        <v>0</v>
      </c>
      <c r="D127" s="114">
        <v>0</v>
      </c>
      <c r="E127" s="114">
        <v>0</v>
      </c>
      <c r="F127" s="114">
        <v>0</v>
      </c>
      <c r="G127" s="114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26">
        <v>100</v>
      </c>
    </row>
    <row r="128" spans="1:14" ht="18" customHeight="1">
      <c r="A128" s="125" t="s">
        <v>223</v>
      </c>
      <c r="B128" s="113">
        <f t="shared" si="3"/>
        <v>250</v>
      </c>
      <c r="C128" s="114">
        <v>0</v>
      </c>
      <c r="D128" s="114">
        <v>0</v>
      </c>
      <c r="E128" s="114">
        <v>0</v>
      </c>
      <c r="F128" s="114">
        <v>0</v>
      </c>
      <c r="G128" s="114">
        <v>0</v>
      </c>
      <c r="H128" s="114">
        <v>0</v>
      </c>
      <c r="I128" s="114">
        <v>0</v>
      </c>
      <c r="J128" s="114">
        <v>0</v>
      </c>
      <c r="K128" s="114">
        <v>0</v>
      </c>
      <c r="L128" s="114">
        <v>250</v>
      </c>
      <c r="M128" s="114">
        <v>0</v>
      </c>
      <c r="N128" s="126">
        <v>0</v>
      </c>
    </row>
    <row r="129" spans="1:14" ht="18" customHeight="1">
      <c r="A129" s="125" t="s">
        <v>119</v>
      </c>
      <c r="B129" s="113">
        <f t="shared" si="3"/>
        <v>50</v>
      </c>
      <c r="C129" s="114">
        <v>0</v>
      </c>
      <c r="D129" s="114">
        <v>0</v>
      </c>
      <c r="E129" s="114">
        <v>0</v>
      </c>
      <c r="F129" s="114">
        <v>0</v>
      </c>
      <c r="G129" s="114">
        <v>50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26">
        <v>0</v>
      </c>
    </row>
    <row r="130" spans="1:14" ht="18" customHeight="1">
      <c r="A130" s="136" t="s">
        <v>59</v>
      </c>
      <c r="B130" s="113">
        <f t="shared" si="3"/>
        <v>2600</v>
      </c>
      <c r="C130" s="114">
        <v>200</v>
      </c>
      <c r="D130" s="114">
        <v>200</v>
      </c>
      <c r="E130" s="114">
        <v>200</v>
      </c>
      <c r="F130" s="114">
        <v>200</v>
      </c>
      <c r="G130" s="114">
        <v>200</v>
      </c>
      <c r="H130" s="114">
        <v>200</v>
      </c>
      <c r="I130" s="114">
        <v>200</v>
      </c>
      <c r="J130" s="114">
        <v>200</v>
      </c>
      <c r="K130" s="114">
        <v>200</v>
      </c>
      <c r="L130" s="114">
        <v>400</v>
      </c>
      <c r="M130" s="114">
        <v>200</v>
      </c>
      <c r="N130" s="126">
        <v>200</v>
      </c>
    </row>
    <row r="131" spans="1:14" ht="18" customHeight="1">
      <c r="A131" s="125" t="s">
        <v>224</v>
      </c>
      <c r="B131" s="113">
        <f t="shared" si="3"/>
        <v>25000</v>
      </c>
      <c r="C131" s="114">
        <v>0</v>
      </c>
      <c r="D131" s="114">
        <v>0</v>
      </c>
      <c r="E131" s="114">
        <v>0</v>
      </c>
      <c r="F131" s="114">
        <v>0</v>
      </c>
      <c r="G131" s="114">
        <v>0</v>
      </c>
      <c r="H131" s="114">
        <v>0</v>
      </c>
      <c r="I131" s="114">
        <v>0</v>
      </c>
      <c r="J131" s="114">
        <v>0</v>
      </c>
      <c r="K131" s="114">
        <v>0</v>
      </c>
      <c r="L131" s="114">
        <v>25000</v>
      </c>
      <c r="M131" s="114">
        <v>0</v>
      </c>
      <c r="N131" s="126">
        <v>0</v>
      </c>
    </row>
    <row r="132" spans="1:14" ht="18" customHeight="1">
      <c r="A132" s="125" t="s">
        <v>241</v>
      </c>
      <c r="B132" s="113">
        <f t="shared" si="3"/>
        <v>400</v>
      </c>
      <c r="C132" s="114">
        <v>0</v>
      </c>
      <c r="D132" s="114">
        <v>0</v>
      </c>
      <c r="E132" s="114">
        <v>0</v>
      </c>
      <c r="F132" s="114">
        <v>0</v>
      </c>
      <c r="G132" s="114">
        <v>0</v>
      </c>
      <c r="H132" s="114">
        <v>0</v>
      </c>
      <c r="I132" s="114">
        <v>0</v>
      </c>
      <c r="J132" s="114">
        <v>0</v>
      </c>
      <c r="K132" s="114">
        <v>0</v>
      </c>
      <c r="L132" s="114">
        <v>0</v>
      </c>
      <c r="M132" s="114">
        <v>400</v>
      </c>
      <c r="N132" s="126">
        <v>0</v>
      </c>
    </row>
    <row r="133" spans="1:14" ht="18" customHeight="1">
      <c r="A133" s="125" t="s">
        <v>243</v>
      </c>
      <c r="B133" s="113">
        <f t="shared" si="3"/>
        <v>50</v>
      </c>
      <c r="C133" s="114">
        <v>0</v>
      </c>
      <c r="D133" s="114">
        <v>0</v>
      </c>
      <c r="E133" s="114">
        <v>0</v>
      </c>
      <c r="F133" s="114">
        <v>0</v>
      </c>
      <c r="G133" s="114">
        <v>0</v>
      </c>
      <c r="H133" s="114">
        <v>0</v>
      </c>
      <c r="I133" s="114">
        <v>0</v>
      </c>
      <c r="J133" s="114">
        <v>0</v>
      </c>
      <c r="K133" s="114">
        <v>0</v>
      </c>
      <c r="L133" s="114">
        <v>0</v>
      </c>
      <c r="M133" s="114">
        <v>50</v>
      </c>
      <c r="N133" s="126">
        <v>0</v>
      </c>
    </row>
    <row r="134" spans="1:14" ht="18" customHeight="1">
      <c r="A134" s="125" t="s">
        <v>178</v>
      </c>
      <c r="B134" s="113">
        <f t="shared" si="3"/>
        <v>100</v>
      </c>
      <c r="C134" s="114">
        <v>0</v>
      </c>
      <c r="D134" s="114">
        <v>0</v>
      </c>
      <c r="E134" s="114">
        <v>0</v>
      </c>
      <c r="F134" s="114">
        <v>0</v>
      </c>
      <c r="G134" s="114">
        <v>0</v>
      </c>
      <c r="H134" s="114">
        <v>0</v>
      </c>
      <c r="I134" s="114">
        <v>0</v>
      </c>
      <c r="J134" s="114">
        <v>100</v>
      </c>
      <c r="K134" s="114">
        <v>0</v>
      </c>
      <c r="L134" s="114">
        <v>0</v>
      </c>
      <c r="M134" s="114">
        <v>0</v>
      </c>
      <c r="N134" s="126">
        <v>0</v>
      </c>
    </row>
    <row r="135" spans="1:14" ht="18" customHeight="1">
      <c r="A135" s="136" t="s">
        <v>109</v>
      </c>
      <c r="B135" s="113">
        <f t="shared" si="3"/>
        <v>550</v>
      </c>
      <c r="C135" s="114">
        <v>0</v>
      </c>
      <c r="D135" s="114">
        <v>0</v>
      </c>
      <c r="E135" s="114">
        <v>150</v>
      </c>
      <c r="F135" s="114">
        <v>0</v>
      </c>
      <c r="G135" s="114">
        <v>100</v>
      </c>
      <c r="H135" s="114">
        <v>150</v>
      </c>
      <c r="I135" s="114">
        <v>0</v>
      </c>
      <c r="J135" s="114">
        <v>0</v>
      </c>
      <c r="K135" s="114">
        <v>150</v>
      </c>
      <c r="L135" s="114">
        <v>0</v>
      </c>
      <c r="M135" s="114">
        <v>0</v>
      </c>
      <c r="N135" s="126">
        <v>0</v>
      </c>
    </row>
    <row r="136" spans="1:14" ht="18" customHeight="1">
      <c r="A136" s="125" t="s">
        <v>139</v>
      </c>
      <c r="B136" s="113">
        <f t="shared" si="3"/>
        <v>950</v>
      </c>
      <c r="C136" s="114">
        <v>0</v>
      </c>
      <c r="D136" s="114">
        <v>0</v>
      </c>
      <c r="E136" s="114">
        <v>0</v>
      </c>
      <c r="F136" s="114">
        <v>0</v>
      </c>
      <c r="G136" s="114">
        <v>700</v>
      </c>
      <c r="H136" s="114">
        <v>0</v>
      </c>
      <c r="I136" s="114">
        <v>0</v>
      </c>
      <c r="J136" s="114">
        <v>0</v>
      </c>
      <c r="K136" s="114">
        <v>0</v>
      </c>
      <c r="L136" s="114">
        <v>0</v>
      </c>
      <c r="M136" s="114">
        <v>250</v>
      </c>
      <c r="N136" s="126">
        <v>0</v>
      </c>
    </row>
    <row r="137" spans="1:14" ht="18" customHeight="1">
      <c r="A137" s="125" t="s">
        <v>188</v>
      </c>
      <c r="B137" s="113">
        <f t="shared" si="3"/>
        <v>800</v>
      </c>
      <c r="C137" s="114">
        <v>0</v>
      </c>
      <c r="D137" s="114">
        <v>0</v>
      </c>
      <c r="E137" s="114">
        <v>0</v>
      </c>
      <c r="F137" s="114">
        <v>0</v>
      </c>
      <c r="G137" s="114">
        <v>0</v>
      </c>
      <c r="H137" s="114">
        <v>0</v>
      </c>
      <c r="I137" s="114">
        <v>0</v>
      </c>
      <c r="J137" s="114">
        <v>0</v>
      </c>
      <c r="K137" s="114">
        <v>800</v>
      </c>
      <c r="L137" s="114">
        <v>0</v>
      </c>
      <c r="M137" s="114">
        <v>0</v>
      </c>
      <c r="N137" s="126">
        <v>0</v>
      </c>
    </row>
    <row r="138" spans="1:14" ht="18" customHeight="1">
      <c r="A138" s="125" t="s">
        <v>225</v>
      </c>
      <c r="B138" s="113">
        <f aca="true" t="shared" si="4" ref="B138:B168">SUM(C138:N138)</f>
        <v>300</v>
      </c>
      <c r="C138" s="114">
        <v>0</v>
      </c>
      <c r="D138" s="114">
        <v>0</v>
      </c>
      <c r="E138" s="114">
        <v>0</v>
      </c>
      <c r="F138" s="114">
        <v>0</v>
      </c>
      <c r="G138" s="114">
        <v>0</v>
      </c>
      <c r="H138" s="114">
        <v>0</v>
      </c>
      <c r="I138" s="114">
        <v>0</v>
      </c>
      <c r="J138" s="114">
        <v>0</v>
      </c>
      <c r="K138" s="114">
        <v>0</v>
      </c>
      <c r="L138" s="114">
        <v>300</v>
      </c>
      <c r="M138" s="114">
        <v>0</v>
      </c>
      <c r="N138" s="126">
        <v>0</v>
      </c>
    </row>
    <row r="139" spans="1:14" ht="18" customHeight="1">
      <c r="A139" s="136" t="s">
        <v>80</v>
      </c>
      <c r="B139" s="113">
        <f t="shared" si="4"/>
        <v>520</v>
      </c>
      <c r="C139" s="114">
        <v>50</v>
      </c>
      <c r="D139" s="114">
        <v>50</v>
      </c>
      <c r="E139" s="114">
        <v>50</v>
      </c>
      <c r="F139" s="114">
        <v>25</v>
      </c>
      <c r="G139" s="114">
        <v>35</v>
      </c>
      <c r="H139" s="114">
        <v>100</v>
      </c>
      <c r="I139" s="114">
        <v>50</v>
      </c>
      <c r="J139" s="114">
        <v>35</v>
      </c>
      <c r="K139" s="114">
        <v>0</v>
      </c>
      <c r="L139" s="114">
        <v>50</v>
      </c>
      <c r="M139" s="114">
        <v>50</v>
      </c>
      <c r="N139" s="126">
        <v>25</v>
      </c>
    </row>
    <row r="140" spans="1:14" ht="18" customHeight="1">
      <c r="A140" s="125" t="s">
        <v>136</v>
      </c>
      <c r="B140" s="113">
        <f t="shared" si="4"/>
        <v>50</v>
      </c>
      <c r="C140" s="114">
        <v>0</v>
      </c>
      <c r="D140" s="114">
        <v>0</v>
      </c>
      <c r="E140" s="114">
        <v>0</v>
      </c>
      <c r="F140" s="114">
        <v>0</v>
      </c>
      <c r="G140" s="114">
        <v>50</v>
      </c>
      <c r="H140" s="114">
        <v>0</v>
      </c>
      <c r="I140" s="114">
        <v>0</v>
      </c>
      <c r="J140" s="114">
        <v>0</v>
      </c>
      <c r="K140" s="114">
        <v>0</v>
      </c>
      <c r="L140" s="114">
        <v>0</v>
      </c>
      <c r="M140" s="114">
        <v>0</v>
      </c>
      <c r="N140" s="126">
        <v>0</v>
      </c>
    </row>
    <row r="141" spans="1:14" ht="18" customHeight="1">
      <c r="A141" s="125" t="s">
        <v>183</v>
      </c>
      <c r="B141" s="113">
        <f t="shared" si="4"/>
        <v>400</v>
      </c>
      <c r="C141" s="114">
        <v>0</v>
      </c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400</v>
      </c>
      <c r="L141" s="114">
        <v>0</v>
      </c>
      <c r="M141" s="114">
        <v>0</v>
      </c>
      <c r="N141" s="126">
        <v>0</v>
      </c>
    </row>
    <row r="142" spans="1:14" ht="18" customHeight="1">
      <c r="A142" s="125" t="s">
        <v>135</v>
      </c>
      <c r="B142" s="113">
        <f t="shared" si="4"/>
        <v>50</v>
      </c>
      <c r="C142" s="114">
        <v>0</v>
      </c>
      <c r="D142" s="114">
        <v>0</v>
      </c>
      <c r="E142" s="114">
        <v>0</v>
      </c>
      <c r="F142" s="114">
        <v>0</v>
      </c>
      <c r="G142" s="114">
        <v>50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26">
        <v>0</v>
      </c>
    </row>
    <row r="143" spans="1:14" ht="18" customHeight="1">
      <c r="A143" s="125" t="s">
        <v>226</v>
      </c>
      <c r="B143" s="113">
        <f t="shared" si="4"/>
        <v>400</v>
      </c>
      <c r="C143" s="114">
        <v>0</v>
      </c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400</v>
      </c>
      <c r="M143" s="114">
        <v>0</v>
      </c>
      <c r="N143" s="126">
        <v>0</v>
      </c>
    </row>
    <row r="144" spans="1:14" ht="18" customHeight="1">
      <c r="A144" s="125" t="s">
        <v>227</v>
      </c>
      <c r="B144" s="113">
        <f t="shared" si="4"/>
        <v>25</v>
      </c>
      <c r="C144" s="114">
        <v>0</v>
      </c>
      <c r="D144" s="114">
        <v>0</v>
      </c>
      <c r="E144" s="114">
        <v>0</v>
      </c>
      <c r="F144" s="114">
        <v>0</v>
      </c>
      <c r="G144" s="114">
        <v>0</v>
      </c>
      <c r="H144" s="114">
        <v>0</v>
      </c>
      <c r="I144" s="114">
        <v>0</v>
      </c>
      <c r="J144" s="114">
        <v>0</v>
      </c>
      <c r="K144" s="114">
        <v>0</v>
      </c>
      <c r="L144" s="114">
        <v>25</v>
      </c>
      <c r="M144" s="114">
        <v>0</v>
      </c>
      <c r="N144" s="126">
        <v>0</v>
      </c>
    </row>
    <row r="145" spans="1:14" ht="18" customHeight="1">
      <c r="A145" s="136" t="s">
        <v>103</v>
      </c>
      <c r="B145" s="113">
        <f t="shared" si="4"/>
        <v>1500</v>
      </c>
      <c r="C145" s="114">
        <v>100</v>
      </c>
      <c r="D145" s="114">
        <v>100</v>
      </c>
      <c r="E145" s="114">
        <v>100</v>
      </c>
      <c r="F145" s="114">
        <v>100</v>
      </c>
      <c r="G145" s="114">
        <v>100</v>
      </c>
      <c r="H145" s="114">
        <v>100</v>
      </c>
      <c r="I145" s="114">
        <v>100</v>
      </c>
      <c r="J145" s="114">
        <v>100</v>
      </c>
      <c r="K145" s="114">
        <v>500</v>
      </c>
      <c r="L145" s="114">
        <v>100</v>
      </c>
      <c r="M145" s="114">
        <v>0</v>
      </c>
      <c r="N145" s="126">
        <v>100</v>
      </c>
    </row>
    <row r="146" spans="1:14" ht="18" customHeight="1">
      <c r="A146" s="125" t="s">
        <v>157</v>
      </c>
      <c r="B146" s="113">
        <f t="shared" si="4"/>
        <v>1500</v>
      </c>
      <c r="C146" s="114">
        <v>0</v>
      </c>
      <c r="D146" s="114">
        <v>0</v>
      </c>
      <c r="E146" s="114">
        <v>0</v>
      </c>
      <c r="F146" s="114">
        <v>0</v>
      </c>
      <c r="G146" s="114">
        <v>0</v>
      </c>
      <c r="H146" s="114">
        <v>500</v>
      </c>
      <c r="I146" s="114">
        <v>0</v>
      </c>
      <c r="J146" s="114">
        <v>0</v>
      </c>
      <c r="K146" s="114">
        <v>0</v>
      </c>
      <c r="L146" s="114">
        <v>1000</v>
      </c>
      <c r="M146" s="114">
        <v>0</v>
      </c>
      <c r="N146" s="126">
        <v>0</v>
      </c>
    </row>
    <row r="147" spans="1:14" ht="18" customHeight="1">
      <c r="A147" s="125" t="s">
        <v>117</v>
      </c>
      <c r="B147" s="113">
        <f t="shared" si="4"/>
        <v>375</v>
      </c>
      <c r="C147" s="114">
        <v>0</v>
      </c>
      <c r="D147" s="114">
        <v>0</v>
      </c>
      <c r="E147" s="114">
        <v>0</v>
      </c>
      <c r="F147" s="114">
        <v>0</v>
      </c>
      <c r="G147" s="114">
        <v>150</v>
      </c>
      <c r="H147" s="114">
        <v>150</v>
      </c>
      <c r="I147" s="114">
        <v>0</v>
      </c>
      <c r="J147" s="114">
        <v>0</v>
      </c>
      <c r="K147" s="114">
        <v>75</v>
      </c>
      <c r="L147" s="114">
        <v>0</v>
      </c>
      <c r="M147" s="114">
        <v>0</v>
      </c>
      <c r="N147" s="126">
        <v>0</v>
      </c>
    </row>
    <row r="148" spans="1:14" ht="18" customHeight="1">
      <c r="A148" s="125" t="s">
        <v>191</v>
      </c>
      <c r="B148" s="113">
        <f t="shared" si="4"/>
        <v>250</v>
      </c>
      <c r="C148" s="114">
        <v>0</v>
      </c>
      <c r="D148" s="114">
        <v>0</v>
      </c>
      <c r="E148" s="114">
        <v>0</v>
      </c>
      <c r="F148" s="114">
        <v>0</v>
      </c>
      <c r="G148" s="114">
        <v>0</v>
      </c>
      <c r="H148" s="114">
        <v>0</v>
      </c>
      <c r="I148" s="114">
        <v>0</v>
      </c>
      <c r="J148" s="114">
        <v>0</v>
      </c>
      <c r="K148" s="114">
        <v>250</v>
      </c>
      <c r="L148" s="114">
        <v>0</v>
      </c>
      <c r="M148" s="114">
        <v>0</v>
      </c>
      <c r="N148" s="126">
        <v>0</v>
      </c>
    </row>
    <row r="149" spans="1:14" ht="18" customHeight="1">
      <c r="A149" s="125" t="s">
        <v>228</v>
      </c>
      <c r="B149" s="113">
        <f t="shared" si="4"/>
        <v>500</v>
      </c>
      <c r="C149" s="114">
        <v>0</v>
      </c>
      <c r="D149" s="114">
        <v>0</v>
      </c>
      <c r="E149" s="114">
        <v>0</v>
      </c>
      <c r="F149" s="114">
        <v>0</v>
      </c>
      <c r="G149" s="114">
        <v>0</v>
      </c>
      <c r="H149" s="114">
        <v>0</v>
      </c>
      <c r="I149" s="114">
        <v>0</v>
      </c>
      <c r="J149" s="114">
        <v>0</v>
      </c>
      <c r="K149" s="114">
        <v>0</v>
      </c>
      <c r="L149" s="114">
        <v>500</v>
      </c>
      <c r="M149" s="114">
        <v>0</v>
      </c>
      <c r="N149" s="126">
        <v>0</v>
      </c>
    </row>
    <row r="150" spans="1:14" ht="18" customHeight="1">
      <c r="A150" s="136" t="s">
        <v>60</v>
      </c>
      <c r="B150" s="113">
        <f t="shared" si="4"/>
        <v>1440</v>
      </c>
      <c r="C150" s="114">
        <v>120</v>
      </c>
      <c r="D150" s="114">
        <v>120</v>
      </c>
      <c r="E150" s="114">
        <v>120</v>
      </c>
      <c r="F150" s="114">
        <v>120</v>
      </c>
      <c r="G150" s="114">
        <v>120</v>
      </c>
      <c r="H150" s="114">
        <v>120</v>
      </c>
      <c r="I150" s="114">
        <v>120</v>
      </c>
      <c r="J150" s="114">
        <v>120</v>
      </c>
      <c r="K150" s="114">
        <v>120</v>
      </c>
      <c r="L150" s="114">
        <v>120</v>
      </c>
      <c r="M150" s="114">
        <v>120</v>
      </c>
      <c r="N150" s="126">
        <v>120</v>
      </c>
    </row>
    <row r="151" spans="1:14" ht="18" customHeight="1">
      <c r="A151" s="125" t="s">
        <v>158</v>
      </c>
      <c r="B151" s="113">
        <f t="shared" si="4"/>
        <v>100</v>
      </c>
      <c r="C151" s="114">
        <v>0</v>
      </c>
      <c r="D151" s="114">
        <v>0</v>
      </c>
      <c r="E151" s="114">
        <v>0</v>
      </c>
      <c r="F151" s="114">
        <v>0</v>
      </c>
      <c r="G151" s="114">
        <v>0</v>
      </c>
      <c r="H151" s="114">
        <v>100</v>
      </c>
      <c r="I151" s="114">
        <v>0</v>
      </c>
      <c r="J151" s="114">
        <v>0</v>
      </c>
      <c r="K151" s="114">
        <v>0</v>
      </c>
      <c r="L151" s="114">
        <v>0</v>
      </c>
      <c r="M151" s="114">
        <v>0</v>
      </c>
      <c r="N151" s="126">
        <v>0</v>
      </c>
    </row>
    <row r="152" spans="1:14" ht="18" customHeight="1">
      <c r="A152" s="125" t="s">
        <v>229</v>
      </c>
      <c r="B152" s="113">
        <f t="shared" si="4"/>
        <v>200</v>
      </c>
      <c r="C152" s="114">
        <v>0</v>
      </c>
      <c r="D152" s="114">
        <v>0</v>
      </c>
      <c r="E152" s="114">
        <v>0</v>
      </c>
      <c r="F152" s="114">
        <v>0</v>
      </c>
      <c r="G152" s="114">
        <v>0</v>
      </c>
      <c r="H152" s="114">
        <v>0</v>
      </c>
      <c r="I152" s="114">
        <v>0</v>
      </c>
      <c r="J152" s="114">
        <v>0</v>
      </c>
      <c r="K152" s="114">
        <v>0</v>
      </c>
      <c r="L152" s="114">
        <v>200</v>
      </c>
      <c r="M152" s="114">
        <v>0</v>
      </c>
      <c r="N152" s="126">
        <v>0</v>
      </c>
    </row>
    <row r="153" spans="1:14" ht="18" customHeight="1">
      <c r="A153" s="125" t="s">
        <v>230</v>
      </c>
      <c r="B153" s="113">
        <f t="shared" si="4"/>
        <v>200</v>
      </c>
      <c r="C153" s="114">
        <v>0</v>
      </c>
      <c r="D153" s="114">
        <v>0</v>
      </c>
      <c r="E153" s="114">
        <v>0</v>
      </c>
      <c r="F153" s="114">
        <v>0</v>
      </c>
      <c r="G153" s="114">
        <v>0</v>
      </c>
      <c r="H153" s="114">
        <v>0</v>
      </c>
      <c r="I153" s="114">
        <v>0</v>
      </c>
      <c r="J153" s="114">
        <v>0</v>
      </c>
      <c r="K153" s="114">
        <v>0</v>
      </c>
      <c r="L153" s="114">
        <v>200</v>
      </c>
      <c r="M153" s="114">
        <v>0</v>
      </c>
      <c r="N153" s="126">
        <v>0</v>
      </c>
    </row>
    <row r="154" spans="1:14" ht="18" customHeight="1">
      <c r="A154" s="125" t="s">
        <v>231</v>
      </c>
      <c r="B154" s="113">
        <f t="shared" si="4"/>
        <v>500</v>
      </c>
      <c r="C154" s="114">
        <v>0</v>
      </c>
      <c r="D154" s="114">
        <v>0</v>
      </c>
      <c r="E154" s="114">
        <v>0</v>
      </c>
      <c r="F154" s="114">
        <v>0</v>
      </c>
      <c r="G154" s="114">
        <v>0</v>
      </c>
      <c r="H154" s="114">
        <v>0</v>
      </c>
      <c r="I154" s="114">
        <v>0</v>
      </c>
      <c r="J154" s="114">
        <v>0</v>
      </c>
      <c r="K154" s="114">
        <v>0</v>
      </c>
      <c r="L154" s="114">
        <v>500</v>
      </c>
      <c r="M154" s="114">
        <v>0</v>
      </c>
      <c r="N154" s="126">
        <v>0</v>
      </c>
    </row>
    <row r="155" spans="1:14" ht="18" customHeight="1">
      <c r="A155" s="125" t="s">
        <v>179</v>
      </c>
      <c r="B155" s="113">
        <f t="shared" si="4"/>
        <v>50</v>
      </c>
      <c r="C155" s="114">
        <v>0</v>
      </c>
      <c r="D155" s="114">
        <v>0</v>
      </c>
      <c r="E155" s="114">
        <v>0</v>
      </c>
      <c r="F155" s="114">
        <v>0</v>
      </c>
      <c r="G155" s="114">
        <v>0</v>
      </c>
      <c r="H155" s="114">
        <v>0</v>
      </c>
      <c r="I155" s="114">
        <v>0</v>
      </c>
      <c r="J155" s="114">
        <v>50</v>
      </c>
      <c r="K155" s="114">
        <v>0</v>
      </c>
      <c r="L155" s="114">
        <v>0</v>
      </c>
      <c r="M155" s="114">
        <v>0</v>
      </c>
      <c r="N155" s="126">
        <v>0</v>
      </c>
    </row>
    <row r="156" spans="1:14" ht="18" customHeight="1">
      <c r="A156" s="125" t="s">
        <v>134</v>
      </c>
      <c r="B156" s="113">
        <f t="shared" si="4"/>
        <v>50</v>
      </c>
      <c r="C156" s="114">
        <v>0</v>
      </c>
      <c r="D156" s="114">
        <v>0</v>
      </c>
      <c r="E156" s="114">
        <v>0</v>
      </c>
      <c r="F156" s="114">
        <v>0</v>
      </c>
      <c r="G156" s="114">
        <v>50</v>
      </c>
      <c r="H156" s="114">
        <v>0</v>
      </c>
      <c r="I156" s="114">
        <v>0</v>
      </c>
      <c r="J156" s="114">
        <v>0</v>
      </c>
      <c r="K156" s="114">
        <v>0</v>
      </c>
      <c r="L156" s="114">
        <v>0</v>
      </c>
      <c r="M156" s="114">
        <v>0</v>
      </c>
      <c r="N156" s="126">
        <v>0</v>
      </c>
    </row>
    <row r="157" spans="1:14" ht="18" customHeight="1">
      <c r="A157" s="125" t="s">
        <v>125</v>
      </c>
      <c r="B157" s="113">
        <f t="shared" si="4"/>
        <v>50</v>
      </c>
      <c r="C157" s="114">
        <v>0</v>
      </c>
      <c r="D157" s="114">
        <v>0</v>
      </c>
      <c r="E157" s="114">
        <v>0</v>
      </c>
      <c r="F157" s="114">
        <v>0</v>
      </c>
      <c r="G157" s="114">
        <v>50</v>
      </c>
      <c r="H157" s="114">
        <v>0</v>
      </c>
      <c r="I157" s="114">
        <v>0</v>
      </c>
      <c r="J157" s="114">
        <v>0</v>
      </c>
      <c r="K157" s="114">
        <v>0</v>
      </c>
      <c r="L157" s="114">
        <v>0</v>
      </c>
      <c r="M157" s="114">
        <v>0</v>
      </c>
      <c r="N157" s="126">
        <v>0</v>
      </c>
    </row>
    <row r="158" spans="1:14" ht="18" customHeight="1">
      <c r="A158" s="136" t="s">
        <v>61</v>
      </c>
      <c r="B158" s="113">
        <f t="shared" si="4"/>
        <v>600</v>
      </c>
      <c r="C158" s="114">
        <v>50</v>
      </c>
      <c r="D158" s="114">
        <v>50</v>
      </c>
      <c r="E158" s="114">
        <v>50</v>
      </c>
      <c r="F158" s="114">
        <v>50</v>
      </c>
      <c r="G158" s="114">
        <v>50</v>
      </c>
      <c r="H158" s="114">
        <v>50</v>
      </c>
      <c r="I158" s="114">
        <v>50</v>
      </c>
      <c r="J158" s="114">
        <v>50</v>
      </c>
      <c r="K158" s="114">
        <v>50</v>
      </c>
      <c r="L158" s="114">
        <v>50</v>
      </c>
      <c r="M158" s="114">
        <v>50</v>
      </c>
      <c r="N158" s="126">
        <v>50</v>
      </c>
    </row>
    <row r="159" spans="1:14" ht="18" customHeight="1">
      <c r="A159" s="125" t="s">
        <v>113</v>
      </c>
      <c r="B159" s="113">
        <f t="shared" si="4"/>
        <v>1000</v>
      </c>
      <c r="C159" s="114">
        <v>0</v>
      </c>
      <c r="D159" s="114">
        <v>0</v>
      </c>
      <c r="E159" s="114">
        <v>0</v>
      </c>
      <c r="F159" s="114">
        <v>0</v>
      </c>
      <c r="G159" s="114">
        <v>1000</v>
      </c>
      <c r="H159" s="114">
        <v>0</v>
      </c>
      <c r="I159" s="114">
        <v>0</v>
      </c>
      <c r="J159" s="114">
        <v>0</v>
      </c>
      <c r="K159" s="114">
        <v>0</v>
      </c>
      <c r="L159" s="114">
        <v>0</v>
      </c>
      <c r="M159" s="114">
        <v>0</v>
      </c>
      <c r="N159" s="126">
        <v>0</v>
      </c>
    </row>
    <row r="160" spans="1:14" ht="18" customHeight="1">
      <c r="A160" s="125" t="s">
        <v>180</v>
      </c>
      <c r="B160" s="113">
        <f t="shared" si="4"/>
        <v>50</v>
      </c>
      <c r="C160" s="114">
        <v>0</v>
      </c>
      <c r="D160" s="114">
        <v>0</v>
      </c>
      <c r="E160" s="114">
        <v>0</v>
      </c>
      <c r="F160" s="114">
        <v>0</v>
      </c>
      <c r="G160" s="114">
        <v>0</v>
      </c>
      <c r="H160" s="114">
        <v>0</v>
      </c>
      <c r="I160" s="114">
        <v>0</v>
      </c>
      <c r="J160" s="114">
        <v>50</v>
      </c>
      <c r="K160" s="114">
        <v>0</v>
      </c>
      <c r="L160" s="114">
        <v>0</v>
      </c>
      <c r="M160" s="114">
        <v>0</v>
      </c>
      <c r="N160" s="126">
        <v>0</v>
      </c>
    </row>
    <row r="161" spans="1:14" ht="18" customHeight="1">
      <c r="A161" s="125" t="s">
        <v>159</v>
      </c>
      <c r="B161" s="113">
        <f t="shared" si="4"/>
        <v>50</v>
      </c>
      <c r="C161" s="114">
        <v>0</v>
      </c>
      <c r="D161" s="114">
        <v>0</v>
      </c>
      <c r="E161" s="114">
        <v>0</v>
      </c>
      <c r="F161" s="114">
        <v>0</v>
      </c>
      <c r="G161" s="114">
        <v>0</v>
      </c>
      <c r="H161" s="114">
        <v>50</v>
      </c>
      <c r="I161" s="114">
        <v>0</v>
      </c>
      <c r="J161" s="114">
        <v>0</v>
      </c>
      <c r="K161" s="114">
        <v>0</v>
      </c>
      <c r="L161" s="114">
        <v>0</v>
      </c>
      <c r="M161" s="114">
        <v>0</v>
      </c>
      <c r="N161" s="126">
        <v>0</v>
      </c>
    </row>
    <row r="162" spans="1:14" ht="18" customHeight="1">
      <c r="A162" s="125"/>
      <c r="B162" s="113">
        <f t="shared" si="4"/>
        <v>0</v>
      </c>
      <c r="C162" s="114">
        <v>0</v>
      </c>
      <c r="D162" s="114">
        <v>0</v>
      </c>
      <c r="E162" s="114">
        <v>0</v>
      </c>
      <c r="F162" s="114">
        <v>0</v>
      </c>
      <c r="G162" s="114">
        <v>0</v>
      </c>
      <c r="H162" s="114">
        <v>0</v>
      </c>
      <c r="I162" s="114">
        <v>0</v>
      </c>
      <c r="J162" s="114">
        <v>0</v>
      </c>
      <c r="K162" s="114">
        <v>0</v>
      </c>
      <c r="L162" s="114">
        <v>0</v>
      </c>
      <c r="M162" s="114">
        <v>0</v>
      </c>
      <c r="N162" s="126">
        <v>0</v>
      </c>
    </row>
    <row r="163" spans="1:14" ht="18" customHeight="1">
      <c r="A163" s="125"/>
      <c r="B163" s="113">
        <f t="shared" si="4"/>
        <v>0</v>
      </c>
      <c r="C163" s="114">
        <v>0</v>
      </c>
      <c r="D163" s="114">
        <v>0</v>
      </c>
      <c r="E163" s="114">
        <v>0</v>
      </c>
      <c r="F163" s="114">
        <v>0</v>
      </c>
      <c r="G163" s="114">
        <v>0</v>
      </c>
      <c r="H163" s="114">
        <v>0</v>
      </c>
      <c r="I163" s="114">
        <v>0</v>
      </c>
      <c r="J163" s="114">
        <v>0</v>
      </c>
      <c r="K163" s="114">
        <v>0</v>
      </c>
      <c r="L163" s="114">
        <v>0</v>
      </c>
      <c r="M163" s="114">
        <v>0</v>
      </c>
      <c r="N163" s="126">
        <v>0</v>
      </c>
    </row>
    <row r="164" spans="1:14" ht="18" customHeight="1">
      <c r="A164" s="125"/>
      <c r="B164" s="113">
        <f t="shared" si="4"/>
        <v>0</v>
      </c>
      <c r="C164" s="114">
        <v>0</v>
      </c>
      <c r="D164" s="114">
        <v>0</v>
      </c>
      <c r="E164" s="114">
        <v>0</v>
      </c>
      <c r="F164" s="114">
        <v>0</v>
      </c>
      <c r="G164" s="114">
        <v>0</v>
      </c>
      <c r="H164" s="114">
        <v>0</v>
      </c>
      <c r="I164" s="114">
        <v>0</v>
      </c>
      <c r="J164" s="114">
        <v>0</v>
      </c>
      <c r="K164" s="114">
        <v>0</v>
      </c>
      <c r="L164" s="114">
        <v>0</v>
      </c>
      <c r="M164" s="114">
        <v>0</v>
      </c>
      <c r="N164" s="126">
        <v>0</v>
      </c>
    </row>
    <row r="165" spans="1:14" ht="18" customHeight="1">
      <c r="A165" s="125"/>
      <c r="B165" s="113">
        <f t="shared" si="4"/>
        <v>0</v>
      </c>
      <c r="C165" s="114">
        <v>0</v>
      </c>
      <c r="D165" s="114">
        <v>0</v>
      </c>
      <c r="E165" s="114">
        <v>0</v>
      </c>
      <c r="F165" s="114">
        <v>0</v>
      </c>
      <c r="G165" s="114">
        <v>0</v>
      </c>
      <c r="H165" s="114">
        <v>0</v>
      </c>
      <c r="I165" s="114">
        <v>0</v>
      </c>
      <c r="J165" s="114">
        <v>0</v>
      </c>
      <c r="K165" s="114">
        <v>0</v>
      </c>
      <c r="L165" s="114">
        <v>0</v>
      </c>
      <c r="M165" s="114">
        <v>0</v>
      </c>
      <c r="N165" s="126">
        <v>0</v>
      </c>
    </row>
    <row r="166" spans="1:14" ht="18" customHeight="1">
      <c r="A166" s="125"/>
      <c r="B166" s="113">
        <f t="shared" si="4"/>
        <v>0</v>
      </c>
      <c r="C166" s="114">
        <v>0</v>
      </c>
      <c r="D166" s="114">
        <v>0</v>
      </c>
      <c r="E166" s="114">
        <v>0</v>
      </c>
      <c r="F166" s="114">
        <v>0</v>
      </c>
      <c r="G166" s="114">
        <v>0</v>
      </c>
      <c r="H166" s="114">
        <v>0</v>
      </c>
      <c r="I166" s="114">
        <v>0</v>
      </c>
      <c r="J166" s="114">
        <v>0</v>
      </c>
      <c r="K166" s="114">
        <v>0</v>
      </c>
      <c r="L166" s="114">
        <v>0</v>
      </c>
      <c r="M166" s="114">
        <v>0</v>
      </c>
      <c r="N166" s="126">
        <v>0</v>
      </c>
    </row>
    <row r="167" spans="1:14" ht="18" customHeight="1">
      <c r="A167" s="125"/>
      <c r="B167" s="113">
        <f t="shared" si="4"/>
        <v>0</v>
      </c>
      <c r="C167" s="114">
        <v>0</v>
      </c>
      <c r="D167" s="114">
        <v>0</v>
      </c>
      <c r="E167" s="114">
        <v>0</v>
      </c>
      <c r="F167" s="114">
        <v>0</v>
      </c>
      <c r="G167" s="114">
        <v>0</v>
      </c>
      <c r="H167" s="114">
        <v>0</v>
      </c>
      <c r="I167" s="114">
        <v>0</v>
      </c>
      <c r="J167" s="114">
        <v>0</v>
      </c>
      <c r="K167" s="114">
        <v>0</v>
      </c>
      <c r="L167" s="114">
        <v>0</v>
      </c>
      <c r="M167" s="114">
        <v>0</v>
      </c>
      <c r="N167" s="126">
        <v>0</v>
      </c>
    </row>
    <row r="168" spans="1:14" ht="18" customHeight="1" thickBot="1">
      <c r="A168" s="49" t="s">
        <v>62</v>
      </c>
      <c r="B168" s="113">
        <f t="shared" si="4"/>
        <v>0</v>
      </c>
      <c r="C168" s="114">
        <v>0</v>
      </c>
      <c r="D168" s="114">
        <v>0</v>
      </c>
      <c r="E168" s="114">
        <v>0</v>
      </c>
      <c r="F168" s="114">
        <v>0</v>
      </c>
      <c r="G168" s="114">
        <v>0</v>
      </c>
      <c r="H168" s="114">
        <v>0</v>
      </c>
      <c r="I168" s="114">
        <v>0</v>
      </c>
      <c r="J168" s="114">
        <v>0</v>
      </c>
      <c r="K168" s="114">
        <v>0</v>
      </c>
      <c r="L168" s="114">
        <v>0</v>
      </c>
      <c r="M168" s="114">
        <v>0</v>
      </c>
      <c r="N168" s="40">
        <v>0</v>
      </c>
    </row>
    <row r="169" spans="1:14" s="30" customFormat="1" ht="18" customHeight="1">
      <c r="A169" s="68" t="s">
        <v>63</v>
      </c>
      <c r="B169" s="112">
        <f>SUM(B8:B168)</f>
        <v>156132</v>
      </c>
      <c r="C169" s="110">
        <f>SUM(C8:C168)</f>
        <v>4620</v>
      </c>
      <c r="D169" s="110">
        <f>SUM(D8:D168)</f>
        <v>2801</v>
      </c>
      <c r="E169" s="110">
        <f>SUM(E8:E168)</f>
        <v>1895</v>
      </c>
      <c r="F169" s="110">
        <f>SUM(F8:F168)</f>
        <v>3777</v>
      </c>
      <c r="G169" s="110">
        <f>SUM(G7:G168)</f>
        <v>10203</v>
      </c>
      <c r="H169" s="110">
        <f aca="true" t="shared" si="5" ref="H169:N169">SUM(H8:H168)</f>
        <v>47405</v>
      </c>
      <c r="I169" s="110">
        <f t="shared" si="5"/>
        <v>2898</v>
      </c>
      <c r="J169" s="110">
        <f t="shared" si="5"/>
        <v>8251</v>
      </c>
      <c r="K169" s="110">
        <f t="shared" si="5"/>
        <v>14808</v>
      </c>
      <c r="L169" s="110">
        <f t="shared" si="5"/>
        <v>46546</v>
      </c>
      <c r="M169" s="123">
        <f t="shared" si="5"/>
        <v>9967</v>
      </c>
      <c r="N169" s="124">
        <f t="shared" si="5"/>
        <v>3011</v>
      </c>
    </row>
    <row r="170" spans="1:14" s="30" customFormat="1" ht="18" customHeight="1" thickBot="1">
      <c r="A170" s="70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66"/>
    </row>
    <row r="171" spans="1:14" ht="18" customHeight="1" thickBot="1">
      <c r="A171" s="106" t="s">
        <v>64</v>
      </c>
      <c r="B171" s="116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38"/>
    </row>
    <row r="172" spans="1:14" ht="18" customHeight="1">
      <c r="A172" s="46" t="s">
        <v>65</v>
      </c>
      <c r="B172" s="37">
        <f aca="true" t="shared" si="6" ref="B172:B178">SUM(C172:N172)</f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38">
        <v>0</v>
      </c>
    </row>
    <row r="173" spans="1:14" ht="18" customHeight="1">
      <c r="A173" s="47" t="s">
        <v>68</v>
      </c>
      <c r="B173" s="37">
        <f t="shared" si="6"/>
        <v>74950</v>
      </c>
      <c r="C173" s="28">
        <v>5100</v>
      </c>
      <c r="D173" s="28">
        <v>865</v>
      </c>
      <c r="E173" s="28">
        <f>50000+555+320</f>
        <v>50875</v>
      </c>
      <c r="F173" s="28">
        <v>18110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38">
        <v>0</v>
      </c>
    </row>
    <row r="174" spans="1:14" ht="18" customHeight="1">
      <c r="A174" s="47" t="s">
        <v>100</v>
      </c>
      <c r="B174" s="37">
        <f t="shared" si="6"/>
        <v>0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38">
        <v>0</v>
      </c>
    </row>
    <row r="175" spans="1:14" ht="18" customHeight="1">
      <c r="A175" s="47" t="s">
        <v>30</v>
      </c>
      <c r="B175" s="37">
        <f t="shared" si="6"/>
        <v>1000</v>
      </c>
      <c r="C175" s="28">
        <v>0</v>
      </c>
      <c r="D175" s="28">
        <v>0</v>
      </c>
      <c r="E175" s="28">
        <v>0</v>
      </c>
      <c r="F175" s="28">
        <v>0</v>
      </c>
      <c r="G175" s="28">
        <v>1000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38">
        <v>0</v>
      </c>
    </row>
    <row r="176" spans="1:14" ht="18" customHeight="1">
      <c r="A176" s="108" t="s">
        <v>66</v>
      </c>
      <c r="B176" s="37">
        <f t="shared" si="6"/>
        <v>0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38">
        <v>0</v>
      </c>
    </row>
    <row r="177" spans="1:14" ht="18" customHeight="1">
      <c r="A177" s="108" t="s">
        <v>245</v>
      </c>
      <c r="B177" s="37">
        <f>SUM(C177:N177)</f>
        <v>10000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10000</v>
      </c>
      <c r="N177" s="38">
        <v>0</v>
      </c>
    </row>
    <row r="178" spans="1:14" ht="18" customHeight="1" thickBot="1">
      <c r="A178" s="108" t="s">
        <v>67</v>
      </c>
      <c r="B178" s="39">
        <f t="shared" si="6"/>
        <v>80000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40000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40">
        <v>40000</v>
      </c>
    </row>
    <row r="179" spans="1:14" s="30" customFormat="1" ht="18" customHeight="1" thickBot="1">
      <c r="A179" s="109"/>
      <c r="B179" s="35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5"/>
    </row>
    <row r="180" spans="1:14" s="30" customFormat="1" ht="18" customHeight="1" thickBot="1">
      <c r="A180" s="111" t="s">
        <v>88</v>
      </c>
      <c r="B180" s="43">
        <f aca="true" t="shared" si="7" ref="B180:N180">SUM(B169:B179)</f>
        <v>322082</v>
      </c>
      <c r="C180" s="31">
        <f t="shared" si="7"/>
        <v>9720</v>
      </c>
      <c r="D180" s="31">
        <f t="shared" si="7"/>
        <v>3666</v>
      </c>
      <c r="E180" s="31">
        <f t="shared" si="7"/>
        <v>52770</v>
      </c>
      <c r="F180" s="31">
        <f t="shared" si="7"/>
        <v>21887</v>
      </c>
      <c r="G180" s="31">
        <f t="shared" si="7"/>
        <v>11203</v>
      </c>
      <c r="H180" s="31">
        <f t="shared" si="7"/>
        <v>87405</v>
      </c>
      <c r="I180" s="31">
        <f t="shared" si="7"/>
        <v>2898</v>
      </c>
      <c r="J180" s="31">
        <f t="shared" si="7"/>
        <v>8251</v>
      </c>
      <c r="K180" s="31">
        <f t="shared" si="7"/>
        <v>14808</v>
      </c>
      <c r="L180" s="31">
        <f t="shared" si="7"/>
        <v>46546</v>
      </c>
      <c r="M180" s="31">
        <f t="shared" si="7"/>
        <v>19967</v>
      </c>
      <c r="N180" s="42">
        <f t="shared" si="7"/>
        <v>43011</v>
      </c>
    </row>
  </sheetData>
  <sheetProtection/>
  <mergeCells count="2">
    <mergeCell ref="A1:N1"/>
    <mergeCell ref="A2:N2"/>
  </mergeCells>
  <printOptions horizontalCentered="1"/>
  <pageMargins left="0" right="0" top="0.75" bottom="0.75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J. Foreman</dc:creator>
  <cp:keywords/>
  <dc:description/>
  <cp:lastModifiedBy>Laura</cp:lastModifiedBy>
  <cp:lastPrinted>2022-07-01T19:49:31Z</cp:lastPrinted>
  <dcterms:created xsi:type="dcterms:W3CDTF">2017-07-01T20:50:59Z</dcterms:created>
  <dcterms:modified xsi:type="dcterms:W3CDTF">2022-07-01T19:58:33Z</dcterms:modified>
  <cp:category/>
  <cp:version/>
  <cp:contentType/>
  <cp:contentStatus/>
</cp:coreProperties>
</file>