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c-dc01\users\mcrawford\Desktop\"/>
    </mc:Choice>
  </mc:AlternateContent>
  <xr:revisionPtr revIDLastSave="0" documentId="8_{699C1199-29CB-4D91-9ACF-F5B50B932D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COME" sheetId="1" r:id="rId1"/>
    <sheet name="EXPENSES" sheetId="2" r:id="rId2"/>
  </sheets>
  <definedNames>
    <definedName name="_xlnm.Print_Titles" localSheetId="0">INCOME!$5:$5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2" i="2" l="1"/>
  <c r="B44" i="2"/>
  <c r="B23" i="2"/>
  <c r="B77" i="2"/>
  <c r="B67" i="2" l="1"/>
  <c r="B60" i="2"/>
  <c r="B38" i="2"/>
  <c r="B17" i="2"/>
  <c r="B82" i="2"/>
  <c r="B84" i="2" l="1"/>
  <c r="B36" i="1"/>
  <c r="B37" i="1" s="1"/>
  <c r="B56" i="1" s="1"/>
  <c r="B32" i="1"/>
  <c r="B26" i="1"/>
  <c r="B86" i="2" l="1"/>
</calcChain>
</file>

<file path=xl/sharedStrings.xml><?xml version="1.0" encoding="utf-8"?>
<sst xmlns="http://schemas.openxmlformats.org/spreadsheetml/2006/main" count="147" uniqueCount="144">
  <si>
    <t>Revenue</t>
  </si>
  <si>
    <t xml:space="preserve">   3130 Donations/Alumnae</t>
  </si>
  <si>
    <t xml:space="preserve">   3132 Estate Gifts</t>
  </si>
  <si>
    <t xml:space="preserve">   3140 Grants/Sponsorship</t>
  </si>
  <si>
    <t xml:space="preserve">   3160 Royalities</t>
  </si>
  <si>
    <t xml:space="preserve">   3180 Other Income</t>
  </si>
  <si>
    <t xml:space="preserve">   3200 Meeting Room Revenue</t>
  </si>
  <si>
    <t xml:space="preserve">      3230 Bennett Hall Use</t>
  </si>
  <si>
    <t xml:space="preserve">      3250 Chapel Use</t>
  </si>
  <si>
    <t xml:space="preserve">      3260 Susie Gray Use</t>
  </si>
  <si>
    <t xml:space="preserve">      3270 Fondren Use</t>
  </si>
  <si>
    <t xml:space="preserve">      3282 Forfeited Deposits</t>
  </si>
  <si>
    <t xml:space="preserve">      3310 Laskey Hall Use</t>
  </si>
  <si>
    <t xml:space="preserve">      3318 Internal Meeting Rm Space Disco</t>
  </si>
  <si>
    <t xml:space="preserve">      3550 Furniture Use</t>
  </si>
  <si>
    <t xml:space="preserve">      3560 Scarritt Function Room</t>
  </si>
  <si>
    <t xml:space="preserve">      3565 Room Set-up Fees</t>
  </si>
  <si>
    <t xml:space="preserve">      3640 Lawns and Gardens</t>
  </si>
  <si>
    <t xml:space="preserve">      3710 Audio Visual Equipment</t>
  </si>
  <si>
    <t xml:space="preserve">   Total 3200 Meeting Room Revenue</t>
  </si>
  <si>
    <t xml:space="preserve">   3280 Meals</t>
  </si>
  <si>
    <t xml:space="preserve">      3240 Catered Meals</t>
  </si>
  <si>
    <t xml:space="preserve">      3245 Catering Service Fees</t>
  </si>
  <si>
    <t xml:space="preserve">      3255 Community Lunch</t>
  </si>
  <si>
    <t xml:space="preserve">      3570 Staffing</t>
  </si>
  <si>
    <t xml:space="preserve">   Total 3280 Meals</t>
  </si>
  <si>
    <t xml:space="preserve">   3290 Housing Fees/Dorms</t>
  </si>
  <si>
    <t xml:space="preserve">      3295 Cadwallader - Laundry Rental</t>
  </si>
  <si>
    <t xml:space="preserve">      3296 Cleaning Fee</t>
  </si>
  <si>
    <t xml:space="preserve">   Total 3290 Housing Fees/Dorms</t>
  </si>
  <si>
    <t xml:space="preserve">   3340 Ogburn House</t>
  </si>
  <si>
    <t xml:space="preserve">   3342 1001 House</t>
  </si>
  <si>
    <t xml:space="preserve">   3348 Dialogue House</t>
  </si>
  <si>
    <t xml:space="preserve">   3351 Scarritt Lease</t>
  </si>
  <si>
    <t xml:space="preserve">   3496 Pantry Income</t>
  </si>
  <si>
    <t xml:space="preserve">   3500 Bell H. Bennett House</t>
  </si>
  <si>
    <t xml:space="preserve">   3750 Copy Fees</t>
  </si>
  <si>
    <t xml:space="preserve">   3921 UMW Grants</t>
  </si>
  <si>
    <t xml:space="preserve">   3922 UMW Grants - Capital Improve</t>
  </si>
  <si>
    <t xml:space="preserve">   3930 Interest Income</t>
  </si>
  <si>
    <t xml:space="preserve">   3935 Investment Income-Midtown Place</t>
  </si>
  <si>
    <t>Total Revenue</t>
  </si>
  <si>
    <t>Expenditures</t>
  </si>
  <si>
    <t xml:space="preserve">   4100 Salaries and Benefits</t>
  </si>
  <si>
    <t xml:space="preserve">      4110 Salaries &amp; Wages</t>
  </si>
  <si>
    <t xml:space="preserve">      4130 Temporary Help</t>
  </si>
  <si>
    <t xml:space="preserve">      4150 Insurance Benefits</t>
  </si>
  <si>
    <t xml:space="preserve">      4160 Payroll Processing Fees</t>
  </si>
  <si>
    <t xml:space="preserve">      4165 Professional Staff Development</t>
  </si>
  <si>
    <t xml:space="preserve">      4170 Pension</t>
  </si>
  <si>
    <t xml:space="preserve">      4180 Insurance - Worker's Compensati</t>
  </si>
  <si>
    <t xml:space="preserve">   Total 4100 Salaries and Benefits</t>
  </si>
  <si>
    <t xml:space="preserve">   4200 Marketing</t>
  </si>
  <si>
    <t xml:space="preserve">      4210 Advertising &amp; Promotion</t>
  </si>
  <si>
    <t xml:space="preserve">      4215 Sponsorships</t>
  </si>
  <si>
    <t xml:space="preserve">      4225 Website Maintenance</t>
  </si>
  <si>
    <t xml:space="preserve">      4235 Printing and Copying</t>
  </si>
  <si>
    <t xml:space="preserve">   Total 4200 Marketing</t>
  </si>
  <si>
    <t xml:space="preserve">      4310 Office Supplies</t>
  </si>
  <si>
    <t xml:space="preserve">      4311 Business Meals</t>
  </si>
  <si>
    <t xml:space="preserve">      4320 Insurance</t>
  </si>
  <si>
    <t xml:space="preserve">      4325 Telephone, Telecommunications</t>
  </si>
  <si>
    <t xml:space="preserve">      4340 Legal Fees</t>
  </si>
  <si>
    <t xml:space="preserve">      4345 Dues &amp; Subscriptions</t>
  </si>
  <si>
    <t xml:space="preserve">      4350 License, Permits, Fees &amp; Taxes</t>
  </si>
  <si>
    <t xml:space="preserve">      4360 Technology</t>
  </si>
  <si>
    <t xml:space="preserve">      4365 Web Hosting</t>
  </si>
  <si>
    <t xml:space="preserve">      4370 Copier Lease</t>
  </si>
  <si>
    <t xml:space="preserve">      4375 Postage, Mailing Service</t>
  </si>
  <si>
    <t xml:space="preserve">      4385 Flowers &amp; Courtesies</t>
  </si>
  <si>
    <t xml:space="preserve">   Total 4300 Operational Expense</t>
  </si>
  <si>
    <t xml:space="preserve">   4380 Conference Center Expenses</t>
  </si>
  <si>
    <t xml:space="preserve">      4381 Conference Center Supplies</t>
  </si>
  <si>
    <t xml:space="preserve">      4382 Janitorial Supplies</t>
  </si>
  <si>
    <t xml:space="preserve">      4383 Linens/Laundry Service</t>
  </si>
  <si>
    <t xml:space="preserve">      4384 Uniform Service</t>
  </si>
  <si>
    <t xml:space="preserve">   Total 4380 Conference Center Expenses</t>
  </si>
  <si>
    <t xml:space="preserve">   4390 Accounting Services</t>
  </si>
  <si>
    <t xml:space="preserve">   4391 Bank &amp; Merchant Fees</t>
  </si>
  <si>
    <t xml:space="preserve">   4392 Professional/Consultants</t>
  </si>
  <si>
    <t xml:space="preserve">   4400 Property Maintenance</t>
  </si>
  <si>
    <t xml:space="preserve">      4420 Cleaning Services</t>
  </si>
  <si>
    <t xml:space="preserve">      4430 Lawn Maintenance/Landscaping</t>
  </si>
  <si>
    <t xml:space="preserve">      4450 Mechanical Repairs</t>
  </si>
  <si>
    <t xml:space="preserve">      4455 Rubbish Removal</t>
  </si>
  <si>
    <t xml:space="preserve">      4460 Equipment Repairs/Maintenance</t>
  </si>
  <si>
    <t xml:space="preserve">      4465 Maintenance Contracts</t>
  </si>
  <si>
    <t xml:space="preserve">      4468 Small Tools &amp; Equipment</t>
  </si>
  <si>
    <t xml:space="preserve">      4469 Supplies</t>
  </si>
  <si>
    <t xml:space="preserve">   Total 4400 Property Maintenance</t>
  </si>
  <si>
    <t xml:space="preserve">   4520 Security</t>
  </si>
  <si>
    <t xml:space="preserve">   4600 Utilities</t>
  </si>
  <si>
    <t xml:space="preserve">      4620 Electricity</t>
  </si>
  <si>
    <t xml:space="preserve">      4630 Gas</t>
  </si>
  <si>
    <t xml:space="preserve">      4635 Internet/Cable/Satellite Service</t>
  </si>
  <si>
    <t xml:space="preserve">      4640 Water</t>
  </si>
  <si>
    <t xml:space="preserve">   Total 4600 Utilities</t>
  </si>
  <si>
    <t xml:space="preserve">   4800 Program Expense</t>
  </si>
  <si>
    <t xml:space="preserve">      4805 Honoraria/Consultants</t>
  </si>
  <si>
    <t xml:space="preserve">      4810 Peace Garden</t>
  </si>
  <si>
    <t xml:space="preserve">      4815 Library/Archive</t>
  </si>
  <si>
    <t xml:space="preserve">      4820 Piano/Organ Tuning</t>
  </si>
  <si>
    <t xml:space="preserve">      4825 Performers &amp; Speakers</t>
  </si>
  <si>
    <t xml:space="preserve">      4830 Alumni Expenses</t>
  </si>
  <si>
    <t xml:space="preserve">   Total 4800 Program Expense</t>
  </si>
  <si>
    <t xml:space="preserve">   5010 Board Travel &amp; Expense</t>
  </si>
  <si>
    <t xml:space="preserve">   5030 Travel</t>
  </si>
  <si>
    <t xml:space="preserve">   5320 Food Purchases</t>
  </si>
  <si>
    <t xml:space="preserve">      5325 Catering Supplies</t>
  </si>
  <si>
    <t xml:space="preserve">   Total 5320 Food Purchases</t>
  </si>
  <si>
    <t>Total Expenditures</t>
  </si>
  <si>
    <t>Net Operating Revenue</t>
  </si>
  <si>
    <t>Net Revenue</t>
  </si>
  <si>
    <t xml:space="preserve">   3820 Transcripts</t>
  </si>
  <si>
    <t xml:space="preserve">      3555 Parking Lot Income</t>
  </si>
  <si>
    <t xml:space="preserve">   3343 1003 House</t>
  </si>
  <si>
    <t>SCARRITT BENNETT CENTER</t>
  </si>
  <si>
    <t>INCOME</t>
  </si>
  <si>
    <t>Net Other Revenue</t>
  </si>
  <si>
    <t>Total Other Expenditures</t>
  </si>
  <si>
    <t xml:space="preserve">   6500 Lawsuit Settlement (deleted)</t>
  </si>
  <si>
    <t>Other Expenditures</t>
  </si>
  <si>
    <t xml:space="preserve">      4315 Books &amp; Magazines</t>
  </si>
  <si>
    <t>EXPENDITURES</t>
  </si>
  <si>
    <t xml:space="preserve">   3999 Endowment Distribution</t>
  </si>
  <si>
    <t xml:space="preserve">   3350 Laskey Lease</t>
  </si>
  <si>
    <t xml:space="preserve">      3299 Housing Discounts/UN Fee</t>
  </si>
  <si>
    <t xml:space="preserve">   Mortgage Principal</t>
  </si>
  <si>
    <t xml:space="preserve">   Capital Expenditures</t>
  </si>
  <si>
    <t>Net Income before Adjustments</t>
  </si>
  <si>
    <t>Total Expenses</t>
  </si>
  <si>
    <t xml:space="preserve">   4330 Interest Expense</t>
  </si>
  <si>
    <t xml:space="preserve">      4804 Worship/Soul Work</t>
  </si>
  <si>
    <t xml:space="preserve">      4803 Racial Justice Ministries</t>
  </si>
  <si>
    <t xml:space="preserve">   3492 RJM Fee Income</t>
  </si>
  <si>
    <t xml:space="preserve">   3490 Program Fee Income</t>
  </si>
  <si>
    <t>FY 2023 BUDGET</t>
  </si>
  <si>
    <t>FY 2023 Budget</t>
  </si>
  <si>
    <t xml:space="preserve">      4410 General Maintenance/Building Work</t>
  </si>
  <si>
    <t xml:space="preserve"> Congingency</t>
  </si>
  <si>
    <t xml:space="preserve">      4140 FICA Expense</t>
  </si>
  <si>
    <t xml:space="preserve">      4175 Staff Gatherings</t>
  </si>
  <si>
    <t xml:space="preserve">   4300 Operational Expenses</t>
  </si>
  <si>
    <t xml:space="preserve">      4440 HVAC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</si>
</sst>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6" formatCode="_(* #,##0_);_(* \(#,##0\);_(* &quot;-&quot;??_);_(@_)"/>
  </numFmts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166" fontId="0" fillId="0" borderId="0" xfId="1" applyNumberFormat="1" applyFont="1"/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166" fontId="6" fillId="0" borderId="0" xfId="1" applyNumberFormat="1" applyFont="1"/>
    <xf numFmtId="166" fontId="6" fillId="0" borderId="0" xfId="1" applyNumberFormat="1" applyFont="1" applyAlignment="1"/>
    <xf numFmtId="166" fontId="5" fillId="0" borderId="0" xfId="1" applyNumberFormat="1" applyFont="1"/>
    <xf numFmtId="0" fontId="5" fillId="0" borderId="0" xfId="0" applyFont="1" applyAlignment="1">
      <alignment horizontal="center" wrapText="1"/>
    </xf>
    <xf numFmtId="9" fontId="0" fillId="0" borderId="0" xfId="2" applyFont="1"/>
    <xf numFmtId="0" fontId="7" fillId="0" borderId="0" xfId="0" applyFont="1"/>
    <xf numFmtId="0" fontId="8" fillId="0" borderId="0" xfId="0" applyFont="1" applyAlignment="1">
      <alignment horizontal="left" wrapText="1"/>
    </xf>
    <xf numFmtId="166" fontId="8" fillId="0" borderId="0" xfId="1" applyNumberFormat="1" applyFont="1"/>
    <xf numFmtId="0" fontId="8" fillId="0" borderId="0" xfId="0" applyFont="1" applyAlignment="1">
      <alignment horizontal="left"/>
    </xf>
    <xf numFmtId="0" fontId="3" fillId="0" borderId="0" xfId="0" applyFont="1"/>
    <xf numFmtId="166" fontId="5" fillId="0" borderId="1" xfId="1" applyNumberFormat="1" applyFont="1" applyBorder="1" applyAlignment="1">
      <alignment horizontal="right" wrapText="1"/>
    </xf>
    <xf numFmtId="166" fontId="5" fillId="0" borderId="0" xfId="1" applyNumberFormat="1" applyFont="1" applyBorder="1" applyAlignment="1">
      <alignment horizontal="right" wrapText="1"/>
    </xf>
    <xf numFmtId="166" fontId="9" fillId="0" borderId="0" xfId="1" applyNumberFormat="1" applyFont="1"/>
    <xf numFmtId="0" fontId="5" fillId="0" borderId="0" xfId="0" applyFont="1" applyAlignment="1">
      <alignment horizontal="left" wrapText="1" indent="1"/>
    </xf>
    <xf numFmtId="0" fontId="5" fillId="0" borderId="0" xfId="0" quotePrefix="1" applyFont="1" applyAlignment="1">
      <alignment horizontal="left" wrapText="1"/>
    </xf>
    <xf numFmtId="166" fontId="6" fillId="0" borderId="2" xfId="1" applyNumberFormat="1" applyFont="1" applyBorder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6"/>
  <sheetViews>
    <sheetView tabSelected="1" workbookViewId="0"/>
  </sheetViews>
  <sheetFormatPr defaultRowHeight="15" x14ac:dyDescent="0.25"/>
  <cols>
    <col min="1" max="1" width="42.42578125" customWidth="1"/>
    <col min="2" max="2" width="11.85546875" customWidth="1"/>
    <col min="3" max="3" width="12.85546875" customWidth="1"/>
  </cols>
  <sheetData>
    <row r="1" spans="1:2" ht="18.75" x14ac:dyDescent="0.3">
      <c r="A1" s="12" t="s">
        <v>116</v>
      </c>
    </row>
    <row r="2" spans="1:2" ht="18.75" x14ac:dyDescent="0.3">
      <c r="A2" s="12" t="s">
        <v>136</v>
      </c>
    </row>
    <row r="3" spans="1:2" ht="18.75" x14ac:dyDescent="0.3">
      <c r="A3" s="12" t="s">
        <v>117</v>
      </c>
    </row>
    <row r="4" spans="1:2" x14ac:dyDescent="0.25">
      <c r="A4" s="1"/>
    </row>
    <row r="5" spans="1:2" ht="31.5" x14ac:dyDescent="0.25">
      <c r="A5" s="4" t="s">
        <v>0</v>
      </c>
      <c r="B5" s="10" t="s">
        <v>137</v>
      </c>
    </row>
    <row r="6" spans="1:2" ht="15.75" x14ac:dyDescent="0.25">
      <c r="A6" s="4"/>
      <c r="B6" s="10"/>
    </row>
    <row r="7" spans="1:2" ht="15.75" x14ac:dyDescent="0.25">
      <c r="A7" s="5" t="s">
        <v>1</v>
      </c>
      <c r="B7" s="7">
        <v>60000</v>
      </c>
    </row>
    <row r="8" spans="1:2" ht="15.75" x14ac:dyDescent="0.25">
      <c r="A8" s="5" t="s">
        <v>2</v>
      </c>
      <c r="B8" s="7">
        <v>0</v>
      </c>
    </row>
    <row r="9" spans="1:2" ht="15.75" x14ac:dyDescent="0.25">
      <c r="A9" s="5" t="s">
        <v>3</v>
      </c>
      <c r="B9" s="7">
        <v>1000</v>
      </c>
    </row>
    <row r="10" spans="1:2" ht="15.75" x14ac:dyDescent="0.25">
      <c r="A10" s="5" t="s">
        <v>4</v>
      </c>
      <c r="B10" s="7">
        <v>125</v>
      </c>
    </row>
    <row r="11" spans="1:2" ht="15.75" x14ac:dyDescent="0.25">
      <c r="A11" s="5" t="s">
        <v>5</v>
      </c>
      <c r="B11" s="7">
        <v>0</v>
      </c>
    </row>
    <row r="12" spans="1:2" ht="15.75" x14ac:dyDescent="0.25">
      <c r="A12" s="5" t="s">
        <v>6</v>
      </c>
      <c r="B12" s="7"/>
    </row>
    <row r="13" spans="1:2" ht="15.75" x14ac:dyDescent="0.25">
      <c r="A13" s="13" t="s">
        <v>7</v>
      </c>
      <c r="B13" s="14">
        <v>35000</v>
      </c>
    </row>
    <row r="14" spans="1:2" ht="15.75" x14ac:dyDescent="0.25">
      <c r="A14" s="13" t="s">
        <v>8</v>
      </c>
      <c r="B14" s="14">
        <v>310000</v>
      </c>
    </row>
    <row r="15" spans="1:2" ht="15.75" x14ac:dyDescent="0.25">
      <c r="A15" s="13" t="s">
        <v>9</v>
      </c>
      <c r="B15" s="14">
        <v>17000</v>
      </c>
    </row>
    <row r="16" spans="1:2" ht="15.75" x14ac:dyDescent="0.25">
      <c r="A16" s="13" t="s">
        <v>10</v>
      </c>
      <c r="B16" s="14">
        <v>105000</v>
      </c>
    </row>
    <row r="17" spans="1:2" ht="15.75" x14ac:dyDescent="0.25">
      <c r="A17" s="13" t="s">
        <v>11</v>
      </c>
      <c r="B17" s="14">
        <v>20000</v>
      </c>
    </row>
    <row r="18" spans="1:2" ht="15.75" x14ac:dyDescent="0.25">
      <c r="A18" s="13" t="s">
        <v>12</v>
      </c>
      <c r="B18" s="14">
        <v>150000</v>
      </c>
    </row>
    <row r="19" spans="1:2" ht="15.75" x14ac:dyDescent="0.25">
      <c r="A19" s="15" t="s">
        <v>13</v>
      </c>
      <c r="B19" s="14">
        <v>1500</v>
      </c>
    </row>
    <row r="20" spans="1:2" ht="15.75" x14ac:dyDescent="0.25">
      <c r="A20" s="13" t="s">
        <v>14</v>
      </c>
      <c r="B20" s="14">
        <v>2000</v>
      </c>
    </row>
    <row r="21" spans="1:2" ht="15.75" x14ac:dyDescent="0.25">
      <c r="A21" s="13" t="s">
        <v>15</v>
      </c>
      <c r="B21" s="14">
        <v>5000</v>
      </c>
    </row>
    <row r="22" spans="1:2" ht="15.75" x14ac:dyDescent="0.25">
      <c r="A22" s="13" t="s">
        <v>16</v>
      </c>
      <c r="B22" s="14">
        <v>500</v>
      </c>
    </row>
    <row r="23" spans="1:2" ht="15.75" x14ac:dyDescent="0.25">
      <c r="A23" s="13" t="s">
        <v>114</v>
      </c>
      <c r="B23" s="14">
        <v>1000</v>
      </c>
    </row>
    <row r="24" spans="1:2" ht="15.75" x14ac:dyDescent="0.25">
      <c r="A24" s="13" t="s">
        <v>17</v>
      </c>
      <c r="B24" s="14">
        <v>1000</v>
      </c>
    </row>
    <row r="25" spans="1:2" ht="15.75" x14ac:dyDescent="0.25">
      <c r="A25" s="13" t="s">
        <v>18</v>
      </c>
      <c r="B25" s="14">
        <v>20000</v>
      </c>
    </row>
    <row r="26" spans="1:2" ht="15.75" x14ac:dyDescent="0.25">
      <c r="A26" s="4" t="s">
        <v>19</v>
      </c>
      <c r="B26" s="9">
        <f t="shared" ref="B26" si="0">SUM(B13:B25)</f>
        <v>668000</v>
      </c>
    </row>
    <row r="27" spans="1:2" ht="15.75" x14ac:dyDescent="0.25">
      <c r="A27" s="5" t="s">
        <v>20</v>
      </c>
      <c r="B27" s="7">
        <v>125000</v>
      </c>
    </row>
    <row r="28" spans="1:2" ht="15.75" x14ac:dyDescent="0.25">
      <c r="A28" s="13" t="s">
        <v>21</v>
      </c>
      <c r="B28" s="14">
        <v>120000</v>
      </c>
    </row>
    <row r="29" spans="1:2" ht="15.75" x14ac:dyDescent="0.25">
      <c r="A29" s="13" t="s">
        <v>22</v>
      </c>
      <c r="B29" s="14">
        <v>25000</v>
      </c>
    </row>
    <row r="30" spans="1:2" ht="15.75" x14ac:dyDescent="0.25">
      <c r="A30" s="13" t="s">
        <v>23</v>
      </c>
      <c r="B30" s="14">
        <v>10000</v>
      </c>
    </row>
    <row r="31" spans="1:2" ht="15.75" x14ac:dyDescent="0.25">
      <c r="A31" s="13" t="s">
        <v>24</v>
      </c>
      <c r="B31" s="14">
        <v>10000</v>
      </c>
    </row>
    <row r="32" spans="1:2" ht="15.75" x14ac:dyDescent="0.25">
      <c r="A32" s="4" t="s">
        <v>25</v>
      </c>
      <c r="B32" s="9">
        <f>SUM(B27:B31)</f>
        <v>290000</v>
      </c>
    </row>
    <row r="33" spans="1:2" ht="15.75" x14ac:dyDescent="0.25">
      <c r="A33" s="13" t="s">
        <v>26</v>
      </c>
      <c r="B33" s="14">
        <v>1400000</v>
      </c>
    </row>
    <row r="34" spans="1:2" ht="15.75" x14ac:dyDescent="0.25">
      <c r="A34" s="13" t="s">
        <v>27</v>
      </c>
      <c r="B34" s="14">
        <v>30000</v>
      </c>
    </row>
    <row r="35" spans="1:2" ht="15.75" x14ac:dyDescent="0.25">
      <c r="A35" s="13" t="s">
        <v>28</v>
      </c>
      <c r="B35" s="14">
        <v>15000</v>
      </c>
    </row>
    <row r="36" spans="1:2" ht="15" customHeight="1" x14ac:dyDescent="0.25">
      <c r="A36" s="13" t="s">
        <v>126</v>
      </c>
      <c r="B36" s="14">
        <f>+-230000</f>
        <v>-230000</v>
      </c>
    </row>
    <row r="37" spans="1:2" ht="15.75" x14ac:dyDescent="0.25">
      <c r="A37" s="4" t="s">
        <v>29</v>
      </c>
      <c r="B37" s="9">
        <f>SUM(B33:B36)</f>
        <v>1215000</v>
      </c>
    </row>
    <row r="38" spans="1:2" ht="15.75" x14ac:dyDescent="0.25">
      <c r="A38" s="5" t="s">
        <v>30</v>
      </c>
      <c r="B38" s="7">
        <v>60000</v>
      </c>
    </row>
    <row r="39" spans="1:2" ht="15.75" x14ac:dyDescent="0.25">
      <c r="A39" s="5" t="s">
        <v>31</v>
      </c>
      <c r="B39" s="7">
        <v>83000</v>
      </c>
    </row>
    <row r="40" spans="1:2" ht="15.75" x14ac:dyDescent="0.25">
      <c r="A40" s="5" t="s">
        <v>115</v>
      </c>
      <c r="B40" s="7">
        <v>83000</v>
      </c>
    </row>
    <row r="41" spans="1:2" ht="15.75" x14ac:dyDescent="0.25">
      <c r="A41" s="5" t="s">
        <v>32</v>
      </c>
      <c r="B41" s="7">
        <v>15000</v>
      </c>
    </row>
    <row r="42" spans="1:2" ht="15.75" x14ac:dyDescent="0.25">
      <c r="A42" s="5" t="s">
        <v>125</v>
      </c>
      <c r="B42" s="7">
        <v>15000</v>
      </c>
    </row>
    <row r="43" spans="1:2" ht="15.75" x14ac:dyDescent="0.25">
      <c r="A43" s="5" t="s">
        <v>33</v>
      </c>
      <c r="B43" s="7">
        <v>40000</v>
      </c>
    </row>
    <row r="44" spans="1:2" ht="15.75" x14ac:dyDescent="0.25">
      <c r="A44" s="5" t="s">
        <v>135</v>
      </c>
      <c r="B44" s="7">
        <v>25000</v>
      </c>
    </row>
    <row r="45" spans="1:2" ht="15.75" x14ac:dyDescent="0.25">
      <c r="A45" s="5" t="s">
        <v>134</v>
      </c>
      <c r="B45" s="7">
        <v>10000</v>
      </c>
    </row>
    <row r="46" spans="1:2" ht="15.75" x14ac:dyDescent="0.25">
      <c r="A46" s="5" t="s">
        <v>34</v>
      </c>
      <c r="B46" s="7">
        <v>1000</v>
      </c>
    </row>
    <row r="47" spans="1:2" ht="15.75" x14ac:dyDescent="0.25">
      <c r="A47" s="5" t="s">
        <v>35</v>
      </c>
      <c r="B47" s="7">
        <v>40000</v>
      </c>
    </row>
    <row r="48" spans="1:2" ht="15.75" hidden="1" x14ac:dyDescent="0.25">
      <c r="A48" s="5" t="s">
        <v>36</v>
      </c>
      <c r="B48" s="7">
        <v>0</v>
      </c>
    </row>
    <row r="49" spans="1:3" ht="15.75" hidden="1" x14ac:dyDescent="0.25">
      <c r="A49" s="5" t="s">
        <v>113</v>
      </c>
      <c r="B49" s="7">
        <v>0</v>
      </c>
    </row>
    <row r="50" spans="1:3" ht="15.75" hidden="1" x14ac:dyDescent="0.25">
      <c r="A50" s="5" t="s">
        <v>37</v>
      </c>
      <c r="B50" s="7">
        <v>0</v>
      </c>
    </row>
    <row r="51" spans="1:3" ht="15.75" x14ac:dyDescent="0.25">
      <c r="A51" s="5" t="s">
        <v>38</v>
      </c>
      <c r="B51" s="7">
        <v>200000</v>
      </c>
    </row>
    <row r="52" spans="1:3" ht="15.75" x14ac:dyDescent="0.25">
      <c r="A52" s="5" t="s">
        <v>39</v>
      </c>
      <c r="B52" s="7">
        <v>4000</v>
      </c>
    </row>
    <row r="53" spans="1:3" ht="15.75" x14ac:dyDescent="0.25">
      <c r="A53" s="6" t="s">
        <v>40</v>
      </c>
      <c r="B53" s="8">
        <v>225000</v>
      </c>
    </row>
    <row r="54" spans="1:3" ht="15.75" x14ac:dyDescent="0.25">
      <c r="A54" s="6" t="s">
        <v>124</v>
      </c>
      <c r="B54" s="22">
        <v>290000</v>
      </c>
    </row>
    <row r="55" spans="1:3" ht="15.75" x14ac:dyDescent="0.25">
      <c r="A55" s="6"/>
      <c r="B55" s="8"/>
    </row>
    <row r="56" spans="1:3" ht="15.75" x14ac:dyDescent="0.25">
      <c r="A56" s="4" t="s">
        <v>41</v>
      </c>
      <c r="B56" s="9">
        <f>+B53+B52+B51+B50+B48+B47+B46+B44+B43+B42+B41+B39+B38+B37+B32+B26+B11+B10+B9+B8+B7+B54+B40+B45</f>
        <v>3325125</v>
      </c>
      <c r="C56" s="2"/>
    </row>
  </sheetData>
  <phoneticPr fontId="2" type="noConversion"/>
  <pageMargins left="0.7" right="0.7" top="0.75" bottom="0.75" header="0.3" footer="0.3"/>
  <pageSetup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E3403-1AC8-4788-83C7-A4A8192958EF}">
  <sheetPr>
    <pageSetUpPr fitToPage="1"/>
  </sheetPr>
  <dimension ref="A1:G102"/>
  <sheetViews>
    <sheetView zoomScaleNormal="100" workbookViewId="0"/>
  </sheetViews>
  <sheetFormatPr defaultRowHeight="15" x14ac:dyDescent="0.25"/>
  <cols>
    <col min="1" max="1" width="45.140625" customWidth="1"/>
    <col min="2" max="2" width="11.42578125" customWidth="1"/>
    <col min="3" max="3" width="0" hidden="1" customWidth="1"/>
  </cols>
  <sheetData>
    <row r="1" spans="1:3" ht="18.75" x14ac:dyDescent="0.3">
      <c r="A1" s="12" t="s">
        <v>116</v>
      </c>
    </row>
    <row r="2" spans="1:3" ht="18.75" x14ac:dyDescent="0.3">
      <c r="A2" s="12" t="s">
        <v>136</v>
      </c>
    </row>
    <row r="3" spans="1:3" ht="18.75" x14ac:dyDescent="0.3">
      <c r="A3" s="12" t="s">
        <v>123</v>
      </c>
    </row>
    <row r="5" spans="1:3" ht="31.5" x14ac:dyDescent="0.25">
      <c r="A5" s="4" t="s">
        <v>42</v>
      </c>
      <c r="B5" s="10" t="s">
        <v>137</v>
      </c>
      <c r="C5" s="1"/>
    </row>
    <row r="6" spans="1:3" ht="15.75" x14ac:dyDescent="0.25">
      <c r="A6" s="4"/>
      <c r="B6" s="10"/>
      <c r="C6" s="1"/>
    </row>
    <row r="7" spans="1:3" ht="15" customHeight="1" x14ac:dyDescent="0.25">
      <c r="A7" s="5" t="s">
        <v>43</v>
      </c>
    </row>
    <row r="8" spans="1:3" ht="15" customHeight="1" x14ac:dyDescent="0.25">
      <c r="A8" s="13" t="s">
        <v>44</v>
      </c>
      <c r="B8" s="19">
        <v>1077000</v>
      </c>
    </row>
    <row r="9" spans="1:3" ht="15" customHeight="1" x14ac:dyDescent="0.25">
      <c r="A9" s="13" t="s">
        <v>45</v>
      </c>
      <c r="B9" s="19">
        <v>22000</v>
      </c>
    </row>
    <row r="10" spans="1:3" ht="15" customHeight="1" x14ac:dyDescent="0.25">
      <c r="A10" s="13" t="s">
        <v>140</v>
      </c>
      <c r="B10" s="19">
        <v>78000</v>
      </c>
    </row>
    <row r="11" spans="1:3" ht="15" customHeight="1" x14ac:dyDescent="0.25">
      <c r="A11" s="13" t="s">
        <v>46</v>
      </c>
      <c r="B11" s="19">
        <v>135000</v>
      </c>
    </row>
    <row r="12" spans="1:3" ht="15" customHeight="1" x14ac:dyDescent="0.25">
      <c r="A12" s="13" t="s">
        <v>47</v>
      </c>
      <c r="B12" s="19">
        <v>12000</v>
      </c>
    </row>
    <row r="13" spans="1:3" ht="15" customHeight="1" x14ac:dyDescent="0.25">
      <c r="A13" s="13" t="s">
        <v>48</v>
      </c>
      <c r="B13" s="19">
        <v>5000</v>
      </c>
    </row>
    <row r="14" spans="1:3" ht="15" customHeight="1" x14ac:dyDescent="0.25">
      <c r="A14" s="13" t="s">
        <v>49</v>
      </c>
      <c r="B14" s="19">
        <v>70000</v>
      </c>
    </row>
    <row r="15" spans="1:3" ht="15" customHeight="1" x14ac:dyDescent="0.25">
      <c r="A15" s="13" t="s">
        <v>141</v>
      </c>
      <c r="B15" s="19">
        <v>1000</v>
      </c>
    </row>
    <row r="16" spans="1:3" ht="15" customHeight="1" x14ac:dyDescent="0.25">
      <c r="A16" s="13" t="s">
        <v>50</v>
      </c>
      <c r="B16" s="19">
        <v>10000</v>
      </c>
    </row>
    <row r="17" spans="1:3" ht="15" customHeight="1" x14ac:dyDescent="0.25">
      <c r="A17" s="4" t="s">
        <v>51</v>
      </c>
      <c r="B17" s="17">
        <f t="shared" ref="B17" si="0">(((((((((B7)+(B8))+(B9))+(B10))+(B11))+(B12))+(B13))+(B14))+(B15))+(B16)</f>
        <v>1410000</v>
      </c>
      <c r="C17" s="11"/>
    </row>
    <row r="18" spans="1:3" ht="15" customHeight="1" x14ac:dyDescent="0.25">
      <c r="A18" s="5" t="s">
        <v>52</v>
      </c>
      <c r="B18" s="2"/>
    </row>
    <row r="19" spans="1:3" ht="15" customHeight="1" x14ac:dyDescent="0.25">
      <c r="A19" s="5" t="s">
        <v>53</v>
      </c>
      <c r="B19" s="2">
        <v>26000</v>
      </c>
    </row>
    <row r="20" spans="1:3" ht="15" customHeight="1" x14ac:dyDescent="0.25">
      <c r="A20" s="5" t="s">
        <v>54</v>
      </c>
      <c r="B20" s="2">
        <v>2000</v>
      </c>
    </row>
    <row r="21" spans="1:3" ht="15" customHeight="1" x14ac:dyDescent="0.25">
      <c r="A21" s="5" t="s">
        <v>55</v>
      </c>
      <c r="B21" s="2">
        <v>5000</v>
      </c>
    </row>
    <row r="22" spans="1:3" ht="15" customHeight="1" x14ac:dyDescent="0.25">
      <c r="A22" s="5" t="s">
        <v>56</v>
      </c>
      <c r="B22" s="2">
        <v>5000</v>
      </c>
    </row>
    <row r="23" spans="1:3" ht="15" customHeight="1" x14ac:dyDescent="0.25">
      <c r="A23" s="4" t="s">
        <v>57</v>
      </c>
      <c r="B23" s="17">
        <f>SUM(B19:B22)</f>
        <v>38000</v>
      </c>
    </row>
    <row r="24" spans="1:3" ht="15" customHeight="1" x14ac:dyDescent="0.25">
      <c r="A24" s="5" t="s">
        <v>142</v>
      </c>
      <c r="B24" s="2"/>
    </row>
    <row r="25" spans="1:3" ht="15" customHeight="1" x14ac:dyDescent="0.25">
      <c r="A25" s="13" t="s">
        <v>58</v>
      </c>
      <c r="B25" s="19">
        <v>6000</v>
      </c>
    </row>
    <row r="26" spans="1:3" ht="15" customHeight="1" x14ac:dyDescent="0.25">
      <c r="A26" s="13" t="s">
        <v>59</v>
      </c>
      <c r="B26" s="19">
        <v>500</v>
      </c>
    </row>
    <row r="27" spans="1:3" ht="15" customHeight="1" x14ac:dyDescent="0.25">
      <c r="A27" s="13" t="s">
        <v>122</v>
      </c>
      <c r="B27" s="19">
        <v>500</v>
      </c>
    </row>
    <row r="28" spans="1:3" ht="15" customHeight="1" x14ac:dyDescent="0.25">
      <c r="A28" s="13" t="s">
        <v>60</v>
      </c>
      <c r="B28" s="19">
        <v>60000</v>
      </c>
    </row>
    <row r="29" spans="1:3" ht="15" customHeight="1" x14ac:dyDescent="0.25">
      <c r="A29" s="13" t="s">
        <v>61</v>
      </c>
      <c r="B29" s="19">
        <v>14000</v>
      </c>
    </row>
    <row r="30" spans="1:3" ht="15" customHeight="1" x14ac:dyDescent="0.25">
      <c r="A30" s="13" t="s">
        <v>62</v>
      </c>
      <c r="B30" s="19">
        <v>5000</v>
      </c>
    </row>
    <row r="31" spans="1:3" ht="15" customHeight="1" x14ac:dyDescent="0.25">
      <c r="A31" s="13" t="s">
        <v>63</v>
      </c>
      <c r="B31" s="19">
        <v>10000</v>
      </c>
    </row>
    <row r="32" spans="1:3" ht="15" customHeight="1" x14ac:dyDescent="0.25">
      <c r="A32" s="13" t="s">
        <v>64</v>
      </c>
      <c r="B32" s="19">
        <v>5000</v>
      </c>
    </row>
    <row r="33" spans="1:2" ht="15" customHeight="1" x14ac:dyDescent="0.25">
      <c r="A33" s="13" t="s">
        <v>65</v>
      </c>
      <c r="B33" s="19">
        <v>55000</v>
      </c>
    </row>
    <row r="34" spans="1:2" ht="15" customHeight="1" x14ac:dyDescent="0.25">
      <c r="A34" s="13" t="s">
        <v>66</v>
      </c>
      <c r="B34" s="19">
        <v>3000</v>
      </c>
    </row>
    <row r="35" spans="1:2" ht="15" customHeight="1" x14ac:dyDescent="0.25">
      <c r="A35" s="13" t="s">
        <v>67</v>
      </c>
      <c r="B35" s="19">
        <v>12000</v>
      </c>
    </row>
    <row r="36" spans="1:2" ht="15" customHeight="1" x14ac:dyDescent="0.25">
      <c r="A36" s="13" t="s">
        <v>68</v>
      </c>
      <c r="B36" s="19">
        <v>1500</v>
      </c>
    </row>
    <row r="37" spans="1:2" ht="15" customHeight="1" x14ac:dyDescent="0.25">
      <c r="A37" s="13" t="s">
        <v>69</v>
      </c>
      <c r="B37" s="19">
        <v>2500</v>
      </c>
    </row>
    <row r="38" spans="1:2" ht="15" customHeight="1" x14ac:dyDescent="0.25">
      <c r="A38" s="4" t="s">
        <v>70</v>
      </c>
      <c r="B38" s="17">
        <f>(((((((((((B24)+(B26))+(B28))+(B29))+(B30))+(B31))+(B32))+(B33))+(B34))+(B35))+(B36))+(B37)+B27+B25</f>
        <v>175000</v>
      </c>
    </row>
    <row r="39" spans="1:2" ht="15" customHeight="1" x14ac:dyDescent="0.25">
      <c r="A39" s="5" t="s">
        <v>71</v>
      </c>
      <c r="B39" s="2"/>
    </row>
    <row r="40" spans="1:2" ht="15" customHeight="1" x14ac:dyDescent="0.25">
      <c r="A40" s="13" t="s">
        <v>72</v>
      </c>
      <c r="B40" s="19">
        <v>25000</v>
      </c>
    </row>
    <row r="41" spans="1:2" ht="15" customHeight="1" x14ac:dyDescent="0.25">
      <c r="A41" s="13" t="s">
        <v>73</v>
      </c>
      <c r="B41" s="19">
        <v>10000</v>
      </c>
    </row>
    <row r="42" spans="1:2" ht="15" customHeight="1" x14ac:dyDescent="0.25">
      <c r="A42" s="13" t="s">
        <v>74</v>
      </c>
      <c r="B42" s="19">
        <v>50000</v>
      </c>
    </row>
    <row r="43" spans="1:2" ht="15" customHeight="1" x14ac:dyDescent="0.25">
      <c r="A43" s="13" t="s">
        <v>75</v>
      </c>
      <c r="B43" s="19">
        <v>500</v>
      </c>
    </row>
    <row r="44" spans="1:2" ht="15" customHeight="1" x14ac:dyDescent="0.25">
      <c r="A44" s="4" t="s">
        <v>76</v>
      </c>
      <c r="B44" s="17">
        <f>((((B39)+(B41))+(B42))+(B43))+B40</f>
        <v>85500</v>
      </c>
    </row>
    <row r="45" spans="1:2" ht="15" customHeight="1" x14ac:dyDescent="0.25">
      <c r="A45" s="5" t="s">
        <v>77</v>
      </c>
      <c r="B45" s="2">
        <v>27000</v>
      </c>
    </row>
    <row r="46" spans="1:2" ht="15" customHeight="1" x14ac:dyDescent="0.25">
      <c r="A46" s="5" t="s">
        <v>78</v>
      </c>
      <c r="B46" s="2">
        <v>27000</v>
      </c>
    </row>
    <row r="47" spans="1:2" ht="15" customHeight="1" x14ac:dyDescent="0.25">
      <c r="A47" s="5" t="s">
        <v>79</v>
      </c>
      <c r="B47" s="2">
        <v>20000</v>
      </c>
    </row>
    <row r="48" spans="1:2" ht="15" customHeight="1" x14ac:dyDescent="0.25">
      <c r="A48" s="5" t="s">
        <v>131</v>
      </c>
      <c r="B48" s="19">
        <v>75000</v>
      </c>
    </row>
    <row r="49" spans="1:2" ht="15" customHeight="1" x14ac:dyDescent="0.25">
      <c r="A49" s="5" t="s">
        <v>80</v>
      </c>
      <c r="B49" s="2"/>
    </row>
    <row r="50" spans="1:2" ht="15" customHeight="1" x14ac:dyDescent="0.25">
      <c r="A50" s="13" t="s">
        <v>138</v>
      </c>
      <c r="B50" s="19">
        <v>95000</v>
      </c>
    </row>
    <row r="51" spans="1:2" ht="15" customHeight="1" x14ac:dyDescent="0.25">
      <c r="A51" s="13" t="s">
        <v>81</v>
      </c>
      <c r="B51" s="19">
        <v>7000</v>
      </c>
    </row>
    <row r="52" spans="1:2" ht="15" customHeight="1" x14ac:dyDescent="0.25">
      <c r="A52" s="13" t="s">
        <v>82</v>
      </c>
      <c r="B52" s="19">
        <v>57000</v>
      </c>
    </row>
    <row r="53" spans="1:2" ht="15" customHeight="1" x14ac:dyDescent="0.25">
      <c r="A53" s="13" t="s">
        <v>143</v>
      </c>
      <c r="B53" s="19">
        <v>50000</v>
      </c>
    </row>
    <row r="54" spans="1:2" ht="15" customHeight="1" x14ac:dyDescent="0.25">
      <c r="A54" s="13" t="s">
        <v>83</v>
      </c>
      <c r="B54" s="19">
        <v>25000</v>
      </c>
    </row>
    <row r="55" spans="1:2" ht="15" customHeight="1" x14ac:dyDescent="0.25">
      <c r="A55" s="13" t="s">
        <v>84</v>
      </c>
      <c r="B55" s="19">
        <v>15000</v>
      </c>
    </row>
    <row r="56" spans="1:2" ht="15" customHeight="1" x14ac:dyDescent="0.25">
      <c r="A56" s="13" t="s">
        <v>85</v>
      </c>
      <c r="B56" s="19">
        <v>13000</v>
      </c>
    </row>
    <row r="57" spans="1:2" ht="15" customHeight="1" x14ac:dyDescent="0.25">
      <c r="A57" s="13" t="s">
        <v>86</v>
      </c>
      <c r="B57" s="19">
        <v>110000</v>
      </c>
    </row>
    <row r="58" spans="1:2" ht="15" customHeight="1" x14ac:dyDescent="0.25">
      <c r="A58" s="13" t="s">
        <v>87</v>
      </c>
      <c r="B58" s="19">
        <v>2000</v>
      </c>
    </row>
    <row r="59" spans="1:2" ht="15" customHeight="1" x14ac:dyDescent="0.25">
      <c r="A59" s="13" t="s">
        <v>88</v>
      </c>
      <c r="B59" s="19">
        <v>10000</v>
      </c>
    </row>
    <row r="60" spans="1:2" ht="15" customHeight="1" x14ac:dyDescent="0.25">
      <c r="A60" s="4" t="s">
        <v>89</v>
      </c>
      <c r="B60" s="17">
        <f>((((((((((B49)+(B50))+(B51))+(B52))+(B53))+(B54))+(B55))+(B56))+(B57))+(B58))+(B59)</f>
        <v>384000</v>
      </c>
    </row>
    <row r="61" spans="1:2" ht="15" customHeight="1" x14ac:dyDescent="0.25">
      <c r="A61" s="5" t="s">
        <v>90</v>
      </c>
      <c r="B61" s="2">
        <v>115000</v>
      </c>
    </row>
    <row r="62" spans="1:2" ht="15" customHeight="1" x14ac:dyDescent="0.25">
      <c r="A62" s="5" t="s">
        <v>91</v>
      </c>
      <c r="B62" s="2"/>
    </row>
    <row r="63" spans="1:2" ht="15" customHeight="1" x14ac:dyDescent="0.25">
      <c r="A63" s="13" t="s">
        <v>92</v>
      </c>
      <c r="B63" s="19">
        <v>180000</v>
      </c>
    </row>
    <row r="64" spans="1:2" ht="15" customHeight="1" x14ac:dyDescent="0.25">
      <c r="A64" s="13" t="s">
        <v>93</v>
      </c>
      <c r="B64" s="19">
        <v>100000</v>
      </c>
    </row>
    <row r="65" spans="1:3" ht="15" customHeight="1" x14ac:dyDescent="0.25">
      <c r="A65" s="13" t="s">
        <v>94</v>
      </c>
      <c r="B65" s="19">
        <v>21000</v>
      </c>
    </row>
    <row r="66" spans="1:3" ht="15" customHeight="1" x14ac:dyDescent="0.25">
      <c r="A66" s="13" t="s">
        <v>95</v>
      </c>
      <c r="B66" s="19">
        <v>50000</v>
      </c>
    </row>
    <row r="67" spans="1:3" ht="15" customHeight="1" x14ac:dyDescent="0.25">
      <c r="A67" s="4" t="s">
        <v>96</v>
      </c>
      <c r="B67" s="17">
        <f>((((B62)+(B63))+(B64))+(B65))+(B66)</f>
        <v>351000</v>
      </c>
    </row>
    <row r="68" spans="1:3" ht="15" customHeight="1" x14ac:dyDescent="0.25">
      <c r="A68" s="5" t="s">
        <v>97</v>
      </c>
      <c r="B68" s="2"/>
    </row>
    <row r="69" spans="1:3" ht="15" customHeight="1" x14ac:dyDescent="0.25">
      <c r="A69" s="13" t="s">
        <v>133</v>
      </c>
      <c r="B69" s="2">
        <v>15000</v>
      </c>
    </row>
    <row r="70" spans="1:3" ht="15" customHeight="1" x14ac:dyDescent="0.25">
      <c r="A70" s="13" t="s">
        <v>132</v>
      </c>
      <c r="B70" s="2">
        <v>55225</v>
      </c>
    </row>
    <row r="71" spans="1:3" ht="15" customHeight="1" x14ac:dyDescent="0.25">
      <c r="A71" s="13" t="s">
        <v>98</v>
      </c>
      <c r="B71" s="19">
        <v>20000</v>
      </c>
    </row>
    <row r="72" spans="1:3" ht="15" customHeight="1" x14ac:dyDescent="0.25">
      <c r="A72" s="13" t="s">
        <v>99</v>
      </c>
      <c r="B72" s="19">
        <v>1000</v>
      </c>
    </row>
    <row r="73" spans="1:3" ht="15" customHeight="1" x14ac:dyDescent="0.25">
      <c r="A73" s="13" t="s">
        <v>100</v>
      </c>
      <c r="B73" s="19">
        <v>8000</v>
      </c>
    </row>
    <row r="74" spans="1:3" ht="15" customHeight="1" x14ac:dyDescent="0.25">
      <c r="A74" s="13" t="s">
        <v>101</v>
      </c>
      <c r="B74" s="19">
        <v>2000</v>
      </c>
    </row>
    <row r="75" spans="1:3" ht="15" customHeight="1" x14ac:dyDescent="0.25">
      <c r="A75" s="13" t="s">
        <v>102</v>
      </c>
      <c r="B75" s="19">
        <v>20000</v>
      </c>
    </row>
    <row r="76" spans="1:3" ht="15" customHeight="1" x14ac:dyDescent="0.25">
      <c r="A76" s="13" t="s">
        <v>103</v>
      </c>
      <c r="B76" s="19">
        <v>4000</v>
      </c>
    </row>
    <row r="77" spans="1:3" ht="15" customHeight="1" x14ac:dyDescent="0.25">
      <c r="A77" s="4" t="s">
        <v>104</v>
      </c>
      <c r="B77" s="17">
        <f>(((((B68)+(B71))+(B73))+(B74))+(B75))+(B76)+B72+B69+B70</f>
        <v>125225</v>
      </c>
      <c r="C77">
        <v>125225</v>
      </c>
    </row>
    <row r="78" spans="1:3" ht="15" customHeight="1" x14ac:dyDescent="0.25">
      <c r="A78" s="5" t="s">
        <v>105</v>
      </c>
      <c r="B78" s="2">
        <v>8000</v>
      </c>
    </row>
    <row r="79" spans="1:3" ht="15" customHeight="1" x14ac:dyDescent="0.25">
      <c r="A79" s="5" t="s">
        <v>106</v>
      </c>
      <c r="B79" s="2">
        <v>8000</v>
      </c>
    </row>
    <row r="80" spans="1:3" ht="15" customHeight="1" x14ac:dyDescent="0.25">
      <c r="A80" s="5" t="s">
        <v>107</v>
      </c>
      <c r="B80" s="2">
        <v>140000</v>
      </c>
    </row>
    <row r="81" spans="1:3" ht="15" customHeight="1" x14ac:dyDescent="0.25">
      <c r="A81" s="5" t="s">
        <v>108</v>
      </c>
      <c r="B81" s="2">
        <v>10000</v>
      </c>
    </row>
    <row r="82" spans="1:3" ht="15" customHeight="1" x14ac:dyDescent="0.25">
      <c r="A82" s="4" t="s">
        <v>109</v>
      </c>
      <c r="B82" s="17">
        <f t="shared" ref="B82" si="1">(B80)+(B81)</f>
        <v>150000</v>
      </c>
    </row>
    <row r="83" spans="1:3" ht="15" customHeight="1" x14ac:dyDescent="0.25">
      <c r="A83" s="4"/>
      <c r="B83" s="18"/>
    </row>
    <row r="84" spans="1:3" ht="15" customHeight="1" x14ac:dyDescent="0.25">
      <c r="A84" s="4" t="s">
        <v>130</v>
      </c>
      <c r="B84" s="18">
        <f>+B82+B77+B67+B61+B60+B44+B38+B23+B17+B45+B46++B47+B48+B78+B79</f>
        <v>2998725</v>
      </c>
      <c r="C84">
        <v>2998725</v>
      </c>
    </row>
    <row r="85" spans="1:3" ht="15" customHeight="1" x14ac:dyDescent="0.25">
      <c r="A85" s="4"/>
      <c r="B85" s="18"/>
    </row>
    <row r="86" spans="1:3" ht="15" customHeight="1" x14ac:dyDescent="0.25">
      <c r="A86" s="21" t="s">
        <v>129</v>
      </c>
      <c r="B86" s="18">
        <f>+INCOME!B56-EXPENSES!B84</f>
        <v>326400</v>
      </c>
    </row>
    <row r="87" spans="1:3" ht="15" customHeight="1" x14ac:dyDescent="0.25">
      <c r="A87" s="4"/>
      <c r="B87" s="18"/>
    </row>
    <row r="88" spans="1:3" ht="15" customHeight="1" x14ac:dyDescent="0.25">
      <c r="A88" s="4" t="s">
        <v>127</v>
      </c>
      <c r="B88" s="18">
        <v>89400</v>
      </c>
    </row>
    <row r="89" spans="1:3" ht="15" customHeight="1" x14ac:dyDescent="0.25">
      <c r="A89" s="4" t="s">
        <v>128</v>
      </c>
      <c r="B89" s="18">
        <v>200000</v>
      </c>
    </row>
    <row r="90" spans="1:3" ht="15" customHeight="1" x14ac:dyDescent="0.25">
      <c r="A90" s="20" t="s">
        <v>139</v>
      </c>
      <c r="B90" s="18">
        <v>37000</v>
      </c>
    </row>
    <row r="91" spans="1:3" ht="15" customHeight="1" x14ac:dyDescent="0.25">
      <c r="A91" s="20"/>
      <c r="B91" s="18"/>
    </row>
    <row r="92" spans="1:3" ht="15" customHeight="1" x14ac:dyDescent="0.25">
      <c r="A92" s="4" t="s">
        <v>110</v>
      </c>
      <c r="B92" s="17">
        <f>+B86-B88-B89-B90</f>
        <v>0</v>
      </c>
      <c r="C92" s="11"/>
    </row>
    <row r="93" spans="1:3" hidden="1" x14ac:dyDescent="0.25">
      <c r="A93" s="3" t="s">
        <v>111</v>
      </c>
    </row>
    <row r="94" spans="1:3" hidden="1" x14ac:dyDescent="0.25">
      <c r="A94" s="3" t="s">
        <v>121</v>
      </c>
    </row>
    <row r="95" spans="1:3" hidden="1" x14ac:dyDescent="0.25">
      <c r="A95" s="3" t="s">
        <v>120</v>
      </c>
    </row>
    <row r="96" spans="1:3" hidden="1" x14ac:dyDescent="0.25">
      <c r="A96" s="3" t="s">
        <v>119</v>
      </c>
    </row>
    <row r="97" spans="1:1" hidden="1" x14ac:dyDescent="0.25">
      <c r="A97" s="3" t="s">
        <v>118</v>
      </c>
    </row>
    <row r="98" spans="1:1" hidden="1" x14ac:dyDescent="0.25">
      <c r="A98" s="3" t="s">
        <v>112</v>
      </c>
    </row>
    <row r="99" spans="1:1" x14ac:dyDescent="0.25">
      <c r="A99" s="3"/>
    </row>
    <row r="102" spans="1:1" x14ac:dyDescent="0.25">
      <c r="A102" s="16"/>
    </row>
  </sheetData>
  <phoneticPr fontId="2" type="noConversion"/>
  <pageMargins left="0.7" right="0.7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INCOME</vt:lpstr>
      <vt:lpstr>EXPENSES</vt:lpstr>
      <vt:lpstr>INCOME!Print_Titles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Marlan Crawford</cp:lastModifiedBy>
  <cp:lastPrinted>2022-09-21T18:16:38Z</cp:lastPrinted>
  <dcterms:created xsi:type="dcterms:W3CDTF">2022-09-19T23:52:39Z</dcterms:created>
  <dcterms:modified xsi:type="dcterms:W3CDTF">2023-02-13T18:28:36Z</dcterms:modified>
</cp:coreProperties>
</file>